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бюджет" sheetId="1" r:id="rId1"/>
    <sheet name="к.33" sheetId="10" r:id="rId2"/>
    <sheet name="СЕС-РА" sheetId="11" r:id="rId3"/>
    <sheet name="СЕС-ДЕС" sheetId="12" r:id="rId4"/>
    <sheet name="СЕС-КСФ" sheetId="1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H106" i="1" l="1"/>
  <c r="D106" i="1"/>
  <c r="D102" i="1"/>
  <c r="I99" i="1"/>
  <c r="G99" i="1"/>
  <c r="F99" i="1"/>
  <c r="A99" i="1"/>
  <c r="I96" i="1"/>
  <c r="H96" i="1"/>
  <c r="G96" i="1"/>
  <c r="F96" i="1"/>
  <c r="D96" i="1"/>
  <c r="I95" i="1"/>
  <c r="H95" i="1"/>
  <c r="G95" i="1"/>
  <c r="F95" i="1"/>
  <c r="D95" i="1"/>
  <c r="I94" i="1"/>
  <c r="H94" i="1"/>
  <c r="G94" i="1"/>
  <c r="F94" i="1"/>
  <c r="D94" i="1"/>
  <c r="I93" i="1"/>
  <c r="H93" i="1"/>
  <c r="G93" i="1"/>
  <c r="F93" i="1"/>
  <c r="D93" i="1"/>
  <c r="I92" i="1"/>
  <c r="H92" i="1"/>
  <c r="G92" i="1"/>
  <c r="F92" i="1"/>
  <c r="D92" i="1"/>
  <c r="I91" i="1"/>
  <c r="H91" i="1"/>
  <c r="G91" i="1"/>
  <c r="F91" i="1"/>
  <c r="D91" i="1"/>
  <c r="I90" i="1"/>
  <c r="H90" i="1"/>
  <c r="G90" i="1"/>
  <c r="F90" i="1"/>
  <c r="D90" i="1"/>
  <c r="I89" i="1"/>
  <c r="H89" i="1"/>
  <c r="G89" i="1"/>
  <c r="F89" i="1"/>
  <c r="D89" i="1"/>
  <c r="I88" i="1"/>
  <c r="I86" i="1" s="1"/>
  <c r="H88" i="1"/>
  <c r="G88" i="1"/>
  <c r="F88" i="1"/>
  <c r="D88" i="1"/>
  <c r="I87" i="1"/>
  <c r="H87" i="1"/>
  <c r="G87" i="1"/>
  <c r="G86" i="1" s="1"/>
  <c r="F87" i="1"/>
  <c r="D87" i="1"/>
  <c r="H86" i="1"/>
  <c r="I85" i="1"/>
  <c r="H85" i="1"/>
  <c r="G85" i="1"/>
  <c r="F85" i="1"/>
  <c r="D85" i="1"/>
  <c r="I84" i="1"/>
  <c r="H84" i="1"/>
  <c r="G84" i="1"/>
  <c r="F84" i="1"/>
  <c r="E84" i="1" s="1"/>
  <c r="D84" i="1"/>
  <c r="I83" i="1"/>
  <c r="H83" i="1"/>
  <c r="G83" i="1"/>
  <c r="F83" i="1"/>
  <c r="D83" i="1"/>
  <c r="I82" i="1"/>
  <c r="H82" i="1"/>
  <c r="G82" i="1"/>
  <c r="F82" i="1"/>
  <c r="D82" i="1"/>
  <c r="E81" i="1"/>
  <c r="I80" i="1"/>
  <c r="H80" i="1"/>
  <c r="G80" i="1"/>
  <c r="F80" i="1"/>
  <c r="E80" i="1" s="1"/>
  <c r="D80" i="1"/>
  <c r="I79" i="1"/>
  <c r="H79" i="1"/>
  <c r="G79" i="1"/>
  <c r="F79" i="1"/>
  <c r="D79" i="1"/>
  <c r="I78" i="1"/>
  <c r="I77" i="1" s="1"/>
  <c r="H78" i="1"/>
  <c r="G78" i="1"/>
  <c r="F78" i="1"/>
  <c r="D78" i="1"/>
  <c r="D77" i="1" s="1"/>
  <c r="I76" i="1"/>
  <c r="H76" i="1"/>
  <c r="G76" i="1"/>
  <c r="F76" i="1"/>
  <c r="D76" i="1"/>
  <c r="I75" i="1"/>
  <c r="H75" i="1"/>
  <c r="G75" i="1"/>
  <c r="F75" i="1"/>
  <c r="D75" i="1"/>
  <c r="I74" i="1"/>
  <c r="H74" i="1"/>
  <c r="G74" i="1"/>
  <c r="E74" i="1" s="1"/>
  <c r="F74" i="1"/>
  <c r="D74" i="1"/>
  <c r="I73" i="1"/>
  <c r="H73" i="1"/>
  <c r="G73" i="1"/>
  <c r="F73" i="1"/>
  <c r="D73" i="1"/>
  <c r="I72" i="1"/>
  <c r="H72" i="1"/>
  <c r="G72" i="1"/>
  <c r="F72" i="1"/>
  <c r="D72" i="1"/>
  <c r="I71" i="1"/>
  <c r="H71" i="1"/>
  <c r="G71" i="1"/>
  <c r="F71" i="1"/>
  <c r="D71" i="1"/>
  <c r="I70" i="1"/>
  <c r="H70" i="1"/>
  <c r="G70" i="1"/>
  <c r="F70" i="1"/>
  <c r="D70" i="1"/>
  <c r="I69" i="1"/>
  <c r="H69" i="1"/>
  <c r="H68" i="1" s="1"/>
  <c r="G69" i="1"/>
  <c r="F69" i="1"/>
  <c r="D69" i="1"/>
  <c r="D68" i="1" s="1"/>
  <c r="I68" i="1"/>
  <c r="E67" i="1"/>
  <c r="I63" i="1"/>
  <c r="H63" i="1"/>
  <c r="G63" i="1"/>
  <c r="F63" i="1"/>
  <c r="D63" i="1"/>
  <c r="I62" i="1"/>
  <c r="H62" i="1"/>
  <c r="G62" i="1"/>
  <c r="F62" i="1"/>
  <c r="D62" i="1"/>
  <c r="E61" i="1"/>
  <c r="I60" i="1"/>
  <c r="H60" i="1"/>
  <c r="G60" i="1"/>
  <c r="F60" i="1"/>
  <c r="D60" i="1"/>
  <c r="I59" i="1"/>
  <c r="H59" i="1"/>
  <c r="G59" i="1"/>
  <c r="F59" i="1"/>
  <c r="D59" i="1"/>
  <c r="I58" i="1"/>
  <c r="H58" i="1"/>
  <c r="G58" i="1"/>
  <c r="F58" i="1"/>
  <c r="D58" i="1"/>
  <c r="I57" i="1"/>
  <c r="H57" i="1"/>
  <c r="G57" i="1"/>
  <c r="F57" i="1"/>
  <c r="D57" i="1"/>
  <c r="H56" i="1"/>
  <c r="I55" i="1"/>
  <c r="H55" i="1"/>
  <c r="G55" i="1"/>
  <c r="F55" i="1"/>
  <c r="D55" i="1"/>
  <c r="I54" i="1"/>
  <c r="H54" i="1"/>
  <c r="G54" i="1"/>
  <c r="F54" i="1"/>
  <c r="D54" i="1"/>
  <c r="I53" i="1"/>
  <c r="H53" i="1"/>
  <c r="G53" i="1"/>
  <c r="F53" i="1"/>
  <c r="E53" i="1" s="1"/>
  <c r="D53" i="1"/>
  <c r="I52" i="1"/>
  <c r="H52" i="1"/>
  <c r="G52" i="1"/>
  <c r="F52" i="1"/>
  <c r="D52" i="1"/>
  <c r="I51" i="1"/>
  <c r="H51" i="1"/>
  <c r="G51" i="1"/>
  <c r="F51" i="1"/>
  <c r="D51" i="1"/>
  <c r="I50" i="1"/>
  <c r="H50" i="1"/>
  <c r="G50" i="1"/>
  <c r="F50" i="1"/>
  <c r="D50" i="1"/>
  <c r="I49" i="1"/>
  <c r="H49" i="1"/>
  <c r="G49" i="1"/>
  <c r="F49" i="1"/>
  <c r="E49" i="1" s="1"/>
  <c r="D49" i="1"/>
  <c r="I48" i="1"/>
  <c r="H48" i="1"/>
  <c r="G48" i="1"/>
  <c r="F48" i="1"/>
  <c r="D48" i="1"/>
  <c r="I47" i="1"/>
  <c r="H47" i="1"/>
  <c r="G47" i="1"/>
  <c r="F47" i="1"/>
  <c r="D47" i="1"/>
  <c r="I46" i="1"/>
  <c r="H46" i="1"/>
  <c r="G46" i="1"/>
  <c r="F46" i="1"/>
  <c r="D46" i="1"/>
  <c r="I45" i="1"/>
  <c r="H45" i="1"/>
  <c r="G45" i="1"/>
  <c r="F45" i="1"/>
  <c r="E45" i="1" s="1"/>
  <c r="D45" i="1"/>
  <c r="I44" i="1"/>
  <c r="H44" i="1"/>
  <c r="G44" i="1"/>
  <c r="F44" i="1"/>
  <c r="D44" i="1"/>
  <c r="I43" i="1"/>
  <c r="H43" i="1"/>
  <c r="G43" i="1"/>
  <c r="F43" i="1"/>
  <c r="D43" i="1"/>
  <c r="I42" i="1"/>
  <c r="H42" i="1"/>
  <c r="G42" i="1"/>
  <c r="F42" i="1"/>
  <c r="D42" i="1"/>
  <c r="I41" i="1"/>
  <c r="H41" i="1"/>
  <c r="G41" i="1"/>
  <c r="F41" i="1"/>
  <c r="E41" i="1" s="1"/>
  <c r="D41" i="1"/>
  <c r="I40" i="1"/>
  <c r="H40" i="1"/>
  <c r="G40" i="1"/>
  <c r="F40" i="1"/>
  <c r="D40" i="1"/>
  <c r="H39" i="1"/>
  <c r="G39" i="1"/>
  <c r="G38" i="1" s="1"/>
  <c r="I37" i="1"/>
  <c r="H37" i="1"/>
  <c r="G37" i="1"/>
  <c r="F37" i="1"/>
  <c r="D37" i="1"/>
  <c r="I36" i="1"/>
  <c r="H36" i="1"/>
  <c r="G36" i="1"/>
  <c r="F36" i="1"/>
  <c r="D36" i="1"/>
  <c r="E35" i="1"/>
  <c r="E34" i="1"/>
  <c r="I33" i="1"/>
  <c r="H33" i="1"/>
  <c r="G33" i="1"/>
  <c r="G25" i="1" s="1"/>
  <c r="F33" i="1"/>
  <c r="D33" i="1"/>
  <c r="I32" i="1"/>
  <c r="H32" i="1"/>
  <c r="H25" i="1" s="1"/>
  <c r="G32" i="1"/>
  <c r="F32" i="1"/>
  <c r="D32" i="1"/>
  <c r="I31" i="1"/>
  <c r="H31" i="1"/>
  <c r="G31" i="1"/>
  <c r="F31" i="1"/>
  <c r="D31" i="1"/>
  <c r="I30" i="1"/>
  <c r="H30" i="1"/>
  <c r="G30" i="1"/>
  <c r="F30" i="1"/>
  <c r="D30" i="1"/>
  <c r="I29" i="1"/>
  <c r="H29" i="1"/>
  <c r="G29" i="1"/>
  <c r="F29" i="1"/>
  <c r="D29" i="1"/>
  <c r="I28" i="1"/>
  <c r="H28" i="1"/>
  <c r="G28" i="1"/>
  <c r="F28" i="1"/>
  <c r="D28" i="1"/>
  <c r="I27" i="1"/>
  <c r="H27" i="1"/>
  <c r="G27" i="1"/>
  <c r="F27" i="1"/>
  <c r="D27" i="1"/>
  <c r="I26" i="1"/>
  <c r="H26" i="1"/>
  <c r="G26" i="1"/>
  <c r="F26" i="1"/>
  <c r="D26" i="1"/>
  <c r="E24" i="1"/>
  <c r="I23" i="1"/>
  <c r="H23" i="1"/>
  <c r="G23" i="1"/>
  <c r="F23" i="1"/>
  <c r="D23" i="1"/>
  <c r="E15" i="1"/>
  <c r="D15" i="1"/>
  <c r="A8" i="1" s="1"/>
  <c r="E13" i="1"/>
  <c r="D13" i="1"/>
  <c r="A13" i="1"/>
  <c r="H11" i="1"/>
  <c r="G11" i="1"/>
  <c r="H106" i="13"/>
  <c r="D106" i="13"/>
  <c r="D102" i="13"/>
  <c r="I99" i="13"/>
  <c r="G99" i="13"/>
  <c r="F99" i="13"/>
  <c r="A99" i="13"/>
  <c r="I96" i="13"/>
  <c r="H96" i="13"/>
  <c r="G96" i="13"/>
  <c r="F96" i="13"/>
  <c r="D96" i="13"/>
  <c r="I95" i="13"/>
  <c r="H95" i="13"/>
  <c r="G95" i="13"/>
  <c r="F95" i="13"/>
  <c r="D95" i="13"/>
  <c r="I94" i="13"/>
  <c r="H94" i="13"/>
  <c r="G94" i="13"/>
  <c r="F94" i="13"/>
  <c r="D94" i="13"/>
  <c r="I93" i="13"/>
  <c r="H93" i="13"/>
  <c r="G93" i="13"/>
  <c r="F93" i="13"/>
  <c r="D93" i="13"/>
  <c r="I92" i="13"/>
  <c r="H92" i="13"/>
  <c r="G92" i="13"/>
  <c r="F92" i="13"/>
  <c r="D92" i="13"/>
  <c r="I91" i="13"/>
  <c r="H91" i="13"/>
  <c r="G91" i="13"/>
  <c r="F91" i="13"/>
  <c r="D91" i="13"/>
  <c r="I90" i="13"/>
  <c r="H90" i="13"/>
  <c r="G90" i="13"/>
  <c r="F90" i="13"/>
  <c r="D90" i="13"/>
  <c r="I89" i="13"/>
  <c r="H89" i="13"/>
  <c r="G89" i="13"/>
  <c r="F89" i="13"/>
  <c r="D89" i="13"/>
  <c r="I88" i="13"/>
  <c r="H88" i="13"/>
  <c r="G88" i="13"/>
  <c r="F88" i="13"/>
  <c r="D88" i="13"/>
  <c r="I87" i="13"/>
  <c r="I86" i="13" s="1"/>
  <c r="H87" i="13"/>
  <c r="G87" i="13"/>
  <c r="F87" i="13"/>
  <c r="F86" i="13" s="1"/>
  <c r="D87" i="13"/>
  <c r="D86" i="13" s="1"/>
  <c r="G86" i="13"/>
  <c r="I85" i="13"/>
  <c r="H85" i="13"/>
  <c r="G85" i="13"/>
  <c r="F85" i="13"/>
  <c r="D85" i="13"/>
  <c r="I84" i="13"/>
  <c r="H84" i="13"/>
  <c r="G84" i="13"/>
  <c r="F84" i="13"/>
  <c r="D84" i="13"/>
  <c r="I83" i="13"/>
  <c r="H83" i="13"/>
  <c r="G83" i="13"/>
  <c r="F83" i="13"/>
  <c r="D83" i="13"/>
  <c r="I82" i="13"/>
  <c r="H82" i="13"/>
  <c r="G82" i="13"/>
  <c r="F82" i="13"/>
  <c r="E82" i="13" s="1"/>
  <c r="D82" i="13"/>
  <c r="E81" i="13"/>
  <c r="I80" i="13"/>
  <c r="H80" i="13"/>
  <c r="E80" i="13" s="1"/>
  <c r="G80" i="13"/>
  <c r="F80" i="13"/>
  <c r="D80" i="13"/>
  <c r="I79" i="13"/>
  <c r="H79" i="13"/>
  <c r="G79" i="13"/>
  <c r="F79" i="13"/>
  <c r="D79" i="13"/>
  <c r="I78" i="13"/>
  <c r="H78" i="13"/>
  <c r="G78" i="13"/>
  <c r="F78" i="13"/>
  <c r="D78" i="13"/>
  <c r="D77" i="13" s="1"/>
  <c r="I76" i="13"/>
  <c r="H76" i="13"/>
  <c r="G76" i="13"/>
  <c r="F76" i="13"/>
  <c r="D76" i="13"/>
  <c r="I75" i="13"/>
  <c r="H75" i="13"/>
  <c r="G75" i="13"/>
  <c r="F75" i="13"/>
  <c r="D75" i="13"/>
  <c r="I74" i="13"/>
  <c r="H74" i="13"/>
  <c r="G74" i="13"/>
  <c r="F74" i="13"/>
  <c r="D74" i="13"/>
  <c r="I73" i="13"/>
  <c r="H73" i="13"/>
  <c r="G73" i="13"/>
  <c r="F73" i="13"/>
  <c r="D73" i="13"/>
  <c r="I72" i="13"/>
  <c r="H72" i="13"/>
  <c r="G72" i="13"/>
  <c r="F72" i="13"/>
  <c r="E72" i="13" s="1"/>
  <c r="D72" i="13"/>
  <c r="I71" i="13"/>
  <c r="H71" i="13"/>
  <c r="G71" i="13"/>
  <c r="F71" i="13"/>
  <c r="D71" i="13"/>
  <c r="I70" i="13"/>
  <c r="H70" i="13"/>
  <c r="G70" i="13"/>
  <c r="F70" i="13"/>
  <c r="D70" i="13"/>
  <c r="I69" i="13"/>
  <c r="H69" i="13"/>
  <c r="G69" i="13"/>
  <c r="F69" i="13"/>
  <c r="D69" i="13"/>
  <c r="D68" i="13"/>
  <c r="E67" i="13"/>
  <c r="I63" i="13"/>
  <c r="H63" i="13"/>
  <c r="G63" i="13"/>
  <c r="F63" i="13"/>
  <c r="D63" i="13"/>
  <c r="I62" i="13"/>
  <c r="H62" i="13"/>
  <c r="G62" i="13"/>
  <c r="F62" i="13"/>
  <c r="D62" i="13"/>
  <c r="E61" i="13"/>
  <c r="I60" i="13"/>
  <c r="H60" i="13"/>
  <c r="G60" i="13"/>
  <c r="F60" i="13"/>
  <c r="D60" i="13"/>
  <c r="I59" i="13"/>
  <c r="H59" i="13"/>
  <c r="G59" i="13"/>
  <c r="F59" i="13"/>
  <c r="E59" i="13" s="1"/>
  <c r="D59" i="13"/>
  <c r="I58" i="13"/>
  <c r="H58" i="13"/>
  <c r="G58" i="13"/>
  <c r="F58" i="13"/>
  <c r="D58" i="13"/>
  <c r="I57" i="13"/>
  <c r="H57" i="13"/>
  <c r="G57" i="13"/>
  <c r="F57" i="13"/>
  <c r="D57" i="13"/>
  <c r="D56" i="13" s="1"/>
  <c r="H56" i="13"/>
  <c r="I55" i="13"/>
  <c r="H55" i="13"/>
  <c r="G55" i="13"/>
  <c r="F55" i="13"/>
  <c r="D55" i="13"/>
  <c r="I54" i="13"/>
  <c r="H54" i="13"/>
  <c r="G54" i="13"/>
  <c r="F54" i="13"/>
  <c r="D54" i="13"/>
  <c r="I53" i="13"/>
  <c r="H53" i="13"/>
  <c r="G53" i="13"/>
  <c r="F53" i="13"/>
  <c r="D53" i="13"/>
  <c r="I52" i="13"/>
  <c r="H52" i="13"/>
  <c r="G52" i="13"/>
  <c r="F52" i="13"/>
  <c r="E52" i="13" s="1"/>
  <c r="D52" i="13"/>
  <c r="I51" i="13"/>
  <c r="H51" i="13"/>
  <c r="G51" i="13"/>
  <c r="F51" i="13"/>
  <c r="D51" i="13"/>
  <c r="I50" i="13"/>
  <c r="H50" i="13"/>
  <c r="G50" i="13"/>
  <c r="F50" i="13"/>
  <c r="D50" i="13"/>
  <c r="I49" i="13"/>
  <c r="H49" i="13"/>
  <c r="G49" i="13"/>
  <c r="F49" i="13"/>
  <c r="D49" i="13"/>
  <c r="I48" i="13"/>
  <c r="H48" i="13"/>
  <c r="G48" i="13"/>
  <c r="F48" i="13"/>
  <c r="E48" i="13" s="1"/>
  <c r="D48" i="13"/>
  <c r="I47" i="13"/>
  <c r="H47" i="13"/>
  <c r="G47" i="13"/>
  <c r="F47" i="13"/>
  <c r="D47" i="13"/>
  <c r="I46" i="13"/>
  <c r="H46" i="13"/>
  <c r="G46" i="13"/>
  <c r="F46" i="13"/>
  <c r="D46" i="13"/>
  <c r="I45" i="13"/>
  <c r="H45" i="13"/>
  <c r="G45" i="13"/>
  <c r="F45" i="13"/>
  <c r="D45" i="13"/>
  <c r="I44" i="13"/>
  <c r="H44" i="13"/>
  <c r="G44" i="13"/>
  <c r="F44" i="13"/>
  <c r="E44" i="13" s="1"/>
  <c r="D44" i="13"/>
  <c r="I43" i="13"/>
  <c r="H43" i="13"/>
  <c r="G43" i="13"/>
  <c r="F43" i="13"/>
  <c r="D43" i="13"/>
  <c r="I42" i="13"/>
  <c r="H42" i="13"/>
  <c r="G42" i="13"/>
  <c r="F42" i="13"/>
  <c r="D42" i="13"/>
  <c r="I41" i="13"/>
  <c r="H41" i="13"/>
  <c r="G41" i="13"/>
  <c r="F41" i="13"/>
  <c r="D41" i="13"/>
  <c r="I40" i="13"/>
  <c r="H40" i="13"/>
  <c r="G40" i="13"/>
  <c r="G39" i="13" s="1"/>
  <c r="G38" i="13" s="1"/>
  <c r="F40" i="13"/>
  <c r="E40" i="13" s="1"/>
  <c r="D40" i="13"/>
  <c r="I37" i="13"/>
  <c r="H37" i="13"/>
  <c r="G37" i="13"/>
  <c r="F37" i="13"/>
  <c r="D37" i="13"/>
  <c r="I36" i="13"/>
  <c r="H36" i="13"/>
  <c r="G36" i="13"/>
  <c r="F36" i="13"/>
  <c r="D36" i="13"/>
  <c r="E35" i="13"/>
  <c r="E34" i="13"/>
  <c r="I33" i="13"/>
  <c r="H33" i="13"/>
  <c r="G33" i="13"/>
  <c r="F33" i="13"/>
  <c r="D33" i="13"/>
  <c r="I32" i="13"/>
  <c r="H32" i="13"/>
  <c r="G32" i="13"/>
  <c r="F32" i="13"/>
  <c r="D32" i="13"/>
  <c r="I31" i="13"/>
  <c r="H31" i="13"/>
  <c r="G31" i="13"/>
  <c r="F31" i="13"/>
  <c r="D31" i="13"/>
  <c r="I30" i="13"/>
  <c r="H30" i="13"/>
  <c r="G30" i="13"/>
  <c r="F30" i="13"/>
  <c r="D30" i="13"/>
  <c r="I29" i="13"/>
  <c r="H29" i="13"/>
  <c r="G29" i="13"/>
  <c r="F29" i="13"/>
  <c r="D29" i="13"/>
  <c r="I28" i="13"/>
  <c r="H28" i="13"/>
  <c r="G28" i="13"/>
  <c r="F28" i="13"/>
  <c r="D28" i="13"/>
  <c r="I27" i="13"/>
  <c r="H27" i="13"/>
  <c r="G27" i="13"/>
  <c r="F27" i="13"/>
  <c r="D27" i="13"/>
  <c r="I26" i="13"/>
  <c r="H26" i="13"/>
  <c r="G26" i="13"/>
  <c r="F26" i="13"/>
  <c r="D26" i="13"/>
  <c r="H25" i="13"/>
  <c r="H22" i="13" s="1"/>
  <c r="E24" i="13"/>
  <c r="I23" i="13"/>
  <c r="H23" i="13"/>
  <c r="G23" i="13"/>
  <c r="F23" i="13"/>
  <c r="D23" i="13"/>
  <c r="E15" i="13"/>
  <c r="D15" i="13"/>
  <c r="A8" i="13" s="1"/>
  <c r="E13" i="13"/>
  <c r="D13" i="13"/>
  <c r="A13" i="13"/>
  <c r="H11" i="13"/>
  <c r="G11" i="13"/>
  <c r="H106" i="12"/>
  <c r="D106" i="12"/>
  <c r="D102" i="12"/>
  <c r="I99" i="12"/>
  <c r="G99" i="12"/>
  <c r="F99" i="12"/>
  <c r="A99" i="12"/>
  <c r="I96" i="12"/>
  <c r="H96" i="12"/>
  <c r="G96" i="12"/>
  <c r="F96" i="12"/>
  <c r="D96" i="12"/>
  <c r="I95" i="12"/>
  <c r="H95" i="12"/>
  <c r="G95" i="12"/>
  <c r="F95" i="12"/>
  <c r="D95" i="12"/>
  <c r="I94" i="12"/>
  <c r="H94" i="12"/>
  <c r="G94" i="12"/>
  <c r="F94" i="12"/>
  <c r="D94" i="12"/>
  <c r="I93" i="12"/>
  <c r="H93" i="12"/>
  <c r="G93" i="12"/>
  <c r="F93" i="12"/>
  <c r="D93" i="12"/>
  <c r="I92" i="12"/>
  <c r="H92" i="12"/>
  <c r="G92" i="12"/>
  <c r="F92" i="12"/>
  <c r="D92" i="12"/>
  <c r="I91" i="12"/>
  <c r="H91" i="12"/>
  <c r="G91" i="12"/>
  <c r="F91" i="12"/>
  <c r="D91" i="12"/>
  <c r="I90" i="12"/>
  <c r="H90" i="12"/>
  <c r="G90" i="12"/>
  <c r="F90" i="12"/>
  <c r="D90" i="12"/>
  <c r="I89" i="12"/>
  <c r="H89" i="12"/>
  <c r="G89" i="12"/>
  <c r="F89" i="12"/>
  <c r="D89" i="12"/>
  <c r="I88" i="12"/>
  <c r="H88" i="12"/>
  <c r="G88" i="12"/>
  <c r="F88" i="12"/>
  <c r="D88" i="12"/>
  <c r="I87" i="12"/>
  <c r="H87" i="12"/>
  <c r="G87" i="12"/>
  <c r="F87" i="12"/>
  <c r="D87" i="12"/>
  <c r="D86" i="12" s="1"/>
  <c r="I85" i="12"/>
  <c r="H85" i="12"/>
  <c r="G85" i="12"/>
  <c r="F85" i="12"/>
  <c r="D85" i="12"/>
  <c r="I84" i="12"/>
  <c r="H84" i="12"/>
  <c r="G84" i="12"/>
  <c r="F84" i="12"/>
  <c r="D84" i="12"/>
  <c r="I83" i="12"/>
  <c r="H83" i="12"/>
  <c r="G83" i="12"/>
  <c r="F83" i="12"/>
  <c r="D83" i="12"/>
  <c r="I82" i="12"/>
  <c r="H82" i="12"/>
  <c r="E82" i="12" s="1"/>
  <c r="G82" i="12"/>
  <c r="F82" i="12"/>
  <c r="D82" i="12"/>
  <c r="E81" i="12"/>
  <c r="I80" i="12"/>
  <c r="H80" i="12"/>
  <c r="G80" i="12"/>
  <c r="F80" i="12"/>
  <c r="D80" i="12"/>
  <c r="I79" i="12"/>
  <c r="H79" i="12"/>
  <c r="G79" i="12"/>
  <c r="E79" i="12" s="1"/>
  <c r="F79" i="12"/>
  <c r="D79" i="12"/>
  <c r="I78" i="12"/>
  <c r="I77" i="12" s="1"/>
  <c r="H78" i="12"/>
  <c r="G78" i="12"/>
  <c r="F78" i="12"/>
  <c r="D78" i="12"/>
  <c r="D77" i="12" s="1"/>
  <c r="I76" i="12"/>
  <c r="H76" i="12"/>
  <c r="G76" i="12"/>
  <c r="F76" i="12"/>
  <c r="D76" i="12"/>
  <c r="I75" i="12"/>
  <c r="H75" i="12"/>
  <c r="G75" i="12"/>
  <c r="F75" i="12"/>
  <c r="D75" i="12"/>
  <c r="I74" i="12"/>
  <c r="H74" i="12"/>
  <c r="G74" i="12"/>
  <c r="F74" i="12"/>
  <c r="D74" i="12"/>
  <c r="I73" i="12"/>
  <c r="H73" i="12"/>
  <c r="G73" i="12"/>
  <c r="F73" i="12"/>
  <c r="D73" i="12"/>
  <c r="I72" i="12"/>
  <c r="H72" i="12"/>
  <c r="G72" i="12"/>
  <c r="F72" i="12"/>
  <c r="D72" i="12"/>
  <c r="I71" i="12"/>
  <c r="H71" i="12"/>
  <c r="G71" i="12"/>
  <c r="F71" i="12"/>
  <c r="D71" i="12"/>
  <c r="I70" i="12"/>
  <c r="H70" i="12"/>
  <c r="G70" i="12"/>
  <c r="F70" i="12"/>
  <c r="D70" i="12"/>
  <c r="I69" i="12"/>
  <c r="H69" i="12"/>
  <c r="H68" i="12" s="1"/>
  <c r="G69" i="12"/>
  <c r="F69" i="12"/>
  <c r="D69" i="12"/>
  <c r="D68" i="12" s="1"/>
  <c r="E67" i="12"/>
  <c r="I63" i="12"/>
  <c r="H63" i="12"/>
  <c r="G63" i="12"/>
  <c r="F63" i="12"/>
  <c r="E63" i="12" s="1"/>
  <c r="D63" i="12"/>
  <c r="I62" i="12"/>
  <c r="H62" i="12"/>
  <c r="G62" i="12"/>
  <c r="F62" i="12"/>
  <c r="D62" i="12"/>
  <c r="E61" i="12"/>
  <c r="I60" i="12"/>
  <c r="H60" i="12"/>
  <c r="G60" i="12"/>
  <c r="F60" i="12"/>
  <c r="D60" i="12"/>
  <c r="I59" i="12"/>
  <c r="H59" i="12"/>
  <c r="G59" i="12"/>
  <c r="F59" i="12"/>
  <c r="D59" i="12"/>
  <c r="I58" i="12"/>
  <c r="H58" i="12"/>
  <c r="G58" i="12"/>
  <c r="F58" i="12"/>
  <c r="D58" i="12"/>
  <c r="I57" i="12"/>
  <c r="I56" i="12" s="1"/>
  <c r="H57" i="12"/>
  <c r="G57" i="12"/>
  <c r="F57" i="12"/>
  <c r="D57" i="12"/>
  <c r="D56" i="12" s="1"/>
  <c r="F56" i="12"/>
  <c r="I55" i="12"/>
  <c r="H55" i="12"/>
  <c r="G55" i="12"/>
  <c r="F55" i="12"/>
  <c r="D55" i="12"/>
  <c r="I54" i="12"/>
  <c r="H54" i="12"/>
  <c r="G54" i="12"/>
  <c r="F54" i="12"/>
  <c r="D54" i="12"/>
  <c r="I53" i="12"/>
  <c r="H53" i="12"/>
  <c r="G53" i="12"/>
  <c r="F53" i="12"/>
  <c r="D53" i="12"/>
  <c r="I52" i="12"/>
  <c r="H52" i="12"/>
  <c r="G52" i="12"/>
  <c r="F52" i="12"/>
  <c r="D52" i="12"/>
  <c r="I51" i="12"/>
  <c r="H51" i="12"/>
  <c r="G51" i="12"/>
  <c r="F51" i="12"/>
  <c r="D51" i="12"/>
  <c r="I50" i="12"/>
  <c r="H50" i="12"/>
  <c r="G50" i="12"/>
  <c r="F50" i="12"/>
  <c r="D50" i="12"/>
  <c r="I49" i="12"/>
  <c r="H49" i="12"/>
  <c r="G49" i="12"/>
  <c r="F49" i="12"/>
  <c r="D49" i="12"/>
  <c r="I48" i="12"/>
  <c r="H48" i="12"/>
  <c r="G48" i="12"/>
  <c r="F48" i="12"/>
  <c r="D48" i="12"/>
  <c r="I47" i="12"/>
  <c r="H47" i="12"/>
  <c r="G47" i="12"/>
  <c r="F47" i="12"/>
  <c r="D47" i="12"/>
  <c r="I46" i="12"/>
  <c r="H46" i="12"/>
  <c r="G46" i="12"/>
  <c r="F46" i="12"/>
  <c r="D46" i="12"/>
  <c r="I45" i="12"/>
  <c r="H45" i="12"/>
  <c r="G45" i="12"/>
  <c r="F45" i="12"/>
  <c r="D45" i="12"/>
  <c r="I44" i="12"/>
  <c r="H44" i="12"/>
  <c r="G44" i="12"/>
  <c r="F44" i="12"/>
  <c r="D44" i="12"/>
  <c r="I43" i="12"/>
  <c r="H43" i="12"/>
  <c r="G43" i="12"/>
  <c r="F43" i="12"/>
  <c r="D43" i="12"/>
  <c r="I42" i="12"/>
  <c r="H42" i="12"/>
  <c r="G42" i="12"/>
  <c r="F42" i="12"/>
  <c r="D42" i="12"/>
  <c r="I41" i="12"/>
  <c r="H41" i="12"/>
  <c r="G41" i="12"/>
  <c r="F41" i="12"/>
  <c r="D41" i="12"/>
  <c r="I40" i="12"/>
  <c r="H40" i="12"/>
  <c r="G40" i="12"/>
  <c r="F40" i="12"/>
  <c r="D40" i="12"/>
  <c r="D39" i="12" s="1"/>
  <c r="D38" i="12" s="1"/>
  <c r="I37" i="12"/>
  <c r="H37" i="12"/>
  <c r="G37" i="12"/>
  <c r="F37" i="12"/>
  <c r="D37" i="12"/>
  <c r="I36" i="12"/>
  <c r="H36" i="12"/>
  <c r="G36" i="12"/>
  <c r="F36" i="12"/>
  <c r="D36" i="12"/>
  <c r="E35" i="12"/>
  <c r="E34" i="12"/>
  <c r="I33" i="12"/>
  <c r="H33" i="12"/>
  <c r="G33" i="12"/>
  <c r="F33" i="12"/>
  <c r="D33" i="12"/>
  <c r="I32" i="12"/>
  <c r="H32" i="12"/>
  <c r="G32" i="12"/>
  <c r="G25" i="12" s="1"/>
  <c r="G22" i="12" s="1"/>
  <c r="F32" i="12"/>
  <c r="D32" i="12"/>
  <c r="I31" i="12"/>
  <c r="H31" i="12"/>
  <c r="G31" i="12"/>
  <c r="F31" i="12"/>
  <c r="D31" i="12"/>
  <c r="I30" i="12"/>
  <c r="H30" i="12"/>
  <c r="G30" i="12"/>
  <c r="F30" i="12"/>
  <c r="D30" i="12"/>
  <c r="I29" i="12"/>
  <c r="H29" i="12"/>
  <c r="G29" i="12"/>
  <c r="F29" i="12"/>
  <c r="D29" i="12"/>
  <c r="I28" i="12"/>
  <c r="H28" i="12"/>
  <c r="G28" i="12"/>
  <c r="F28" i="12"/>
  <c r="D28" i="12"/>
  <c r="I27" i="12"/>
  <c r="H27" i="12"/>
  <c r="G27" i="12"/>
  <c r="F27" i="12"/>
  <c r="D27" i="12"/>
  <c r="I26" i="12"/>
  <c r="H26" i="12"/>
  <c r="G26" i="12"/>
  <c r="F26" i="12"/>
  <c r="D26" i="12"/>
  <c r="E24" i="12"/>
  <c r="I23" i="12"/>
  <c r="H23" i="12"/>
  <c r="G23" i="12"/>
  <c r="F23" i="12"/>
  <c r="D23" i="12"/>
  <c r="E15" i="12"/>
  <c r="D15" i="12"/>
  <c r="E13" i="12"/>
  <c r="D13" i="12"/>
  <c r="A13" i="12"/>
  <c r="H11" i="12"/>
  <c r="G11" i="12"/>
  <c r="A8" i="12"/>
  <c r="H106" i="11"/>
  <c r="D106" i="11"/>
  <c r="D102" i="11"/>
  <c r="I99" i="11"/>
  <c r="G99" i="11"/>
  <c r="F99" i="11"/>
  <c r="A99" i="11"/>
  <c r="I96" i="11"/>
  <c r="H96" i="11"/>
  <c r="G96" i="11"/>
  <c r="F96" i="11"/>
  <c r="D96" i="11"/>
  <c r="I95" i="11"/>
  <c r="H95" i="11"/>
  <c r="G95" i="11"/>
  <c r="F95" i="11"/>
  <c r="D95" i="11"/>
  <c r="I94" i="11"/>
  <c r="H94" i="11"/>
  <c r="G94" i="11"/>
  <c r="F94" i="11"/>
  <c r="D94" i="11"/>
  <c r="I93" i="11"/>
  <c r="H93" i="11"/>
  <c r="G93" i="11"/>
  <c r="F93" i="11"/>
  <c r="D93" i="11"/>
  <c r="I92" i="11"/>
  <c r="H92" i="11"/>
  <c r="G92" i="11"/>
  <c r="F92" i="11"/>
  <c r="D92" i="11"/>
  <c r="I91" i="11"/>
  <c r="H91" i="11"/>
  <c r="G91" i="11"/>
  <c r="F91" i="11"/>
  <c r="D91" i="11"/>
  <c r="I90" i="11"/>
  <c r="H90" i="11"/>
  <c r="G90" i="11"/>
  <c r="F90" i="11"/>
  <c r="D90" i="11"/>
  <c r="I89" i="11"/>
  <c r="H89" i="11"/>
  <c r="G89" i="11"/>
  <c r="F89" i="11"/>
  <c r="D89" i="11"/>
  <c r="I88" i="11"/>
  <c r="H88" i="11"/>
  <c r="G88" i="11"/>
  <c r="F88" i="11"/>
  <c r="D88" i="11"/>
  <c r="I87" i="11"/>
  <c r="H87" i="11"/>
  <c r="G87" i="11"/>
  <c r="F87" i="11"/>
  <c r="D87" i="11"/>
  <c r="I85" i="11"/>
  <c r="H85" i="11"/>
  <c r="G85" i="11"/>
  <c r="F85" i="11"/>
  <c r="D85" i="11"/>
  <c r="I84" i="11"/>
  <c r="H84" i="11"/>
  <c r="G84" i="11"/>
  <c r="F84" i="11"/>
  <c r="D84" i="11"/>
  <c r="I83" i="11"/>
  <c r="H83" i="11"/>
  <c r="G83" i="11"/>
  <c r="F83" i="11"/>
  <c r="D83" i="11"/>
  <c r="I82" i="11"/>
  <c r="H82" i="11"/>
  <c r="G82" i="11"/>
  <c r="F82" i="11"/>
  <c r="D82" i="11"/>
  <c r="E81" i="11"/>
  <c r="I80" i="11"/>
  <c r="H80" i="11"/>
  <c r="G80" i="11"/>
  <c r="F80" i="11"/>
  <c r="D80" i="11"/>
  <c r="I79" i="11"/>
  <c r="H79" i="11"/>
  <c r="G79" i="11"/>
  <c r="F79" i="11"/>
  <c r="D79" i="11"/>
  <c r="I78" i="11"/>
  <c r="H78" i="11"/>
  <c r="G78" i="11"/>
  <c r="F78" i="11"/>
  <c r="D78" i="11"/>
  <c r="D77" i="11" s="1"/>
  <c r="I76" i="11"/>
  <c r="H76" i="11"/>
  <c r="G76" i="11"/>
  <c r="F76" i="11"/>
  <c r="D76" i="11"/>
  <c r="I75" i="11"/>
  <c r="H75" i="11"/>
  <c r="G75" i="11"/>
  <c r="F75" i="11"/>
  <c r="D75" i="11"/>
  <c r="I74" i="11"/>
  <c r="H74" i="11"/>
  <c r="G74" i="11"/>
  <c r="F74" i="11"/>
  <c r="D74" i="11"/>
  <c r="I73" i="11"/>
  <c r="H73" i="11"/>
  <c r="G73" i="11"/>
  <c r="F73" i="11"/>
  <c r="E73" i="11" s="1"/>
  <c r="D73" i="11"/>
  <c r="I72" i="11"/>
  <c r="H72" i="11"/>
  <c r="G72" i="11"/>
  <c r="F72" i="11"/>
  <c r="D72" i="11"/>
  <c r="I71" i="11"/>
  <c r="H71" i="11"/>
  <c r="G71" i="11"/>
  <c r="F71" i="11"/>
  <c r="D71" i="11"/>
  <c r="I70" i="11"/>
  <c r="H70" i="11"/>
  <c r="G70" i="11"/>
  <c r="F70" i="11"/>
  <c r="D70" i="11"/>
  <c r="I69" i="11"/>
  <c r="H69" i="11"/>
  <c r="G69" i="11"/>
  <c r="G68" i="11" s="1"/>
  <c r="F69" i="11"/>
  <c r="D69" i="11"/>
  <c r="D68" i="11" s="1"/>
  <c r="E67" i="11"/>
  <c r="I63" i="11"/>
  <c r="E63" i="11" s="1"/>
  <c r="H63" i="11"/>
  <c r="G63" i="11"/>
  <c r="F63" i="11"/>
  <c r="D63" i="11"/>
  <c r="I62" i="11"/>
  <c r="H62" i="11"/>
  <c r="G62" i="11"/>
  <c r="F62" i="11"/>
  <c r="E62" i="11" s="1"/>
  <c r="D62" i="11"/>
  <c r="E61" i="11"/>
  <c r="I60" i="11"/>
  <c r="H60" i="11"/>
  <c r="G60" i="11"/>
  <c r="F60" i="11"/>
  <c r="D60" i="11"/>
  <c r="I59" i="11"/>
  <c r="H59" i="11"/>
  <c r="G59" i="11"/>
  <c r="F59" i="11"/>
  <c r="D59" i="11"/>
  <c r="I58" i="11"/>
  <c r="H58" i="11"/>
  <c r="G58" i="11"/>
  <c r="F58" i="11"/>
  <c r="E58" i="11" s="1"/>
  <c r="D58" i="11"/>
  <c r="I57" i="11"/>
  <c r="I56" i="11" s="1"/>
  <c r="H57" i="11"/>
  <c r="H56" i="11" s="1"/>
  <c r="G57" i="11"/>
  <c r="F57" i="11"/>
  <c r="D57" i="11"/>
  <c r="D56" i="11" s="1"/>
  <c r="I55" i="11"/>
  <c r="H55" i="11"/>
  <c r="G55" i="11"/>
  <c r="F55" i="11"/>
  <c r="D55" i="11"/>
  <c r="I54" i="11"/>
  <c r="H54" i="11"/>
  <c r="G54" i="11"/>
  <c r="F54" i="11"/>
  <c r="D54" i="11"/>
  <c r="I53" i="11"/>
  <c r="H53" i="11"/>
  <c r="G53" i="11"/>
  <c r="F53" i="11"/>
  <c r="D53" i="11"/>
  <c r="I52" i="11"/>
  <c r="H52" i="11"/>
  <c r="G52" i="11"/>
  <c r="F52" i="11"/>
  <c r="D52" i="11"/>
  <c r="I51" i="11"/>
  <c r="H51" i="11"/>
  <c r="G51" i="11"/>
  <c r="F51" i="11"/>
  <c r="D51" i="11"/>
  <c r="I50" i="11"/>
  <c r="H50" i="11"/>
  <c r="G50" i="11"/>
  <c r="F50" i="11"/>
  <c r="D50" i="11"/>
  <c r="I49" i="11"/>
  <c r="H49" i="11"/>
  <c r="G49" i="11"/>
  <c r="F49" i="11"/>
  <c r="D49" i="11"/>
  <c r="I48" i="11"/>
  <c r="H48" i="11"/>
  <c r="G48" i="11"/>
  <c r="F48" i="11"/>
  <c r="D48" i="11"/>
  <c r="I47" i="11"/>
  <c r="H47" i="11"/>
  <c r="G47" i="11"/>
  <c r="F47" i="11"/>
  <c r="D47" i="11"/>
  <c r="I46" i="11"/>
  <c r="H46" i="11"/>
  <c r="G46" i="11"/>
  <c r="F46" i="11"/>
  <c r="D46" i="11"/>
  <c r="I45" i="11"/>
  <c r="H45" i="11"/>
  <c r="G45" i="11"/>
  <c r="F45" i="11"/>
  <c r="D45" i="11"/>
  <c r="I44" i="11"/>
  <c r="H44" i="11"/>
  <c r="G44" i="11"/>
  <c r="F44" i="11"/>
  <c r="D44" i="11"/>
  <c r="I43" i="11"/>
  <c r="H43" i="11"/>
  <c r="G43" i="11"/>
  <c r="F43" i="11"/>
  <c r="D43" i="11"/>
  <c r="I42" i="11"/>
  <c r="I39" i="11" s="1"/>
  <c r="I38" i="11" s="1"/>
  <c r="H42" i="11"/>
  <c r="G42" i="11"/>
  <c r="F42" i="11"/>
  <c r="D42" i="11"/>
  <c r="I41" i="11"/>
  <c r="H41" i="11"/>
  <c r="G41" i="11"/>
  <c r="F41" i="11"/>
  <c r="D41" i="11"/>
  <c r="I40" i="11"/>
  <c r="H40" i="11"/>
  <c r="H39" i="11" s="1"/>
  <c r="G40" i="11"/>
  <c r="F40" i="11"/>
  <c r="D40" i="11"/>
  <c r="I37" i="11"/>
  <c r="H37" i="11"/>
  <c r="G37" i="11"/>
  <c r="F37" i="11"/>
  <c r="D37" i="11"/>
  <c r="I36" i="11"/>
  <c r="H36" i="11"/>
  <c r="G36" i="11"/>
  <c r="F36" i="11"/>
  <c r="E36" i="11" s="1"/>
  <c r="D36" i="11"/>
  <c r="E35" i="11"/>
  <c r="E34" i="11"/>
  <c r="I33" i="11"/>
  <c r="H33" i="11"/>
  <c r="G33" i="11"/>
  <c r="F33" i="11"/>
  <c r="D33" i="11"/>
  <c r="I32" i="11"/>
  <c r="H32" i="11"/>
  <c r="G32" i="11"/>
  <c r="F32" i="11"/>
  <c r="D32" i="11"/>
  <c r="I31" i="11"/>
  <c r="H31" i="11"/>
  <c r="G31" i="11"/>
  <c r="F31" i="11"/>
  <c r="D31" i="11"/>
  <c r="I30" i="11"/>
  <c r="H30" i="11"/>
  <c r="E30" i="11" s="1"/>
  <c r="G30" i="11"/>
  <c r="F30" i="11"/>
  <c r="D30" i="11"/>
  <c r="I29" i="11"/>
  <c r="H29" i="11"/>
  <c r="G29" i="11"/>
  <c r="F29" i="11"/>
  <c r="D29" i="11"/>
  <c r="I28" i="11"/>
  <c r="H28" i="11"/>
  <c r="G28" i="11"/>
  <c r="F28" i="11"/>
  <c r="D28" i="11"/>
  <c r="I27" i="11"/>
  <c r="H27" i="11"/>
  <c r="G27" i="11"/>
  <c r="F27" i="11"/>
  <c r="D27" i="11"/>
  <c r="I26" i="11"/>
  <c r="H26" i="11"/>
  <c r="H25" i="11" s="1"/>
  <c r="G26" i="11"/>
  <c r="F26" i="11"/>
  <c r="D26" i="11"/>
  <c r="G25" i="11"/>
  <c r="E24" i="11"/>
  <c r="I23" i="11"/>
  <c r="H23" i="11"/>
  <c r="G23" i="11"/>
  <c r="G22" i="11" s="1"/>
  <c r="F23" i="11"/>
  <c r="D23" i="11"/>
  <c r="E15" i="11"/>
  <c r="D15" i="11"/>
  <c r="E13" i="11"/>
  <c r="D13" i="11"/>
  <c r="A13" i="11"/>
  <c r="H11" i="11"/>
  <c r="G11" i="11"/>
  <c r="A8" i="11"/>
  <c r="H106" i="10"/>
  <c r="D106" i="10"/>
  <c r="D102" i="10"/>
  <c r="I99" i="10"/>
  <c r="G99" i="10"/>
  <c r="F99" i="10"/>
  <c r="A99" i="10"/>
  <c r="I96" i="10"/>
  <c r="H96" i="10"/>
  <c r="G96" i="10"/>
  <c r="F96" i="10"/>
  <c r="D96" i="10"/>
  <c r="I95" i="10"/>
  <c r="H95" i="10"/>
  <c r="G95" i="10"/>
  <c r="F95" i="10"/>
  <c r="D95" i="10"/>
  <c r="I94" i="10"/>
  <c r="H94" i="10"/>
  <c r="G94" i="10"/>
  <c r="F94" i="10"/>
  <c r="D94" i="10"/>
  <c r="I93" i="10"/>
  <c r="H93" i="10"/>
  <c r="G93" i="10"/>
  <c r="F93" i="10"/>
  <c r="D93" i="10"/>
  <c r="I92" i="10"/>
  <c r="H92" i="10"/>
  <c r="G92" i="10"/>
  <c r="F92" i="10"/>
  <c r="D92" i="10"/>
  <c r="I91" i="10"/>
  <c r="H91" i="10"/>
  <c r="G91" i="10"/>
  <c r="F91" i="10"/>
  <c r="D91" i="10"/>
  <c r="I90" i="10"/>
  <c r="H90" i="10"/>
  <c r="G90" i="10"/>
  <c r="F90" i="10"/>
  <c r="D90" i="10"/>
  <c r="I89" i="10"/>
  <c r="H89" i="10"/>
  <c r="G89" i="10"/>
  <c r="F89" i="10"/>
  <c r="D89" i="10"/>
  <c r="I88" i="10"/>
  <c r="H88" i="10"/>
  <c r="G88" i="10"/>
  <c r="F88" i="10"/>
  <c r="D88" i="10"/>
  <c r="I87" i="10"/>
  <c r="I86" i="10" s="1"/>
  <c r="H87" i="10"/>
  <c r="G87" i="10"/>
  <c r="F87" i="10"/>
  <c r="D87" i="10"/>
  <c r="D86" i="10" s="1"/>
  <c r="I85" i="10"/>
  <c r="H85" i="10"/>
  <c r="G85" i="10"/>
  <c r="F85" i="10"/>
  <c r="D85" i="10"/>
  <c r="I84" i="10"/>
  <c r="H84" i="10"/>
  <c r="G84" i="10"/>
  <c r="F84" i="10"/>
  <c r="D84" i="10"/>
  <c r="I83" i="10"/>
  <c r="H83" i="10"/>
  <c r="G83" i="10"/>
  <c r="F83" i="10"/>
  <c r="D83" i="10"/>
  <c r="I82" i="10"/>
  <c r="H82" i="10"/>
  <c r="G82" i="10"/>
  <c r="F82" i="10"/>
  <c r="D82" i="10"/>
  <c r="E81" i="10"/>
  <c r="I80" i="10"/>
  <c r="H80" i="10"/>
  <c r="G80" i="10"/>
  <c r="F80" i="10"/>
  <c r="D80" i="10"/>
  <c r="I79" i="10"/>
  <c r="H79" i="10"/>
  <c r="G79" i="10"/>
  <c r="F79" i="10"/>
  <c r="D79" i="10"/>
  <c r="I78" i="10"/>
  <c r="H78" i="10"/>
  <c r="G78" i="10"/>
  <c r="F78" i="10"/>
  <c r="D78" i="10"/>
  <c r="D77" i="10" s="1"/>
  <c r="I76" i="10"/>
  <c r="H76" i="10"/>
  <c r="G76" i="10"/>
  <c r="F76" i="10"/>
  <c r="D76" i="10"/>
  <c r="I75" i="10"/>
  <c r="H75" i="10"/>
  <c r="G75" i="10"/>
  <c r="F75" i="10"/>
  <c r="D75" i="10"/>
  <c r="I74" i="10"/>
  <c r="H74" i="10"/>
  <c r="G74" i="10"/>
  <c r="F74" i="10"/>
  <c r="D74" i="10"/>
  <c r="I73" i="10"/>
  <c r="H73" i="10"/>
  <c r="G73" i="10"/>
  <c r="F73" i="10"/>
  <c r="D73" i="10"/>
  <c r="I72" i="10"/>
  <c r="H72" i="10"/>
  <c r="G72" i="10"/>
  <c r="F72" i="10"/>
  <c r="D72" i="10"/>
  <c r="I71" i="10"/>
  <c r="H71" i="10"/>
  <c r="G71" i="10"/>
  <c r="F71" i="10"/>
  <c r="D71" i="10"/>
  <c r="I70" i="10"/>
  <c r="H70" i="10"/>
  <c r="G70" i="10"/>
  <c r="F70" i="10"/>
  <c r="D70" i="10"/>
  <c r="I69" i="10"/>
  <c r="H69" i="10"/>
  <c r="G69" i="10"/>
  <c r="F69" i="10"/>
  <c r="D69" i="10"/>
  <c r="D68" i="10" s="1"/>
  <c r="E67" i="10"/>
  <c r="I63" i="10"/>
  <c r="H63" i="10"/>
  <c r="G63" i="10"/>
  <c r="F63" i="10"/>
  <c r="E63" i="10" s="1"/>
  <c r="D63" i="10"/>
  <c r="I62" i="10"/>
  <c r="H62" i="10"/>
  <c r="G62" i="10"/>
  <c r="F62" i="10"/>
  <c r="D62" i="10"/>
  <c r="E61" i="10"/>
  <c r="I60" i="10"/>
  <c r="H60" i="10"/>
  <c r="G60" i="10"/>
  <c r="F60" i="10"/>
  <c r="D60" i="10"/>
  <c r="I59" i="10"/>
  <c r="H59" i="10"/>
  <c r="G59" i="10"/>
  <c r="F59" i="10"/>
  <c r="D59" i="10"/>
  <c r="I58" i="10"/>
  <c r="H58" i="10"/>
  <c r="G58" i="10"/>
  <c r="F58" i="10"/>
  <c r="D58" i="10"/>
  <c r="I57" i="10"/>
  <c r="I56" i="10" s="1"/>
  <c r="H57" i="10"/>
  <c r="G57" i="10"/>
  <c r="F57" i="10"/>
  <c r="D57" i="10"/>
  <c r="D56" i="10" s="1"/>
  <c r="I55" i="10"/>
  <c r="H55" i="10"/>
  <c r="G55" i="10"/>
  <c r="F55" i="10"/>
  <c r="D55" i="10"/>
  <c r="I54" i="10"/>
  <c r="H54" i="10"/>
  <c r="G54" i="10"/>
  <c r="F54" i="10"/>
  <c r="E54" i="10" s="1"/>
  <c r="D54" i="10"/>
  <c r="I53" i="10"/>
  <c r="H53" i="10"/>
  <c r="G53" i="10"/>
  <c r="F53" i="10"/>
  <c r="D53" i="10"/>
  <c r="I52" i="10"/>
  <c r="H52" i="10"/>
  <c r="G52" i="10"/>
  <c r="F52" i="10"/>
  <c r="D52" i="10"/>
  <c r="I51" i="10"/>
  <c r="H51" i="10"/>
  <c r="G51" i="10"/>
  <c r="F51" i="10"/>
  <c r="D51" i="10"/>
  <c r="I50" i="10"/>
  <c r="H50" i="10"/>
  <c r="G50" i="10"/>
  <c r="F50" i="10"/>
  <c r="E50" i="10" s="1"/>
  <c r="D50" i="10"/>
  <c r="I49" i="10"/>
  <c r="H49" i="10"/>
  <c r="G49" i="10"/>
  <c r="F49" i="10"/>
  <c r="D49" i="10"/>
  <c r="I48" i="10"/>
  <c r="H48" i="10"/>
  <c r="G48" i="10"/>
  <c r="F48" i="10"/>
  <c r="D48" i="10"/>
  <c r="I47" i="10"/>
  <c r="H47" i="10"/>
  <c r="G47" i="10"/>
  <c r="F47" i="10"/>
  <c r="D47" i="10"/>
  <c r="I46" i="10"/>
  <c r="H46" i="10"/>
  <c r="G46" i="10"/>
  <c r="F46" i="10"/>
  <c r="E46" i="10" s="1"/>
  <c r="D46" i="10"/>
  <c r="I45" i="10"/>
  <c r="H45" i="10"/>
  <c r="G45" i="10"/>
  <c r="F45" i="10"/>
  <c r="D45" i="10"/>
  <c r="I44" i="10"/>
  <c r="H44" i="10"/>
  <c r="G44" i="10"/>
  <c r="F44" i="10"/>
  <c r="D44" i="10"/>
  <c r="I43" i="10"/>
  <c r="H43" i="10"/>
  <c r="G43" i="10"/>
  <c r="F43" i="10"/>
  <c r="D43" i="10"/>
  <c r="I42" i="10"/>
  <c r="H42" i="10"/>
  <c r="G42" i="10"/>
  <c r="F42" i="10"/>
  <c r="E42" i="10" s="1"/>
  <c r="D42" i="10"/>
  <c r="I41" i="10"/>
  <c r="H41" i="10"/>
  <c r="G41" i="10"/>
  <c r="F41" i="10"/>
  <c r="D41" i="10"/>
  <c r="I40" i="10"/>
  <c r="H40" i="10"/>
  <c r="H39" i="10" s="1"/>
  <c r="H38" i="10" s="1"/>
  <c r="G40" i="10"/>
  <c r="F40" i="10"/>
  <c r="D40" i="10"/>
  <c r="D39" i="10" s="1"/>
  <c r="I39" i="10"/>
  <c r="I38" i="10" s="1"/>
  <c r="I37" i="10"/>
  <c r="H37" i="10"/>
  <c r="G37" i="10"/>
  <c r="F37" i="10"/>
  <c r="D37" i="10"/>
  <c r="I36" i="10"/>
  <c r="H36" i="10"/>
  <c r="G36" i="10"/>
  <c r="F36" i="10"/>
  <c r="D36" i="10"/>
  <c r="E35" i="10"/>
  <c r="E34" i="10"/>
  <c r="I33" i="10"/>
  <c r="H33" i="10"/>
  <c r="G33" i="10"/>
  <c r="F33" i="10"/>
  <c r="D33" i="10"/>
  <c r="I32" i="10"/>
  <c r="H32" i="10"/>
  <c r="G32" i="10"/>
  <c r="F32" i="10"/>
  <c r="D32" i="10"/>
  <c r="I31" i="10"/>
  <c r="H31" i="10"/>
  <c r="G31" i="10"/>
  <c r="F31" i="10"/>
  <c r="D31" i="10"/>
  <c r="I30" i="10"/>
  <c r="H30" i="10"/>
  <c r="G30" i="10"/>
  <c r="F30" i="10"/>
  <c r="D30" i="10"/>
  <c r="I29" i="10"/>
  <c r="H29" i="10"/>
  <c r="G29" i="10"/>
  <c r="F29" i="10"/>
  <c r="D29" i="10"/>
  <c r="I28" i="10"/>
  <c r="H28" i="10"/>
  <c r="G28" i="10"/>
  <c r="F28" i="10"/>
  <c r="D28" i="10"/>
  <c r="I27" i="10"/>
  <c r="H27" i="10"/>
  <c r="G27" i="10"/>
  <c r="F27" i="10"/>
  <c r="D27" i="10"/>
  <c r="I26" i="10"/>
  <c r="H26" i="10"/>
  <c r="G26" i="10"/>
  <c r="F26" i="10"/>
  <c r="D26" i="10"/>
  <c r="E24" i="10"/>
  <c r="I23" i="10"/>
  <c r="H23" i="10"/>
  <c r="G23" i="10"/>
  <c r="F23" i="10"/>
  <c r="D23" i="10"/>
  <c r="E15" i="10"/>
  <c r="D15" i="10"/>
  <c r="A8" i="10" s="1"/>
  <c r="E13" i="10"/>
  <c r="D13" i="10"/>
  <c r="A13" i="10"/>
  <c r="H11" i="10"/>
  <c r="G11" i="10"/>
  <c r="F39" i="13" l="1"/>
  <c r="F38" i="13" s="1"/>
  <c r="E78" i="13"/>
  <c r="I56" i="13"/>
  <c r="H68" i="13"/>
  <c r="E71" i="13"/>
  <c r="E74" i="13"/>
  <c r="G25" i="13"/>
  <c r="G22" i="13" s="1"/>
  <c r="G64" i="13" s="1"/>
  <c r="E27" i="13"/>
  <c r="E31" i="13"/>
  <c r="D25" i="13"/>
  <c r="I25" i="13"/>
  <c r="E62" i="13"/>
  <c r="F68" i="13"/>
  <c r="H86" i="13"/>
  <c r="E89" i="13"/>
  <c r="E93" i="13"/>
  <c r="E44" i="12"/>
  <c r="E48" i="12"/>
  <c r="E60" i="12"/>
  <c r="E87" i="12"/>
  <c r="E91" i="12"/>
  <c r="E95" i="12"/>
  <c r="E40" i="12"/>
  <c r="E52" i="12"/>
  <c r="E26" i="12"/>
  <c r="E30" i="12"/>
  <c r="F25" i="12"/>
  <c r="F22" i="12" s="1"/>
  <c r="F64" i="12" s="1"/>
  <c r="E36" i="12"/>
  <c r="E71" i="12"/>
  <c r="E75" i="12"/>
  <c r="G86" i="12"/>
  <c r="D25" i="11"/>
  <c r="D22" i="11" s="1"/>
  <c r="H38" i="11"/>
  <c r="H64" i="11" s="1"/>
  <c r="E54" i="11"/>
  <c r="E83" i="11"/>
  <c r="E71" i="11"/>
  <c r="E72" i="11"/>
  <c r="D86" i="11"/>
  <c r="D66" i="11" s="1"/>
  <c r="I86" i="11"/>
  <c r="E88" i="11"/>
  <c r="E92" i="11"/>
  <c r="E96" i="11"/>
  <c r="I25" i="11"/>
  <c r="E29" i="11"/>
  <c r="E42" i="11"/>
  <c r="E46" i="11"/>
  <c r="E50" i="11"/>
  <c r="E79" i="11"/>
  <c r="I77" i="11"/>
  <c r="I22" i="11"/>
  <c r="I64" i="11" s="1"/>
  <c r="I97" i="11" s="1"/>
  <c r="F25" i="11"/>
  <c r="D39" i="11"/>
  <c r="H77" i="11"/>
  <c r="F25" i="10"/>
  <c r="D38" i="10"/>
  <c r="G68" i="10"/>
  <c r="E78" i="10"/>
  <c r="E83" i="10"/>
  <c r="I66" i="1"/>
  <c r="E27" i="1"/>
  <c r="E31" i="1"/>
  <c r="H38" i="1"/>
  <c r="E62" i="1"/>
  <c r="E92" i="1"/>
  <c r="E96" i="1"/>
  <c r="E59" i="1"/>
  <c r="D56" i="1"/>
  <c r="F68" i="1"/>
  <c r="E76" i="1"/>
  <c r="D86" i="1"/>
  <c r="E69" i="12"/>
  <c r="G68" i="12"/>
  <c r="G66" i="12" s="1"/>
  <c r="H77" i="1"/>
  <c r="H66" i="1" s="1"/>
  <c r="H68" i="10"/>
  <c r="E45" i="11"/>
  <c r="E53" i="11"/>
  <c r="F56" i="11"/>
  <c r="G56" i="11"/>
  <c r="E70" i="12"/>
  <c r="E28" i="13"/>
  <c r="E32" i="13"/>
  <c r="E36" i="13"/>
  <c r="D66" i="13"/>
  <c r="G56" i="1"/>
  <c r="E88" i="1"/>
  <c r="F86" i="1"/>
  <c r="E44" i="10"/>
  <c r="F56" i="10"/>
  <c r="E71" i="10"/>
  <c r="I77" i="10"/>
  <c r="E27" i="11"/>
  <c r="E31" i="11"/>
  <c r="E37" i="11"/>
  <c r="H68" i="11"/>
  <c r="E70" i="11"/>
  <c r="E76" i="11"/>
  <c r="H86" i="11"/>
  <c r="E89" i="11"/>
  <c r="E93" i="11"/>
  <c r="D25" i="12"/>
  <c r="D22" i="12" s="1"/>
  <c r="D64" i="12" s="1"/>
  <c r="D97" i="12" s="1"/>
  <c r="I25" i="12"/>
  <c r="E29" i="12"/>
  <c r="E33" i="12"/>
  <c r="D66" i="12"/>
  <c r="E80" i="12"/>
  <c r="E85" i="12"/>
  <c r="D22" i="13"/>
  <c r="I22" i="13"/>
  <c r="D39" i="13"/>
  <c r="D38" i="13" s="1"/>
  <c r="I39" i="13"/>
  <c r="I38" i="13" s="1"/>
  <c r="H39" i="13"/>
  <c r="H38" i="13" s="1"/>
  <c r="H64" i="13" s="1"/>
  <c r="E43" i="13"/>
  <c r="E47" i="13"/>
  <c r="E51" i="13"/>
  <c r="E55" i="13"/>
  <c r="E58" i="13"/>
  <c r="E69" i="13"/>
  <c r="E70" i="13"/>
  <c r="I68" i="13"/>
  <c r="G77" i="13"/>
  <c r="E79" i="13"/>
  <c r="E83" i="13"/>
  <c r="E77" i="13" s="1"/>
  <c r="E26" i="1"/>
  <c r="E30" i="1"/>
  <c r="D25" i="1"/>
  <c r="D22" i="1" s="1"/>
  <c r="I25" i="1"/>
  <c r="I22" i="1" s="1"/>
  <c r="E40" i="1"/>
  <c r="F39" i="1"/>
  <c r="F38" i="1" s="1"/>
  <c r="D39" i="1"/>
  <c r="D38" i="1" s="1"/>
  <c r="I39" i="1"/>
  <c r="I38" i="1" s="1"/>
  <c r="I64" i="1" s="1"/>
  <c r="E44" i="1"/>
  <c r="E48" i="1"/>
  <c r="E52" i="1"/>
  <c r="E60" i="1"/>
  <c r="E72" i="1"/>
  <c r="E75" i="1"/>
  <c r="E89" i="1"/>
  <c r="E93" i="1"/>
  <c r="H22" i="1"/>
  <c r="E78" i="1"/>
  <c r="G25" i="10"/>
  <c r="E27" i="10"/>
  <c r="E31" i="10"/>
  <c r="E37" i="10"/>
  <c r="E74" i="10"/>
  <c r="F22" i="11"/>
  <c r="D38" i="11"/>
  <c r="E41" i="11"/>
  <c r="E49" i="11"/>
  <c r="E82" i="11"/>
  <c r="E90" i="13"/>
  <c r="E94" i="13"/>
  <c r="D25" i="10"/>
  <c r="D22" i="10" s="1"/>
  <c r="D64" i="10" s="1"/>
  <c r="I25" i="10"/>
  <c r="I22" i="10" s="1"/>
  <c r="I64" i="10" s="1"/>
  <c r="E33" i="10"/>
  <c r="E58" i="10"/>
  <c r="E62" i="10"/>
  <c r="F68" i="10"/>
  <c r="E73" i="10"/>
  <c r="H86" i="10"/>
  <c r="E89" i="10"/>
  <c r="E93" i="10"/>
  <c r="H22" i="11"/>
  <c r="I22" i="12"/>
  <c r="I39" i="12"/>
  <c r="I38" i="12" s="1"/>
  <c r="E41" i="12"/>
  <c r="H39" i="12"/>
  <c r="H38" i="12" s="1"/>
  <c r="E45" i="12"/>
  <c r="E49" i="12"/>
  <c r="E53" i="12"/>
  <c r="H56" i="12"/>
  <c r="G56" i="12"/>
  <c r="E73" i="12"/>
  <c r="E76" i="12"/>
  <c r="I86" i="12"/>
  <c r="E88" i="12"/>
  <c r="E86" i="12" s="1"/>
  <c r="H86" i="12"/>
  <c r="E92" i="12"/>
  <c r="E96" i="12"/>
  <c r="E76" i="13"/>
  <c r="E69" i="1"/>
  <c r="E68" i="1" s="1"/>
  <c r="E70" i="1"/>
  <c r="E79" i="1"/>
  <c r="G77" i="1"/>
  <c r="E83" i="1"/>
  <c r="E28" i="11"/>
  <c r="E32" i="11"/>
  <c r="G39" i="11"/>
  <c r="G38" i="11" s="1"/>
  <c r="G64" i="11" s="1"/>
  <c r="E43" i="11"/>
  <c r="E47" i="11"/>
  <c r="E51" i="11"/>
  <c r="E55" i="11"/>
  <c r="E59" i="11"/>
  <c r="F68" i="11"/>
  <c r="E74" i="11"/>
  <c r="E78" i="11"/>
  <c r="E84" i="11"/>
  <c r="G86" i="11"/>
  <c r="E90" i="11"/>
  <c r="E94" i="11"/>
  <c r="E27" i="12"/>
  <c r="E31" i="12"/>
  <c r="E37" i="12"/>
  <c r="E42" i="12"/>
  <c r="E46" i="12"/>
  <c r="E50" i="12"/>
  <c r="E54" i="12"/>
  <c r="E58" i="12"/>
  <c r="E62" i="12"/>
  <c r="F68" i="12"/>
  <c r="E72" i="12"/>
  <c r="H77" i="12"/>
  <c r="E83" i="12"/>
  <c r="E89" i="12"/>
  <c r="E93" i="12"/>
  <c r="E26" i="13"/>
  <c r="E25" i="13" s="1"/>
  <c r="E30" i="13"/>
  <c r="E42" i="13"/>
  <c r="E46" i="13"/>
  <c r="E50" i="13"/>
  <c r="E54" i="13"/>
  <c r="E57" i="13"/>
  <c r="E63" i="13"/>
  <c r="E73" i="13"/>
  <c r="E85" i="13"/>
  <c r="E88" i="13"/>
  <c r="E92" i="13"/>
  <c r="E96" i="13"/>
  <c r="E23" i="1"/>
  <c r="E29" i="1"/>
  <c r="E33" i="1"/>
  <c r="E37" i="1"/>
  <c r="E43" i="1"/>
  <c r="E47" i="1"/>
  <c r="E51" i="1"/>
  <c r="E55" i="1"/>
  <c r="E58" i="1"/>
  <c r="I56" i="1"/>
  <c r="E71" i="1"/>
  <c r="E82" i="1"/>
  <c r="E87" i="1"/>
  <c r="E86" i="1" s="1"/>
  <c r="E91" i="1"/>
  <c r="E95" i="1"/>
  <c r="E33" i="11"/>
  <c r="E40" i="11"/>
  <c r="E44" i="11"/>
  <c r="E48" i="11"/>
  <c r="E52" i="11"/>
  <c r="E60" i="11"/>
  <c r="E69" i="11"/>
  <c r="I68" i="11"/>
  <c r="I66" i="11" s="1"/>
  <c r="E75" i="11"/>
  <c r="E80" i="11"/>
  <c r="E85" i="11"/>
  <c r="E87" i="11"/>
  <c r="E86" i="11" s="1"/>
  <c r="E91" i="11"/>
  <c r="E95" i="11"/>
  <c r="E28" i="12"/>
  <c r="E32" i="12"/>
  <c r="G39" i="12"/>
  <c r="G38" i="12" s="1"/>
  <c r="G64" i="12" s="1"/>
  <c r="E43" i="12"/>
  <c r="E47" i="12"/>
  <c r="E51" i="12"/>
  <c r="E55" i="12"/>
  <c r="E59" i="12"/>
  <c r="I68" i="12"/>
  <c r="I66" i="12" s="1"/>
  <c r="E74" i="12"/>
  <c r="E78" i="12"/>
  <c r="E84" i="12"/>
  <c r="E90" i="12"/>
  <c r="E94" i="12"/>
  <c r="E23" i="13"/>
  <c r="E22" i="13" s="1"/>
  <c r="E29" i="13"/>
  <c r="E33" i="13"/>
  <c r="E37" i="13"/>
  <c r="E41" i="13"/>
  <c r="E39" i="13" s="1"/>
  <c r="E38" i="13" s="1"/>
  <c r="E45" i="13"/>
  <c r="E49" i="13"/>
  <c r="E53" i="13"/>
  <c r="E60" i="13"/>
  <c r="G56" i="13"/>
  <c r="E75" i="13"/>
  <c r="I77" i="13"/>
  <c r="H77" i="13"/>
  <c r="H66" i="13" s="1"/>
  <c r="E84" i="13"/>
  <c r="E87" i="13"/>
  <c r="E91" i="13"/>
  <c r="E95" i="13"/>
  <c r="E28" i="1"/>
  <c r="E32" i="1"/>
  <c r="E36" i="1"/>
  <c r="E42" i="1"/>
  <c r="E46" i="1"/>
  <c r="E50" i="1"/>
  <c r="E54" i="1"/>
  <c r="E57" i="1"/>
  <c r="E56" i="1" s="1"/>
  <c r="E63" i="1"/>
  <c r="E73" i="1"/>
  <c r="E85" i="1"/>
  <c r="D66" i="1"/>
  <c r="E90" i="1"/>
  <c r="E94" i="1"/>
  <c r="E25" i="1"/>
  <c r="G22" i="1"/>
  <c r="G64" i="1" s="1"/>
  <c r="F25" i="1"/>
  <c r="F22" i="1" s="1"/>
  <c r="F56" i="1"/>
  <c r="G68" i="1"/>
  <c r="F77" i="1"/>
  <c r="F25" i="13"/>
  <c r="F22" i="13" s="1"/>
  <c r="F56" i="13"/>
  <c r="G68" i="13"/>
  <c r="G66" i="13" s="1"/>
  <c r="F77" i="13"/>
  <c r="F66" i="13" s="1"/>
  <c r="D65" i="12"/>
  <c r="E77" i="12"/>
  <c r="E23" i="12"/>
  <c r="E57" i="12"/>
  <c r="E56" i="12" s="1"/>
  <c r="H25" i="12"/>
  <c r="H22" i="12" s="1"/>
  <c r="H64" i="12" s="1"/>
  <c r="F39" i="12"/>
  <c r="F38" i="12" s="1"/>
  <c r="G77" i="12"/>
  <c r="F86" i="12"/>
  <c r="F77" i="12"/>
  <c r="F64" i="11"/>
  <c r="E23" i="11"/>
  <c r="E26" i="11"/>
  <c r="E25" i="11" s="1"/>
  <c r="E57" i="11"/>
  <c r="E56" i="11" s="1"/>
  <c r="F39" i="11"/>
  <c r="F38" i="11" s="1"/>
  <c r="G77" i="11"/>
  <c r="F86" i="11"/>
  <c r="F77" i="11"/>
  <c r="G22" i="10"/>
  <c r="E29" i="10"/>
  <c r="E40" i="10"/>
  <c r="E48" i="10"/>
  <c r="E52" i="10"/>
  <c r="E60" i="10"/>
  <c r="E70" i="10"/>
  <c r="E76" i="10"/>
  <c r="E80" i="10"/>
  <c r="E85" i="10"/>
  <c r="E87" i="10"/>
  <c r="E91" i="10"/>
  <c r="E95" i="10"/>
  <c r="F22" i="10"/>
  <c r="E28" i="10"/>
  <c r="E32" i="10"/>
  <c r="G39" i="10"/>
  <c r="G38" i="10" s="1"/>
  <c r="E43" i="10"/>
  <c r="E47" i="10"/>
  <c r="E51" i="10"/>
  <c r="E55" i="10"/>
  <c r="E59" i="10"/>
  <c r="E69" i="10"/>
  <c r="I68" i="10"/>
  <c r="E75" i="10"/>
  <c r="E79" i="10"/>
  <c r="E84" i="10"/>
  <c r="G86" i="10"/>
  <c r="E90" i="10"/>
  <c r="E94" i="10"/>
  <c r="H25" i="10"/>
  <c r="H22" i="10" s="1"/>
  <c r="E30" i="10"/>
  <c r="E36" i="10"/>
  <c r="E41" i="10"/>
  <c r="E45" i="10"/>
  <c r="E49" i="10"/>
  <c r="E53" i="10"/>
  <c r="H56" i="10"/>
  <c r="G56" i="10"/>
  <c r="E72" i="10"/>
  <c r="H77" i="10"/>
  <c r="E82" i="10"/>
  <c r="E77" i="10" s="1"/>
  <c r="E88" i="10"/>
  <c r="E92" i="10"/>
  <c r="E96" i="10"/>
  <c r="D66" i="10"/>
  <c r="E26" i="10"/>
  <c r="E57" i="10"/>
  <c r="E56" i="10" s="1"/>
  <c r="F77" i="10"/>
  <c r="E23" i="10"/>
  <c r="F39" i="10"/>
  <c r="F38" i="10" s="1"/>
  <c r="G77" i="10"/>
  <c r="G66" i="10" s="1"/>
  <c r="F86" i="10"/>
  <c r="E56" i="13" l="1"/>
  <c r="E68" i="13"/>
  <c r="H66" i="12"/>
  <c r="E68" i="12"/>
  <c r="E25" i="12"/>
  <c r="E22" i="12" s="1"/>
  <c r="E64" i="12" s="1"/>
  <c r="E39" i="12"/>
  <c r="E38" i="12" s="1"/>
  <c r="I65" i="11"/>
  <c r="F66" i="11"/>
  <c r="F97" i="11" s="1"/>
  <c r="E77" i="11"/>
  <c r="E39" i="11"/>
  <c r="E38" i="11" s="1"/>
  <c r="H66" i="11"/>
  <c r="F64" i="10"/>
  <c r="H66" i="10"/>
  <c r="D97" i="10"/>
  <c r="E22" i="1"/>
  <c r="E64" i="1" s="1"/>
  <c r="D64" i="1"/>
  <c r="G66" i="1"/>
  <c r="G65" i="1" s="1"/>
  <c r="H64" i="1"/>
  <c r="H97" i="1" s="1"/>
  <c r="E39" i="1"/>
  <c r="E38" i="1" s="1"/>
  <c r="E66" i="13"/>
  <c r="D65" i="1"/>
  <c r="D97" i="1"/>
  <c r="H65" i="13"/>
  <c r="H97" i="13"/>
  <c r="H65" i="1"/>
  <c r="I64" i="12"/>
  <c r="I66" i="10"/>
  <c r="I97" i="10" s="1"/>
  <c r="G66" i="11"/>
  <c r="E22" i="11"/>
  <c r="E64" i="11" s="1"/>
  <c r="E86" i="13"/>
  <c r="I64" i="13"/>
  <c r="D64" i="11"/>
  <c r="E68" i="10"/>
  <c r="E86" i="10"/>
  <c r="E39" i="10"/>
  <c r="E38" i="10" s="1"/>
  <c r="F66" i="12"/>
  <c r="F65" i="12" s="1"/>
  <c r="F66" i="1"/>
  <c r="E68" i="11"/>
  <c r="E66" i="11" s="1"/>
  <c r="E77" i="1"/>
  <c r="E66" i="1" s="1"/>
  <c r="I66" i="13"/>
  <c r="D64" i="13"/>
  <c r="I65" i="1"/>
  <c r="I97" i="1"/>
  <c r="F64" i="1"/>
  <c r="G97" i="1"/>
  <c r="A65" i="1"/>
  <c r="A97" i="1"/>
  <c r="E64" i="13"/>
  <c r="F64" i="13"/>
  <c r="G65" i="13"/>
  <c r="G97" i="13"/>
  <c r="H97" i="12"/>
  <c r="H65" i="12"/>
  <c r="G65" i="12"/>
  <c r="G97" i="12"/>
  <c r="A65" i="12"/>
  <c r="A97" i="12"/>
  <c r="E66" i="12"/>
  <c r="F65" i="11"/>
  <c r="H97" i="11"/>
  <c r="H65" i="11"/>
  <c r="G65" i="11"/>
  <c r="G97" i="11"/>
  <c r="F66" i="10"/>
  <c r="E25" i="10"/>
  <c r="E22" i="10" s="1"/>
  <c r="H64" i="10"/>
  <c r="G64" i="10"/>
  <c r="G65" i="10" s="1"/>
  <c r="D65" i="10"/>
  <c r="F65" i="10"/>
  <c r="F97" i="10"/>
  <c r="F97" i="12" l="1"/>
  <c r="E65" i="11"/>
  <c r="E97" i="11"/>
  <c r="I65" i="13"/>
  <c r="I97" i="13"/>
  <c r="I65" i="12"/>
  <c r="I97" i="12"/>
  <c r="I65" i="10"/>
  <c r="E64" i="10"/>
  <c r="D97" i="13"/>
  <c r="D65" i="13"/>
  <c r="E66" i="10"/>
  <c r="D97" i="11"/>
  <c r="D65" i="11"/>
  <c r="F65" i="1"/>
  <c r="F97" i="1"/>
  <c r="E65" i="1"/>
  <c r="E97" i="1"/>
  <c r="E65" i="13"/>
  <c r="E97" i="13"/>
  <c r="F65" i="13"/>
  <c r="F97" i="13"/>
  <c r="E65" i="12"/>
  <c r="E97" i="12"/>
  <c r="G97" i="10"/>
  <c r="H65" i="10"/>
  <c r="H97" i="10"/>
  <c r="A65" i="10"/>
  <c r="A97" i="10"/>
  <c r="E65" i="10" l="1"/>
  <c r="E97" i="10"/>
  <c r="A65" i="13"/>
  <c r="A97" i="13"/>
  <c r="A65" i="11"/>
  <c r="A97" i="1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npavlov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<sst xmlns="http://schemas.openxmlformats.org/spreadsheetml/2006/main" count="835" uniqueCount="164">
  <si>
    <t>ЕИК/БУЛСТАТ</t>
  </si>
  <si>
    <t>(1)</t>
  </si>
  <si>
    <t>(2)</t>
  </si>
  <si>
    <t>(3)</t>
  </si>
  <si>
    <t>(4)</t>
  </si>
  <si>
    <t>(5)</t>
  </si>
  <si>
    <t>към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</si>
  <si>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</si>
  <si>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</si>
  <si>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</si>
  <si>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</si>
  <si>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</si>
  <si>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</si>
  <si>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</si>
  <si>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</si>
  <si>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</si>
  <si>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</si>
  <si>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</si>
  <si>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</si>
  <si>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</si>
  <si>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</si>
  <si>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</si>
  <si>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</si>
  <si>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</si>
  <si>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</si>
  <si>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</si>
  <si>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</si>
  <si>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</si>
  <si>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</si>
  <si>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</si>
  <si>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</si>
  <si>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</si>
  <si>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</si>
  <si>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</si>
  <si>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</si>
  <si>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</si>
  <si>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</si>
  <si>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</si>
  <si>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</si>
  <si>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</si>
  <si>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</si>
  <si>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</si>
  <si>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</si>
  <si>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</si>
  <si>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</si>
  <si>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</si>
  <si>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</si>
  <si>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</si>
  <si>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</si>
  <si>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</si>
  <si>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</si>
  <si>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</si>
  <si>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</si>
  <si>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</si>
  <si>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</si>
  <si>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</si>
  <si>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</si>
  <si>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</si>
  <si>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</si>
  <si>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</si>
  <si>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</si>
  <si>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</si>
  <si>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</si>
  <si>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</si>
  <si>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</si>
  <si>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</si>
  <si>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</si>
  <si>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</si>
  <si>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</si>
  <si>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</si>
  <si>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</si>
  <si>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</si>
  <si>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</si>
  <si>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</si>
  <si>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</si>
  <si>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</si>
  <si>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</si>
  <si>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</si>
  <si>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</si>
  <si>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</si>
  <si>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</si>
  <si>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</si>
  <si>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</si>
  <si>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</si>
  <si>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</si>
  <si>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</si>
  <si>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</si>
  <si>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</si>
  <si>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</si>
  <si>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</si>
  <si>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</si>
  <si>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</si>
  <si>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</si>
  <si>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</si>
  <si>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</si>
  <si>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</si>
  <si>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</si>
  <si>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</si>
  <si>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</si>
  <si>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</si>
  <si>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</si>
  <si>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</si>
  <si>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</si>
  <si>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</si>
  <si>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</si>
  <si>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</si>
  <si>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</si>
  <si>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</si>
  <si>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</si>
  <si>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</si>
  <si>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</si>
  <si>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</si>
  <si>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</si>
  <si>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</si>
  <si>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</si>
  <si>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</si>
  <si>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</si>
  <si>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</si>
  <si>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</si>
  <si>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</si>
  <si>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</si>
  <si>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</si>
  <si>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</si>
  <si>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</si>
  <si>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</si>
  <si>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</si>
  <si>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</si>
  <si>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</si>
  <si>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</si>
  <si>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</si>
  <si>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</si>
  <si>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</si>
  <si>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</si>
  <si>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</si>
  <si>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</si>
  <si>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</si>
  <si>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</si>
  <si>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</si>
  <si>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</si>
  <si>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</si>
  <si>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</si>
  <si>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</si>
  <si>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</si>
  <si>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</si>
  <si>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</si>
  <si>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</si>
  <si>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</si>
  <si>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</si>
  <si>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</si>
  <si>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</si>
  <si>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</si>
  <si>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</si>
  <si>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</si>
  <si>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</si>
  <si>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</si>
  <si>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</si>
  <si>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</si>
  <si>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</si>
  <si>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</si>
  <si>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</si>
  <si>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</si>
  <si>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</si>
  <si>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</si>
  <si>
    <t>АГРАРЕН УНИВЕРСИТЕТ - ПЛОВДИВ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</si>
</sst>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ë_â_-;\-* #,##0.00\ _ë_â_-;_-* &quot;-&quot;??\ _ë_â_-;_-@_-"/>
    <numFmt numFmtId="165" formatCode="0.0"/>
    <numFmt numFmtId="166" formatCode="dd\.m\.yyyy\ &quot;г.&quot;;@"/>
    <numFmt numFmtId="167" formatCode="#,##0;[Red]\(#,##0\)"/>
    <numFmt numFmtId="168" formatCode="#,##0;\(#,##0\)"/>
    <numFmt numFmtId="169" formatCode="#,##0&quot; &quot;;[Red]\(#,##0\)"/>
    <numFmt numFmtId="170" formatCode="000&quot; &quot;000&quot; &quot;000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sz val="10"/>
      <color indexed="8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2" fillId="0" borderId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3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</cellStyleXfs>
  <cellXfs count="345">
    <xf numFmtId="0" fontId="0" fillId="0" borderId="0" xfId="0"/>
    <xf numFmtId="3" fontId="37" fillId="7" borderId="5" xfId="3" applyNumberFormat="1" applyFont="1" applyFill="1" applyBorder="1" applyAlignment="1" applyProtection="1">
      <alignment horizontal="right" vertical="center"/>
    </xf>
    <xf numFmtId="164" fontId="8" fillId="4" borderId="20" xfId="11" applyFont="1" applyFill="1" applyBorder="1" applyAlignment="1" applyProtection="1">
      <alignment horizontal="left"/>
    </xf>
    <xf numFmtId="3" fontId="36" fillId="9" borderId="52" xfId="3" applyNumberFormat="1" applyFont="1" applyFill="1" applyBorder="1" applyAlignment="1" applyProtection="1">
      <alignment vertical="center"/>
    </xf>
    <xf numFmtId="0" fontId="40" fillId="14" borderId="18" xfId="7" applyFont="1" applyFill="1" applyBorder="1" applyAlignment="1" applyProtection="1">
      <alignment horizontal="center"/>
    </xf>
    <xf numFmtId="0" fontId="3" fillId="4" borderId="0" xfId="3" applyFont="1" applyFill="1" applyBorder="1" applyAlignment="1" applyProtection="1">
      <alignment horizontal="left" vertical="center"/>
    </xf>
    <xf numFmtId="0" fontId="3" fillId="4" borderId="0" xfId="3" applyFont="1" applyFill="1" applyBorder="1" applyAlignment="1" applyProtection="1">
      <alignment horizontal="right" vertical="center"/>
    </xf>
    <xf numFmtId="0" fontId="5" fillId="4" borderId="0" xfId="3" applyFont="1" applyFill="1" applyAlignment="1" applyProtection="1">
      <alignment horizontal="left" vertical="center"/>
    </xf>
    <xf numFmtId="0" fontId="3" fillId="4" borderId="0" xfId="3" quotePrefix="1" applyFont="1" applyFill="1" applyAlignment="1" applyProtection="1">
      <alignment vertical="center"/>
    </xf>
    <xf numFmtId="0" fontId="5" fillId="4" borderId="0" xfId="3" quotePrefix="1" applyFont="1" applyFill="1" applyAlignment="1" applyProtection="1">
      <alignment vertical="center"/>
    </xf>
    <xf numFmtId="0" fontId="13" fillId="6" borderId="33" xfId="3" applyFont="1" applyFill="1" applyBorder="1" applyAlignment="1" applyProtection="1">
      <alignment horizontal="left" vertical="center"/>
    </xf>
    <xf numFmtId="0" fontId="13" fillId="6" borderId="34" xfId="3" applyFont="1" applyFill="1" applyBorder="1" applyAlignment="1" applyProtection="1">
      <alignment horizontal="left" vertical="center"/>
    </xf>
    <xf numFmtId="0" fontId="44" fillId="7" borderId="5" xfId="3" applyFont="1" applyFill="1" applyBorder="1" applyAlignment="1" applyProtection="1">
      <alignment horizontal="center" vertical="center"/>
    </xf>
    <xf numFmtId="0" fontId="34" fillId="7" borderId="5" xfId="3" applyFont="1" applyFill="1" applyBorder="1" applyAlignment="1" applyProtection="1">
      <alignment horizontal="center" vertical="center"/>
    </xf>
    <xf numFmtId="0" fontId="3" fillId="4" borderId="0" xfId="3" applyFont="1" applyFill="1" applyAlignment="1" applyProtection="1">
      <alignment horizontal="left" vertical="center"/>
    </xf>
    <xf numFmtId="0" fontId="45" fillId="3" borderId="5" xfId="3" applyFont="1" applyFill="1" applyBorder="1" applyAlignment="1" applyProtection="1">
      <alignment horizontal="center" vertical="center"/>
    </xf>
    <xf numFmtId="0" fontId="10" fillId="3" borderId="0" xfId="6" applyFont="1" applyFill="1" applyProtection="1"/>
    <xf numFmtId="0" fontId="16" fillId="3" borderId="0" xfId="6" applyFont="1" applyFill="1" applyBorder="1" applyProtection="1"/>
    <xf numFmtId="0" fontId="16" fillId="3" borderId="0" xfId="6" applyFont="1" applyFill="1" applyAlignment="1" applyProtection="1">
      <alignment horizontal="right"/>
    </xf>
    <xf numFmtId="0" fontId="7" fillId="3" borderId="0" xfId="9" applyFont="1" applyFill="1" applyBorder="1" applyAlignment="1" applyProtection="1">
      <alignment horizontal="center"/>
    </xf>
    <xf numFmtId="0" fontId="16" fillId="5" borderId="0" xfId="6" applyFont="1" applyFill="1" applyProtection="1"/>
    <xf numFmtId="168" fontId="7" fillId="2" borderId="0" xfId="10" applyNumberFormat="1" applyFont="1" applyFill="1" applyProtection="1"/>
    <xf numFmtId="168" fontId="16" fillId="5" borderId="0" xfId="6" applyNumberFormat="1" applyFont="1" applyFill="1" applyProtection="1"/>
    <xf numFmtId="0" fontId="1" fillId="0" borderId="0" xfId="6" applyProtection="1"/>
    <xf numFmtId="166" fontId="16" fillId="3" borderId="0" xfId="6" applyNumberFormat="1" applyFont="1" applyFill="1" applyAlignment="1" applyProtection="1">
      <alignment horizontal="right"/>
    </xf>
    <xf numFmtId="169" fontId="16" fillId="3" borderId="0" xfId="6" applyNumberFormat="1" applyFont="1" applyFill="1" applyAlignment="1" applyProtection="1">
      <alignment horizontal="right"/>
    </xf>
    <xf numFmtId="166" fontId="38" fillId="15" borderId="5" xfId="3" applyNumberFormat="1" applyFont="1" applyFill="1" applyBorder="1" applyAlignment="1" applyProtection="1">
      <alignment horizontal="center" vertical="center"/>
    </xf>
    <xf numFmtId="0" fontId="3" fillId="4" borderId="0" xfId="3" applyFont="1" applyFill="1" applyAlignment="1" applyProtection="1">
      <alignment horizontal="right" vertical="center"/>
    </xf>
    <xf numFmtId="170" fontId="5" fillId="7" borderId="5" xfId="3" applyNumberFormat="1" applyFont="1" applyFill="1" applyBorder="1" applyAlignment="1" applyProtection="1">
      <alignment horizontal="center" vertical="center"/>
    </xf>
    <xf numFmtId="14" fontId="14" fillId="3" borderId="5" xfId="8" applyNumberFormat="1" applyFont="1" applyFill="1" applyBorder="1" applyAlignment="1" applyProtection="1">
      <alignment horizontal="center" vertical="center"/>
    </xf>
    <xf numFmtId="49" fontId="43" fillId="6" borderId="5" xfId="3" applyNumberFormat="1" applyFont="1" applyFill="1" applyBorder="1" applyAlignment="1" applyProtection="1">
      <alignment horizontal="center" vertical="center"/>
    </xf>
    <xf numFmtId="3" fontId="37" fillId="7" borderId="93" xfId="3" applyNumberFormat="1" applyFont="1" applyFill="1" applyBorder="1" applyAlignment="1" applyProtection="1">
      <alignment horizontal="right" vertical="center"/>
    </xf>
    <xf numFmtId="3" fontId="37" fillId="7" borderId="94" xfId="3" applyNumberFormat="1" applyFont="1" applyFill="1" applyBorder="1" applyAlignment="1" applyProtection="1">
      <alignment horizontal="right" vertical="center"/>
    </xf>
    <xf numFmtId="3" fontId="37" fillId="7" borderId="30" xfId="3" applyNumberFormat="1" applyFont="1" applyFill="1" applyBorder="1" applyAlignment="1" applyProtection="1">
      <alignment horizontal="right" vertical="center"/>
    </xf>
    <xf numFmtId="3" fontId="37" fillId="7" borderId="57" xfId="3" applyNumberFormat="1" applyFont="1" applyFill="1" applyBorder="1" applyAlignment="1" applyProtection="1">
      <alignment horizontal="right" vertical="center"/>
    </xf>
    <xf numFmtId="3" fontId="37" fillId="7" borderId="59" xfId="3" applyNumberFormat="1" applyFont="1" applyFill="1" applyBorder="1" applyAlignment="1" applyProtection="1">
      <alignment horizontal="right" vertical="center"/>
    </xf>
    <xf numFmtId="3" fontId="37" fillId="7" borderId="60" xfId="3" applyNumberFormat="1" applyFont="1" applyFill="1" applyBorder="1" applyAlignment="1" applyProtection="1">
      <alignment horizontal="right" vertical="center"/>
    </xf>
    <xf numFmtId="3" fontId="37" fillId="7" borderId="98" xfId="3" applyNumberFormat="1" applyFont="1" applyFill="1" applyBorder="1" applyAlignment="1" applyProtection="1">
      <alignment horizontal="right" vertical="center"/>
    </xf>
    <xf numFmtId="3" fontId="37" fillId="7" borderId="99" xfId="3" applyNumberFormat="1" applyFont="1" applyFill="1" applyBorder="1" applyAlignment="1" applyProtection="1">
      <alignment horizontal="right" vertical="center"/>
    </xf>
    <xf numFmtId="3" fontId="37" fillId="7" borderId="100" xfId="3" applyNumberFormat="1" applyFont="1" applyFill="1" applyBorder="1" applyAlignment="1" applyProtection="1">
      <alignment horizontal="right" vertical="center"/>
    </xf>
    <xf numFmtId="3" fontId="37" fillId="7" borderId="101" xfId="3" applyNumberFormat="1" applyFont="1" applyFill="1" applyBorder="1" applyAlignment="1" applyProtection="1">
      <alignment horizontal="right" vertical="center"/>
    </xf>
    <xf numFmtId="3" fontId="37" fillId="7" borderId="61" xfId="3" applyNumberFormat="1" applyFont="1" applyFill="1" applyBorder="1" applyAlignment="1" applyProtection="1">
      <alignment horizontal="right" vertical="center"/>
    </xf>
    <xf numFmtId="3" fontId="37" fillId="7" borderId="62" xfId="3" applyNumberFormat="1" applyFont="1" applyFill="1" applyBorder="1" applyAlignment="1" applyProtection="1">
      <alignment horizontal="right" vertical="center"/>
    </xf>
    <xf numFmtId="0" fontId="39" fillId="4" borderId="0" xfId="7" applyFont="1" applyFill="1" applyBorder="1" applyProtection="1"/>
    <xf numFmtId="0" fontId="45" fillId="3" borderId="5" xfId="3" applyNumberFormat="1" applyFont="1" applyFill="1" applyBorder="1" applyAlignment="1" applyProtection="1">
      <alignment horizontal="center" vertical="center"/>
    </xf>
    <xf numFmtId="0" fontId="12" fillId="4" borderId="0" xfId="0" quotePrefix="1" applyFont="1" applyFill="1" applyAlignment="1" applyProtection="1">
      <alignment horizontal="left"/>
    </xf>
    <xf numFmtId="0" fontId="16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9" fillId="4" borderId="0" xfId="0" quotePrefix="1" applyFont="1" applyFill="1" applyBorder="1" applyAlignment="1" applyProtection="1">
      <alignment horizontal="left"/>
    </xf>
    <xf numFmtId="0" fontId="11" fillId="11" borderId="87" xfId="0" quotePrefix="1" applyFont="1" applyFill="1" applyBorder="1" applyAlignment="1" applyProtection="1">
      <alignment horizontal="left"/>
    </xf>
    <xf numFmtId="0" fontId="9" fillId="11" borderId="85" xfId="0" quotePrefix="1" applyFont="1" applyFill="1" applyBorder="1" applyAlignment="1" applyProtection="1">
      <alignment horizontal="left"/>
    </xf>
    <xf numFmtId="0" fontId="16" fillId="11" borderId="85" xfId="0" applyFont="1" applyFill="1" applyBorder="1" applyProtection="1"/>
    <xf numFmtId="0" fontId="16" fillId="11" borderId="86" xfId="0" applyFont="1" applyFill="1" applyBorder="1" applyProtection="1"/>
    <xf numFmtId="0" fontId="16" fillId="4" borderId="0" xfId="0" applyFont="1" applyFill="1" applyBorder="1" applyProtection="1"/>
    <xf numFmtId="0" fontId="11" fillId="4" borderId="0" xfId="0" applyFont="1" applyFill="1" applyProtection="1"/>
    <xf numFmtId="0" fontId="8" fillId="7" borderId="5" xfId="0" applyFont="1" applyFill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right"/>
    </xf>
    <xf numFmtId="0" fontId="8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right"/>
    </xf>
    <xf numFmtId="0" fontId="17" fillId="6" borderId="5" xfId="0" applyFont="1" applyFill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right" vertical="center"/>
    </xf>
    <xf numFmtId="0" fontId="16" fillId="4" borderId="0" xfId="0" quotePrefix="1" applyFont="1" applyFill="1" applyAlignment="1" applyProtection="1">
      <alignment horizontal="left"/>
    </xf>
    <xf numFmtId="0" fontId="46" fillId="4" borderId="0" xfId="0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0" fontId="12" fillId="4" borderId="0" xfId="0" applyFont="1" applyFill="1" applyBorder="1" applyProtection="1"/>
    <xf numFmtId="0" fontId="12" fillId="4" borderId="0" xfId="0" applyFont="1" applyFill="1" applyBorder="1" applyAlignment="1" applyProtection="1">
      <alignment horizontal="right"/>
    </xf>
    <xf numFmtId="0" fontId="8" fillId="4" borderId="6" xfId="0" applyFont="1" applyFill="1" applyBorder="1" applyProtection="1"/>
    <xf numFmtId="0" fontId="12" fillId="4" borderId="6" xfId="0" applyFont="1" applyFill="1" applyBorder="1" applyProtection="1"/>
    <xf numFmtId="0" fontId="12" fillId="4" borderId="6" xfId="0" applyFont="1" applyFill="1" applyBorder="1" applyAlignment="1" applyProtection="1">
      <alignment horizontal="right"/>
    </xf>
    <xf numFmtId="0" fontId="12" fillId="4" borderId="3" xfId="0" quotePrefix="1" applyFont="1" applyFill="1" applyBorder="1" applyAlignment="1" applyProtection="1">
      <alignment horizontal="center"/>
    </xf>
    <xf numFmtId="0" fontId="12" fillId="4" borderId="2" xfId="0" quotePrefix="1" applyFont="1" applyFill="1" applyBorder="1" applyAlignment="1" applyProtection="1">
      <alignment horizontal="center"/>
    </xf>
    <xf numFmtId="0" fontId="13" fillId="6" borderId="32" xfId="0" applyFont="1" applyFill="1" applyBorder="1" applyAlignment="1" applyProtection="1">
      <alignment horizontal="left" vertical="center"/>
    </xf>
    <xf numFmtId="0" fontId="13" fillId="6" borderId="33" xfId="0" applyFont="1" applyFill="1" applyBorder="1" applyAlignment="1" applyProtection="1">
      <alignment horizontal="left" vertical="center"/>
    </xf>
    <xf numFmtId="0" fontId="11" fillId="4" borderId="15" xfId="0" quotePrefix="1" applyFont="1" applyFill="1" applyBorder="1" applyAlignment="1" applyProtection="1">
      <alignment horizontal="center" vertical="top"/>
    </xf>
    <xf numFmtId="0" fontId="12" fillId="4" borderId="15" xfId="0" quotePrefix="1" applyFont="1" applyFill="1" applyBorder="1" applyAlignment="1" applyProtection="1">
      <alignment horizontal="center"/>
    </xf>
    <xf numFmtId="0" fontId="13" fillId="3" borderId="27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  <xf numFmtId="0" fontId="12" fillId="4" borderId="50" xfId="0" applyFont="1" applyFill="1" applyBorder="1" applyAlignment="1" applyProtection="1">
      <alignment horizontal="center"/>
    </xf>
    <xf numFmtId="0" fontId="12" fillId="4" borderId="8" xfId="0" applyFont="1" applyFill="1" applyBorder="1" applyAlignment="1" applyProtection="1">
      <alignment horizontal="center"/>
    </xf>
    <xf numFmtId="0" fontId="12" fillId="4" borderId="7" xfId="0" applyFont="1" applyFill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center"/>
    </xf>
    <xf numFmtId="0" fontId="8" fillId="4" borderId="11" xfId="0" applyFont="1" applyFill="1" applyBorder="1" applyProtection="1"/>
    <xf numFmtId="0" fontId="12" fillId="4" borderId="11" xfId="0" quotePrefix="1" applyFont="1" applyFill="1" applyBorder="1" applyAlignment="1" applyProtection="1">
      <alignment horizontal="center"/>
    </xf>
    <xf numFmtId="0" fontId="13" fillId="4" borderId="39" xfId="0" quotePrefix="1" applyFont="1" applyFill="1" applyBorder="1" applyAlignment="1" applyProtection="1">
      <alignment horizontal="center"/>
    </xf>
    <xf numFmtId="0" fontId="13" fillId="4" borderId="5" xfId="0" quotePrefix="1" applyFont="1" applyFill="1" applyBorder="1" applyAlignment="1" applyProtection="1">
      <alignment horizontal="center"/>
    </xf>
    <xf numFmtId="0" fontId="13" fillId="4" borderId="4" xfId="0" quotePrefix="1" applyFont="1" applyFill="1" applyBorder="1" applyAlignment="1" applyProtection="1">
      <alignment horizontal="center"/>
    </xf>
    <xf numFmtId="0" fontId="8" fillId="4" borderId="3" xfId="0" applyFont="1" applyFill="1" applyBorder="1" applyProtection="1"/>
    <xf numFmtId="0" fontId="12" fillId="4" borderId="3" xfId="0" applyFont="1" applyFill="1" applyBorder="1" applyAlignment="1" applyProtection="1"/>
    <xf numFmtId="0" fontId="12" fillId="4" borderId="42" xfId="0" applyFont="1" applyFill="1" applyBorder="1" applyAlignment="1" applyProtection="1"/>
    <xf numFmtId="0" fontId="12" fillId="4" borderId="29" xfId="0" applyFont="1" applyFill="1" applyBorder="1" applyAlignment="1" applyProtection="1"/>
    <xf numFmtId="0" fontId="12" fillId="4" borderId="44" xfId="0" applyFont="1" applyFill="1" applyBorder="1" applyAlignment="1" applyProtection="1"/>
    <xf numFmtId="0" fontId="11" fillId="6" borderId="41" xfId="0" applyFont="1" applyFill="1" applyBorder="1" applyAlignment="1" applyProtection="1">
      <alignment horizontal="left"/>
    </xf>
    <xf numFmtId="0" fontId="8" fillId="6" borderId="41" xfId="0" applyFont="1" applyFill="1" applyBorder="1" applyAlignment="1" applyProtection="1">
      <alignment horizontal="left"/>
    </xf>
    <xf numFmtId="0" fontId="12" fillId="6" borderId="41" xfId="0" quotePrefix="1" applyFont="1" applyFill="1" applyBorder="1" applyAlignment="1" applyProtection="1">
      <alignment horizontal="left"/>
    </xf>
    <xf numFmtId="3" fontId="12" fillId="6" borderId="41" xfId="0" applyNumberFormat="1" applyFont="1" applyFill="1" applyBorder="1" applyAlignment="1" applyProtection="1"/>
    <xf numFmtId="3" fontId="8" fillId="6" borderId="51" xfId="0" applyNumberFormat="1" applyFont="1" applyFill="1" applyBorder="1" applyAlignment="1" applyProtection="1"/>
    <xf numFmtId="3" fontId="8" fillId="6" borderId="52" xfId="0" applyNumberFormat="1" applyFont="1" applyFill="1" applyBorder="1" applyAlignment="1" applyProtection="1"/>
    <xf numFmtId="3" fontId="8" fillId="6" borderId="53" xfId="0" applyNumberFormat="1" applyFont="1" applyFill="1" applyBorder="1" applyAlignment="1" applyProtection="1"/>
    <xf numFmtId="0" fontId="8" fillId="4" borderId="74" xfId="0" applyFont="1" applyFill="1" applyBorder="1" applyAlignment="1" applyProtection="1">
      <alignment horizontal="left"/>
    </xf>
    <xf numFmtId="3" fontId="8" fillId="4" borderId="74" xfId="0" applyNumberFormat="1" applyFont="1" applyFill="1" applyBorder="1" applyAlignment="1" applyProtection="1"/>
    <xf numFmtId="3" fontId="8" fillId="4" borderId="77" xfId="0" applyNumberFormat="1" applyFont="1" applyFill="1" applyBorder="1" applyAlignment="1" applyProtection="1"/>
    <xf numFmtId="3" fontId="8" fillId="4" borderId="78" xfId="0" applyNumberFormat="1" applyFont="1" applyFill="1" applyBorder="1" applyAlignment="1" applyProtection="1"/>
    <xf numFmtId="3" fontId="8" fillId="4" borderId="79" xfId="0" applyNumberFormat="1" applyFont="1" applyFill="1" applyBorder="1" applyAlignment="1" applyProtection="1"/>
    <xf numFmtId="0" fontId="8" fillId="4" borderId="17" xfId="0" applyFont="1" applyFill="1" applyBorder="1" applyAlignment="1" applyProtection="1">
      <alignment horizontal="left"/>
    </xf>
    <xf numFmtId="3" fontId="8" fillId="4" borderId="17" xfId="0" applyNumberFormat="1" applyFont="1" applyFill="1" applyBorder="1" applyAlignment="1" applyProtection="1"/>
    <xf numFmtId="3" fontId="8" fillId="4" borderId="54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3" fontId="8" fillId="4" borderId="55" xfId="0" applyNumberFormat="1" applyFont="1" applyFill="1" applyBorder="1" applyAlignment="1" applyProtection="1"/>
    <xf numFmtId="0" fontId="8" fillId="4" borderId="11" xfId="0" applyFont="1" applyFill="1" applyBorder="1" applyAlignment="1" applyProtection="1">
      <alignment horizontal="left"/>
    </xf>
    <xf numFmtId="3" fontId="8" fillId="4" borderId="11" xfId="0" applyNumberFormat="1" applyFont="1" applyFill="1" applyBorder="1" applyAlignment="1" applyProtection="1"/>
    <xf numFmtId="3" fontId="8" fillId="4" borderId="39" xfId="0" applyNumberFormat="1" applyFont="1" applyFill="1" applyBorder="1" applyAlignment="1" applyProtection="1"/>
    <xf numFmtId="3" fontId="8" fillId="4" borderId="5" xfId="0" applyNumberFormat="1" applyFont="1" applyFill="1" applyBorder="1" applyAlignment="1" applyProtection="1"/>
    <xf numFmtId="3" fontId="8" fillId="4" borderId="4" xfId="0" applyNumberFormat="1" applyFont="1" applyFill="1" applyBorder="1" applyAlignment="1" applyProtection="1"/>
    <xf numFmtId="0" fontId="8" fillId="4" borderId="15" xfId="0" applyFont="1" applyFill="1" applyBorder="1" applyAlignment="1" applyProtection="1">
      <alignment horizontal="left"/>
    </xf>
    <xf numFmtId="3" fontId="8" fillId="4" borderId="15" xfId="0" applyNumberFormat="1" applyFont="1" applyFill="1" applyBorder="1" applyAlignment="1" applyProtection="1"/>
    <xf numFmtId="3" fontId="8" fillId="4" borderId="35" xfId="0" applyNumberFormat="1" applyFont="1" applyFill="1" applyBorder="1" applyAlignment="1" applyProtection="1"/>
    <xf numFmtId="3" fontId="8" fillId="4" borderId="36" xfId="0" applyNumberFormat="1" applyFont="1" applyFill="1" applyBorder="1" applyAlignment="1" applyProtection="1"/>
    <xf numFmtId="3" fontId="8" fillId="4" borderId="37" xfId="0" applyNumberFormat="1" applyFont="1" applyFill="1" applyBorder="1" applyAlignment="1" applyProtection="1"/>
    <xf numFmtId="0" fontId="8" fillId="3" borderId="21" xfId="0" applyFont="1" applyFill="1" applyBorder="1" applyAlignment="1" applyProtection="1">
      <alignment horizontal="left"/>
    </xf>
    <xf numFmtId="1" fontId="12" fillId="3" borderId="21" xfId="0" applyNumberFormat="1" applyFont="1" applyFill="1" applyBorder="1" applyAlignment="1" applyProtection="1"/>
    <xf numFmtId="3" fontId="19" fillId="3" borderId="21" xfId="0" applyNumberFormat="1" applyFont="1" applyFill="1" applyBorder="1" applyAlignment="1" applyProtection="1"/>
    <xf numFmtId="3" fontId="19" fillId="3" borderId="45" xfId="0" applyNumberFormat="1" applyFont="1" applyFill="1" applyBorder="1" applyAlignment="1" applyProtection="1"/>
    <xf numFmtId="3" fontId="19" fillId="3" borderId="22" xfId="0" applyNumberFormat="1" applyFont="1" applyFill="1" applyBorder="1" applyAlignment="1" applyProtection="1"/>
    <xf numFmtId="3" fontId="19" fillId="3" borderId="46" xfId="0" applyNumberFormat="1" applyFont="1" applyFill="1" applyBorder="1" applyAlignment="1" applyProtection="1"/>
    <xf numFmtId="0" fontId="8" fillId="3" borderId="16" xfId="0" applyFont="1" applyFill="1" applyBorder="1" applyAlignment="1" applyProtection="1">
      <alignment horizontal="left"/>
    </xf>
    <xf numFmtId="1" fontId="12" fillId="3" borderId="16" xfId="0" applyNumberFormat="1" applyFont="1" applyFill="1" applyBorder="1" applyAlignment="1" applyProtection="1"/>
    <xf numFmtId="3" fontId="19" fillId="3" borderId="16" xfId="0" applyNumberFormat="1" applyFont="1" applyFill="1" applyBorder="1" applyAlignment="1" applyProtection="1"/>
    <xf numFmtId="3" fontId="19" fillId="3" borderId="47" xfId="0" applyNumberFormat="1" applyFont="1" applyFill="1" applyBorder="1" applyAlignment="1" applyProtection="1"/>
    <xf numFmtId="3" fontId="19" fillId="3" borderId="23" xfId="0" applyNumberFormat="1" applyFont="1" applyFill="1" applyBorder="1" applyAlignment="1" applyProtection="1"/>
    <xf numFmtId="3" fontId="19" fillId="3" borderId="43" xfId="0" applyNumberFormat="1" applyFont="1" applyFill="1" applyBorder="1" applyAlignment="1" applyProtection="1"/>
    <xf numFmtId="0" fontId="8" fillId="3" borderId="75" xfId="0" applyFont="1" applyFill="1" applyBorder="1" applyAlignment="1" applyProtection="1">
      <alignment horizontal="left"/>
    </xf>
    <xf numFmtId="1" fontId="12" fillId="3" borderId="19" xfId="0" applyNumberFormat="1" applyFont="1" applyFill="1" applyBorder="1" applyAlignment="1" applyProtection="1"/>
    <xf numFmtId="3" fontId="19" fillId="3" borderId="19" xfId="0" applyNumberFormat="1" applyFont="1" applyFill="1" applyBorder="1" applyAlignment="1" applyProtection="1"/>
    <xf numFmtId="3" fontId="19" fillId="3" borderId="48" xfId="0" applyNumberFormat="1" applyFont="1" applyFill="1" applyBorder="1" applyAlignment="1" applyProtection="1"/>
    <xf numFmtId="3" fontId="19" fillId="3" borderId="24" xfId="0" applyNumberFormat="1" applyFont="1" applyFill="1" applyBorder="1" applyAlignment="1" applyProtection="1"/>
    <xf numFmtId="3" fontId="19" fillId="3" borderId="49" xfId="0" applyNumberFormat="1" applyFont="1" applyFill="1" applyBorder="1" applyAlignment="1" applyProtection="1"/>
    <xf numFmtId="0" fontId="8" fillId="4" borderId="71" xfId="0" applyFont="1" applyFill="1" applyBorder="1" applyAlignment="1" applyProtection="1">
      <alignment horizontal="left"/>
    </xf>
    <xf numFmtId="3" fontId="8" fillId="4" borderId="21" xfId="0" applyNumberFormat="1" applyFont="1" applyFill="1" applyBorder="1" applyAlignment="1" applyProtection="1"/>
    <xf numFmtId="3" fontId="8" fillId="4" borderId="45" xfId="0" applyNumberFormat="1" applyFont="1" applyFill="1" applyBorder="1" applyAlignment="1" applyProtection="1"/>
    <xf numFmtId="3" fontId="8" fillId="4" borderId="22" xfId="0" applyNumberFormat="1" applyFont="1" applyFill="1" applyBorder="1" applyAlignment="1" applyProtection="1"/>
    <xf numFmtId="3" fontId="8" fillId="4" borderId="46" xfId="0" applyNumberFormat="1" applyFont="1" applyFill="1" applyBorder="1" applyAlignment="1" applyProtection="1"/>
    <xf numFmtId="0" fontId="8" fillId="4" borderId="72" xfId="0" applyFont="1" applyFill="1" applyBorder="1" applyAlignment="1" applyProtection="1">
      <alignment horizontal="left"/>
    </xf>
    <xf numFmtId="3" fontId="8" fillId="4" borderId="16" xfId="0" applyNumberFormat="1" applyFont="1" applyFill="1" applyBorder="1" applyAlignment="1" applyProtection="1"/>
    <xf numFmtId="3" fontId="8" fillId="4" borderId="47" xfId="0" applyNumberFormat="1" applyFont="1" applyFill="1" applyBorder="1" applyAlignment="1" applyProtection="1"/>
    <xf numFmtId="3" fontId="8" fillId="4" borderId="23" xfId="0" applyNumberFormat="1" applyFont="1" applyFill="1" applyBorder="1" applyAlignment="1" applyProtection="1"/>
    <xf numFmtId="3" fontId="8" fillId="4" borderId="43" xfId="0" applyNumberFormat="1" applyFont="1" applyFill="1" applyBorder="1" applyAlignment="1" applyProtection="1"/>
    <xf numFmtId="0" fontId="8" fillId="4" borderId="73" xfId="0" applyFont="1" applyFill="1" applyBorder="1" applyAlignment="1" applyProtection="1">
      <alignment horizontal="left"/>
    </xf>
    <xf numFmtId="0" fontId="18" fillId="4" borderId="73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69" xfId="0" applyFont="1" applyFill="1" applyBorder="1" applyAlignment="1" applyProtection="1">
      <alignment horizontal="left"/>
    </xf>
    <xf numFmtId="3" fontId="8" fillId="4" borderId="13" xfId="0" applyNumberFormat="1" applyFont="1" applyFill="1" applyBorder="1" applyAlignment="1" applyProtection="1"/>
    <xf numFmtId="3" fontId="8" fillId="4" borderId="50" xfId="0" applyNumberFormat="1" applyFont="1" applyFill="1" applyBorder="1" applyAlignment="1" applyProtection="1"/>
    <xf numFmtId="3" fontId="8" fillId="4" borderId="8" xfId="0" applyNumberFormat="1" applyFont="1" applyFill="1" applyBorder="1" applyAlignment="1" applyProtection="1"/>
    <xf numFmtId="3" fontId="8" fillId="4" borderId="7" xfId="0" applyNumberFormat="1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3" fontId="8" fillId="4" borderId="1" xfId="0" applyNumberFormat="1" applyFont="1" applyFill="1" applyBorder="1" applyAlignment="1" applyProtection="1"/>
    <xf numFmtId="3" fontId="8" fillId="4" borderId="80" xfId="0" applyNumberFormat="1" applyFont="1" applyFill="1" applyBorder="1" applyAlignment="1" applyProtection="1"/>
    <xf numFmtId="3" fontId="8" fillId="4" borderId="81" xfId="0" applyNumberFormat="1" applyFont="1" applyFill="1" applyBorder="1" applyAlignment="1" applyProtection="1"/>
    <xf numFmtId="3" fontId="8" fillId="4" borderId="82" xfId="0" applyNumberFormat="1" applyFont="1" applyFill="1" applyBorder="1" applyAlignment="1" applyProtection="1"/>
    <xf numFmtId="0" fontId="8" fillId="4" borderId="21" xfId="0" applyFont="1" applyFill="1" applyBorder="1" applyAlignment="1" applyProtection="1">
      <alignment horizontal="left"/>
    </xf>
    <xf numFmtId="3" fontId="8" fillId="4" borderId="21" xfId="0" quotePrefix="1" applyNumberFormat="1" applyFont="1" applyFill="1" applyBorder="1" applyAlignment="1" applyProtection="1"/>
    <xf numFmtId="3" fontId="8" fillId="4" borderId="45" xfId="0" quotePrefix="1" applyNumberFormat="1" applyFont="1" applyFill="1" applyBorder="1" applyAlignment="1" applyProtection="1"/>
    <xf numFmtId="3" fontId="8" fillId="4" borderId="22" xfId="0" quotePrefix="1" applyNumberFormat="1" applyFont="1" applyFill="1" applyBorder="1" applyAlignment="1" applyProtection="1"/>
    <xf numFmtId="3" fontId="8" fillId="4" borderId="46" xfId="0" quotePrefix="1" applyNumberFormat="1" applyFont="1" applyFill="1" applyBorder="1" applyAlignment="1" applyProtection="1"/>
    <xf numFmtId="0" fontId="8" fillId="4" borderId="19" xfId="0" applyFont="1" applyFill="1" applyBorder="1" applyAlignment="1" applyProtection="1">
      <alignment horizontal="left"/>
    </xf>
    <xf numFmtId="3" fontId="8" fillId="4" borderId="19" xfId="0" quotePrefix="1" applyNumberFormat="1" applyFont="1" applyFill="1" applyBorder="1" applyAlignment="1" applyProtection="1"/>
    <xf numFmtId="3" fontId="8" fillId="4" borderId="48" xfId="0" quotePrefix="1" applyNumberFormat="1" applyFont="1" applyFill="1" applyBorder="1" applyAlignment="1" applyProtection="1"/>
    <xf numFmtId="3" fontId="8" fillId="4" borderId="24" xfId="0" quotePrefix="1" applyNumberFormat="1" applyFont="1" applyFill="1" applyBorder="1" applyAlignment="1" applyProtection="1"/>
    <xf numFmtId="3" fontId="8" fillId="4" borderId="49" xfId="0" quotePrefix="1" applyNumberFormat="1" applyFont="1" applyFill="1" applyBorder="1" applyAlignment="1" applyProtection="1"/>
    <xf numFmtId="0" fontId="11" fillId="8" borderId="41" xfId="0" quotePrefix="1" applyFont="1" applyFill="1" applyBorder="1" applyAlignment="1" applyProtection="1">
      <alignment horizontal="left"/>
    </xf>
    <xf numFmtId="0" fontId="12" fillId="8" borderId="41" xfId="0" applyFont="1" applyFill="1" applyBorder="1" applyAlignment="1" applyProtection="1">
      <alignment horizontal="left"/>
    </xf>
    <xf numFmtId="0" fontId="12" fillId="8" borderId="41" xfId="0" quotePrefix="1" applyFont="1" applyFill="1" applyBorder="1" applyAlignment="1" applyProtection="1">
      <alignment horizontal="left"/>
    </xf>
    <xf numFmtId="3" fontId="12" fillId="8" borderId="41" xfId="0" applyNumberFormat="1" applyFont="1" applyFill="1" applyBorder="1" applyAlignment="1" applyProtection="1"/>
    <xf numFmtId="3" fontId="12" fillId="8" borderId="51" xfId="0" applyNumberFormat="1" applyFont="1" applyFill="1" applyBorder="1" applyAlignment="1" applyProtection="1"/>
    <xf numFmtId="3" fontId="12" fillId="8" borderId="52" xfId="0" applyNumberFormat="1" applyFont="1" applyFill="1" applyBorder="1" applyAlignment="1" applyProtection="1"/>
    <xf numFmtId="3" fontId="12" fillId="8" borderId="53" xfId="0" applyNumberFormat="1" applyFont="1" applyFill="1" applyBorder="1" applyAlignment="1" applyProtection="1"/>
    <xf numFmtId="0" fontId="8" fillId="4" borderId="88" xfId="0" quotePrefix="1" applyFont="1" applyFill="1" applyBorder="1" applyAlignment="1" applyProtection="1">
      <alignment horizontal="left"/>
    </xf>
    <xf numFmtId="0" fontId="8" fillId="4" borderId="88" xfId="0" applyFont="1" applyFill="1" applyBorder="1" applyAlignment="1" applyProtection="1">
      <alignment horizontal="left"/>
    </xf>
    <xf numFmtId="3" fontId="8" fillId="4" borderId="88" xfId="0" applyNumberFormat="1" applyFont="1" applyFill="1" applyBorder="1" applyAlignment="1" applyProtection="1"/>
    <xf numFmtId="3" fontId="8" fillId="4" borderId="89" xfId="0" applyNumberFormat="1" applyFont="1" applyFill="1" applyBorder="1" applyAlignment="1" applyProtection="1"/>
    <xf numFmtId="3" fontId="8" fillId="4" borderId="90" xfId="0" applyNumberFormat="1" applyFont="1" applyFill="1" applyBorder="1" applyAlignment="1" applyProtection="1"/>
    <xf numFmtId="3" fontId="8" fillId="4" borderId="91" xfId="0" applyNumberFormat="1" applyFont="1" applyFill="1" applyBorder="1" applyAlignment="1" applyProtection="1"/>
    <xf numFmtId="0" fontId="8" fillId="7" borderId="92" xfId="0" applyFont="1" applyFill="1" applyBorder="1" applyAlignment="1" applyProtection="1">
      <alignment horizontal="left"/>
    </xf>
    <xf numFmtId="0" fontId="8" fillId="4" borderId="93" xfId="0" applyFont="1" applyFill="1" applyBorder="1" applyAlignment="1" applyProtection="1">
      <alignment horizontal="left"/>
    </xf>
    <xf numFmtId="0" fontId="8" fillId="4" borderId="95" xfId="0" quotePrefix="1" applyFont="1" applyFill="1" applyBorder="1" applyAlignment="1" applyProtection="1">
      <alignment horizontal="left"/>
    </xf>
    <xf numFmtId="0" fontId="8" fillId="7" borderId="56" xfId="0" applyFont="1" applyFill="1" applyBorder="1" applyAlignment="1" applyProtection="1">
      <alignment horizontal="left"/>
    </xf>
    <xf numFmtId="0" fontId="8" fillId="4" borderId="30" xfId="0" applyFont="1" applyFill="1" applyBorder="1" applyAlignment="1" applyProtection="1">
      <alignment horizontal="left"/>
    </xf>
    <xf numFmtId="0" fontId="8" fillId="4" borderId="96" xfId="0" quotePrefix="1" applyFont="1" applyFill="1" applyBorder="1" applyAlignment="1" applyProtection="1">
      <alignment horizontal="left"/>
    </xf>
    <xf numFmtId="0" fontId="8" fillId="7" borderId="58" xfId="0" applyFont="1" applyFill="1" applyBorder="1" applyAlignment="1" applyProtection="1">
      <alignment horizontal="left"/>
    </xf>
    <xf numFmtId="0" fontId="8" fillId="4" borderId="59" xfId="0" applyFont="1" applyFill="1" applyBorder="1" applyAlignment="1" applyProtection="1">
      <alignment horizontal="left"/>
    </xf>
    <xf numFmtId="0" fontId="8" fillId="4" borderId="97" xfId="0" quotePrefix="1" applyFont="1" applyFill="1" applyBorder="1" applyAlignment="1" applyProtection="1">
      <alignment horizontal="left"/>
    </xf>
    <xf numFmtId="0" fontId="8" fillId="4" borderId="20" xfId="0" quotePrefix="1" applyFont="1" applyFill="1" applyBorder="1" applyAlignment="1" applyProtection="1">
      <alignment horizontal="left"/>
    </xf>
    <xf numFmtId="0" fontId="8" fillId="4" borderId="20" xfId="0" applyFont="1" applyFill="1" applyBorder="1" applyAlignment="1" applyProtection="1">
      <alignment horizontal="left"/>
    </xf>
    <xf numFmtId="3" fontId="8" fillId="4" borderId="20" xfId="0" applyNumberFormat="1" applyFont="1" applyFill="1" applyBorder="1" applyAlignment="1" applyProtection="1"/>
    <xf numFmtId="3" fontId="8" fillId="4" borderId="66" xfId="0" applyNumberFormat="1" applyFont="1" applyFill="1" applyBorder="1" applyAlignment="1" applyProtection="1"/>
    <xf numFmtId="3" fontId="8" fillId="4" borderId="63" xfId="0" applyNumberFormat="1" applyFont="1" applyFill="1" applyBorder="1" applyAlignment="1" applyProtection="1"/>
    <xf numFmtId="3" fontId="8" fillId="4" borderId="65" xfId="0" applyNumberFormat="1" applyFont="1" applyFill="1" applyBorder="1" applyAlignment="1" applyProtection="1"/>
    <xf numFmtId="0" fontId="8" fillId="4" borderId="17" xfId="0" quotePrefix="1" applyFont="1" applyFill="1" applyBorder="1" applyAlignment="1" applyProtection="1">
      <alignment horizontal="left"/>
    </xf>
    <xf numFmtId="0" fontId="8" fillId="7" borderId="11" xfId="0" applyFont="1" applyFill="1" applyBorder="1" applyAlignment="1" applyProtection="1">
      <alignment horizontal="left"/>
    </xf>
    <xf numFmtId="3" fontId="8" fillId="7" borderId="11" xfId="0" applyNumberFormat="1" applyFont="1" applyFill="1" applyBorder="1" applyAlignment="1" applyProtection="1"/>
    <xf numFmtId="3" fontId="8" fillId="7" borderId="39" xfId="0" applyNumberFormat="1" applyFont="1" applyFill="1" applyBorder="1" applyAlignment="1" applyProtection="1"/>
    <xf numFmtId="3" fontId="8" fillId="7" borderId="5" xfId="0" applyNumberFormat="1" applyFont="1" applyFill="1" applyBorder="1" applyAlignment="1" applyProtection="1"/>
    <xf numFmtId="3" fontId="8" fillId="7" borderId="4" xfId="0" applyNumberFormat="1" applyFont="1" applyFill="1" applyBorder="1" applyAlignment="1" applyProtection="1"/>
    <xf numFmtId="0" fontId="8" fillId="4" borderId="16" xfId="0" applyFont="1" applyFill="1" applyBorder="1" applyAlignment="1" applyProtection="1">
      <alignment horizontal="left"/>
    </xf>
    <xf numFmtId="0" fontId="8" fillId="4" borderId="16" xfId="0" quotePrefix="1" applyFont="1" applyFill="1" applyBorder="1" applyAlignment="1" applyProtection="1">
      <alignment horizontal="left"/>
    </xf>
    <xf numFmtId="0" fontId="18" fillId="4" borderId="17" xfId="0" applyFont="1" applyFill="1" applyBorder="1" applyAlignment="1" applyProtection="1">
      <alignment horizontal="left"/>
    </xf>
    <xf numFmtId="0" fontId="8" fillId="7" borderId="21" xfId="0" applyFont="1" applyFill="1" applyBorder="1" applyAlignment="1" applyProtection="1">
      <alignment horizontal="left"/>
    </xf>
    <xf numFmtId="0" fontId="8" fillId="7" borderId="21" xfId="0" quotePrefix="1" applyFont="1" applyFill="1" applyBorder="1" applyAlignment="1" applyProtection="1">
      <alignment horizontal="left"/>
    </xf>
    <xf numFmtId="3" fontId="8" fillId="7" borderId="21" xfId="0" applyNumberFormat="1" applyFont="1" applyFill="1" applyBorder="1" applyAlignment="1" applyProtection="1"/>
    <xf numFmtId="3" fontId="8" fillId="7" borderId="45" xfId="0" applyNumberFormat="1" applyFont="1" applyFill="1" applyBorder="1" applyAlignment="1" applyProtection="1"/>
    <xf numFmtId="3" fontId="8" fillId="7" borderId="22" xfId="0" applyNumberFormat="1" applyFont="1" applyFill="1" applyBorder="1" applyAlignment="1" applyProtection="1"/>
    <xf numFmtId="3" fontId="8" fillId="7" borderId="46" xfId="0" applyNumberFormat="1" applyFont="1" applyFill="1" applyBorder="1" applyAlignment="1" applyProtection="1"/>
    <xf numFmtId="0" fontId="8" fillId="7" borderId="19" xfId="0" applyFont="1" applyFill="1" applyBorder="1" applyAlignment="1" applyProtection="1">
      <alignment horizontal="left"/>
    </xf>
    <xf numFmtId="0" fontId="18" fillId="7" borderId="75" xfId="0" applyFont="1" applyFill="1" applyBorder="1" applyAlignment="1" applyProtection="1">
      <alignment horizontal="left"/>
    </xf>
    <xf numFmtId="0" fontId="8" fillId="7" borderId="19" xfId="0" quotePrefix="1" applyFont="1" applyFill="1" applyBorder="1" applyAlignment="1" applyProtection="1">
      <alignment horizontal="left"/>
    </xf>
    <xf numFmtId="3" fontId="8" fillId="7" borderId="19" xfId="0" applyNumberFormat="1" applyFont="1" applyFill="1" applyBorder="1" applyAlignment="1" applyProtection="1"/>
    <xf numFmtId="3" fontId="8" fillId="7" borderId="48" xfId="0" applyNumberFormat="1" applyFont="1" applyFill="1" applyBorder="1" applyAlignment="1" applyProtection="1"/>
    <xf numFmtId="3" fontId="8" fillId="7" borderId="24" xfId="0" applyNumberFormat="1" applyFont="1" applyFill="1" applyBorder="1" applyAlignment="1" applyProtection="1"/>
    <xf numFmtId="3" fontId="8" fillId="7" borderId="49" xfId="0" applyNumberFormat="1" applyFont="1" applyFill="1" applyBorder="1" applyAlignment="1" applyProtection="1"/>
    <xf numFmtId="0" fontId="8" fillId="4" borderId="3" xfId="0" quotePrefix="1" applyFont="1" applyFill="1" applyBorder="1" applyAlignment="1" applyProtection="1">
      <alignment horizontal="left"/>
    </xf>
    <xf numFmtId="3" fontId="8" fillId="4" borderId="3" xfId="0" quotePrefix="1" applyNumberFormat="1" applyFont="1" applyFill="1" applyBorder="1" applyAlignment="1" applyProtection="1"/>
    <xf numFmtId="3" fontId="8" fillId="4" borderId="42" xfId="0" quotePrefix="1" applyNumberFormat="1" applyFont="1" applyFill="1" applyBorder="1" applyAlignment="1" applyProtection="1"/>
    <xf numFmtId="3" fontId="8" fillId="4" borderId="29" xfId="0" quotePrefix="1" applyNumberFormat="1" applyFont="1" applyFill="1" applyBorder="1" applyAlignment="1" applyProtection="1"/>
    <xf numFmtId="3" fontId="8" fillId="4" borderId="44" xfId="0" quotePrefix="1" applyNumberFormat="1" applyFont="1" applyFill="1" applyBorder="1" applyAlignment="1" applyProtection="1"/>
    <xf numFmtId="0" fontId="11" fillId="9" borderId="41" xfId="0" applyFont="1" applyFill="1" applyBorder="1" applyAlignment="1" applyProtection="1">
      <alignment horizontal="left"/>
    </xf>
    <xf numFmtId="0" fontId="12" fillId="9" borderId="41" xfId="0" applyFont="1" applyFill="1" applyBorder="1" applyAlignment="1" applyProtection="1">
      <alignment horizontal="left"/>
    </xf>
    <xf numFmtId="3" fontId="12" fillId="9" borderId="41" xfId="0" applyNumberFormat="1" applyFont="1" applyFill="1" applyBorder="1" applyAlignment="1" applyProtection="1"/>
    <xf numFmtId="3" fontId="8" fillId="9" borderId="51" xfId="0" applyNumberFormat="1" applyFont="1" applyFill="1" applyBorder="1" applyAlignment="1" applyProtection="1"/>
    <xf numFmtId="3" fontId="8" fillId="9" borderId="52" xfId="0" applyNumberFormat="1" applyFont="1" applyFill="1" applyBorder="1" applyAlignment="1" applyProtection="1"/>
    <xf numFmtId="3" fontId="8" fillId="9" borderId="53" xfId="0" applyNumberFormat="1" applyFont="1" applyFill="1" applyBorder="1" applyAlignment="1" applyProtection="1"/>
    <xf numFmtId="3" fontId="8" fillId="4" borderId="20" xfId="0" quotePrefix="1" applyNumberFormat="1" applyFont="1" applyFill="1" applyBorder="1" applyAlignment="1" applyProtection="1"/>
    <xf numFmtId="3" fontId="8" fillId="4" borderId="66" xfId="0" quotePrefix="1" applyNumberFormat="1" applyFont="1" applyFill="1" applyBorder="1" applyAlignment="1" applyProtection="1"/>
    <xf numFmtId="3" fontId="8" fillId="4" borderId="63" xfId="0" quotePrefix="1" applyNumberFormat="1" applyFont="1" applyFill="1" applyBorder="1" applyAlignment="1" applyProtection="1"/>
    <xf numFmtId="3" fontId="8" fillId="4" borderId="65" xfId="0" quotePrefix="1" applyNumberFormat="1" applyFont="1" applyFill="1" applyBorder="1" applyAlignment="1" applyProtection="1"/>
    <xf numFmtId="3" fontId="8" fillId="4" borderId="16" xfId="0" quotePrefix="1" applyNumberFormat="1" applyFont="1" applyFill="1" applyBorder="1" applyAlignment="1" applyProtection="1"/>
    <xf numFmtId="3" fontId="8" fillId="4" borderId="47" xfId="0" quotePrefix="1" applyNumberFormat="1" applyFont="1" applyFill="1" applyBorder="1" applyAlignment="1" applyProtection="1"/>
    <xf numFmtId="3" fontId="8" fillId="4" borderId="23" xfId="0" quotePrefix="1" applyNumberFormat="1" applyFont="1" applyFill="1" applyBorder="1" applyAlignment="1" applyProtection="1"/>
    <xf numFmtId="3" fontId="8" fillId="4" borderId="43" xfId="0" quotePrefix="1" applyNumberFormat="1" applyFont="1" applyFill="1" applyBorder="1" applyAlignment="1" applyProtection="1"/>
    <xf numFmtId="3" fontId="8" fillId="4" borderId="17" xfId="0" quotePrefix="1" applyNumberFormat="1" applyFont="1" applyFill="1" applyBorder="1" applyAlignment="1" applyProtection="1"/>
    <xf numFmtId="3" fontId="8" fillId="4" borderId="54" xfId="0" quotePrefix="1" applyNumberFormat="1" applyFont="1" applyFill="1" applyBorder="1" applyAlignment="1" applyProtection="1"/>
    <xf numFmtId="3" fontId="8" fillId="4" borderId="25" xfId="0" quotePrefix="1" applyNumberFormat="1" applyFont="1" applyFill="1" applyBorder="1" applyAlignment="1" applyProtection="1"/>
    <xf numFmtId="3" fontId="8" fillId="4" borderId="55" xfId="0" quotePrefix="1" applyNumberFormat="1" applyFont="1" applyFill="1" applyBorder="1" applyAlignment="1" applyProtection="1"/>
    <xf numFmtId="0" fontId="8" fillId="12" borderId="11" xfId="0" applyFont="1" applyFill="1" applyBorder="1" applyAlignment="1" applyProtection="1">
      <alignment horizontal="left"/>
    </xf>
    <xf numFmtId="0" fontId="8" fillId="12" borderId="11" xfId="0" quotePrefix="1" applyFont="1" applyFill="1" applyBorder="1" applyAlignment="1" applyProtection="1">
      <alignment horizontal="left"/>
    </xf>
    <xf numFmtId="3" fontId="8" fillId="12" borderId="11" xfId="0" quotePrefix="1" applyNumberFormat="1" applyFont="1" applyFill="1" applyBorder="1" applyAlignment="1" applyProtection="1"/>
    <xf numFmtId="3" fontId="8" fillId="12" borderId="39" xfId="0" quotePrefix="1" applyNumberFormat="1" applyFont="1" applyFill="1" applyBorder="1" applyAlignment="1" applyProtection="1"/>
    <xf numFmtId="3" fontId="8" fillId="12" borderId="5" xfId="0" quotePrefix="1" applyNumberFormat="1" applyFont="1" applyFill="1" applyBorder="1" applyAlignment="1" applyProtection="1"/>
    <xf numFmtId="3" fontId="8" fillId="12" borderId="4" xfId="0" quotePrefix="1" applyNumberFormat="1" applyFont="1" applyFill="1" applyBorder="1" applyAlignment="1" applyProtection="1"/>
    <xf numFmtId="0" fontId="18" fillId="4" borderId="20" xfId="0" applyFont="1" applyFill="1" applyBorder="1" applyAlignment="1" applyProtection="1">
      <alignment horizontal="left"/>
    </xf>
    <xf numFmtId="0" fontId="8" fillId="4" borderId="19" xfId="0" quotePrefix="1" applyFont="1" applyFill="1" applyBorder="1" applyAlignment="1" applyProtection="1">
      <alignment horizontal="left"/>
    </xf>
    <xf numFmtId="0" fontId="11" fillId="7" borderId="41" xfId="0" quotePrefix="1" applyFont="1" applyFill="1" applyBorder="1" applyAlignment="1" applyProtection="1">
      <alignment horizontal="left"/>
    </xf>
    <xf numFmtId="0" fontId="12" fillId="7" borderId="41" xfId="0" applyFont="1" applyFill="1" applyBorder="1" applyAlignment="1" applyProtection="1">
      <alignment horizontal="left"/>
    </xf>
    <xf numFmtId="0" fontId="12" fillId="7" borderId="41" xfId="0" quotePrefix="1" applyFont="1" applyFill="1" applyBorder="1" applyAlignment="1" applyProtection="1">
      <alignment horizontal="left"/>
    </xf>
    <xf numFmtId="3" fontId="12" fillId="7" borderId="41" xfId="0" applyNumberFormat="1" applyFont="1" applyFill="1" applyBorder="1" applyAlignment="1" applyProtection="1"/>
    <xf numFmtId="3" fontId="8" fillId="7" borderId="51" xfId="0" applyNumberFormat="1" applyFont="1" applyFill="1" applyBorder="1" applyAlignment="1" applyProtection="1"/>
    <xf numFmtId="3" fontId="8" fillId="7" borderId="52" xfId="0" applyNumberFormat="1" applyFont="1" applyFill="1" applyBorder="1" applyAlignment="1" applyProtection="1"/>
    <xf numFmtId="3" fontId="8" fillId="7" borderId="53" xfId="0" applyNumberFormat="1" applyFont="1" applyFill="1" applyBorder="1" applyAlignment="1" applyProtection="1"/>
    <xf numFmtId="0" fontId="11" fillId="6" borderId="76" xfId="0" applyFont="1" applyFill="1" applyBorder="1" applyAlignment="1" applyProtection="1">
      <alignment horizontal="left"/>
    </xf>
    <xf numFmtId="0" fontId="12" fillId="6" borderId="76" xfId="0" applyFont="1" applyFill="1" applyBorder="1" applyAlignment="1" applyProtection="1">
      <alignment horizontal="left"/>
    </xf>
    <xf numFmtId="167" fontId="12" fillId="6" borderId="76" xfId="0" applyNumberFormat="1" applyFont="1" applyFill="1" applyBorder="1" applyAlignment="1" applyProtection="1"/>
    <xf numFmtId="167" fontId="8" fillId="3" borderId="67" xfId="0" applyNumberFormat="1" applyFont="1" applyFill="1" applyBorder="1" applyAlignment="1" applyProtection="1"/>
    <xf numFmtId="167" fontId="8" fillId="3" borderId="83" xfId="0" applyNumberFormat="1" applyFont="1" applyFill="1" applyBorder="1" applyAlignment="1" applyProtection="1"/>
    <xf numFmtId="167" fontId="8" fillId="3" borderId="68" xfId="0" applyNumberFormat="1" applyFont="1" applyFill="1" applyBorder="1" applyAlignment="1" applyProtection="1"/>
    <xf numFmtId="0" fontId="10" fillId="4" borderId="26" xfId="0" quotePrefix="1" applyFont="1" applyFill="1" applyBorder="1" applyAlignment="1" applyProtection="1">
      <alignment horizontal="left"/>
    </xf>
    <xf numFmtId="167" fontId="41" fillId="4" borderId="26" xfId="0" quotePrefix="1" applyNumberFormat="1" applyFont="1" applyFill="1" applyBorder="1" applyAlignment="1" applyProtection="1"/>
    <xf numFmtId="167" fontId="42" fillId="4" borderId="26" xfId="0" quotePrefix="1" applyNumberFormat="1" applyFont="1" applyFill="1" applyBorder="1" applyAlignment="1" applyProtection="1"/>
    <xf numFmtId="167" fontId="42" fillId="4" borderId="40" xfId="0" quotePrefix="1" applyNumberFormat="1" applyFont="1" applyFill="1" applyBorder="1" applyAlignment="1" applyProtection="1"/>
    <xf numFmtId="0" fontId="12" fillId="6" borderId="41" xfId="0" applyFont="1" applyFill="1" applyBorder="1" applyAlignment="1" applyProtection="1">
      <alignment horizontal="left"/>
    </xf>
    <xf numFmtId="167" fontId="12" fillId="6" borderId="41" xfId="0" applyNumberFormat="1" applyFont="1" applyFill="1" applyBorder="1" applyAlignment="1" applyProtection="1">
      <alignment horizontal="right"/>
    </xf>
    <xf numFmtId="167" fontId="8" fillId="3" borderId="51" xfId="0" applyNumberFormat="1" applyFont="1" applyFill="1" applyBorder="1" applyAlignment="1" applyProtection="1">
      <alignment horizontal="right"/>
    </xf>
    <xf numFmtId="167" fontId="8" fillId="3" borderId="52" xfId="0" applyNumberFormat="1" applyFont="1" applyFill="1" applyBorder="1" applyAlignment="1" applyProtection="1">
      <alignment horizontal="right"/>
    </xf>
    <xf numFmtId="167" fontId="8" fillId="3" borderId="53" xfId="0" applyNumberFormat="1" applyFont="1" applyFill="1" applyBorder="1" applyAlignment="1" applyProtection="1">
      <alignment horizontal="right"/>
    </xf>
    <xf numFmtId="0" fontId="12" fillId="4" borderId="3" xfId="0" applyFont="1" applyFill="1" applyBorder="1" applyAlignment="1" applyProtection="1">
      <alignment horizontal="left"/>
    </xf>
    <xf numFmtId="3" fontId="12" fillId="4" borderId="3" xfId="0" applyNumberFormat="1" applyFont="1" applyFill="1" applyBorder="1" applyAlignment="1" applyProtection="1">
      <alignment horizontal="right"/>
    </xf>
    <xf numFmtId="3" fontId="12" fillId="13" borderId="3" xfId="0" applyNumberFormat="1" applyFont="1" applyFill="1" applyBorder="1" applyAlignment="1" applyProtection="1">
      <alignment horizontal="right"/>
    </xf>
    <xf numFmtId="3" fontId="8" fillId="4" borderId="42" xfId="0" applyNumberFormat="1" applyFont="1" applyFill="1" applyBorder="1" applyAlignment="1" applyProtection="1">
      <alignment horizontal="right"/>
    </xf>
    <xf numFmtId="3" fontId="8" fillId="4" borderId="29" xfId="0" applyNumberFormat="1" applyFont="1" applyFill="1" applyBorder="1" applyAlignment="1" applyProtection="1">
      <alignment horizontal="right"/>
    </xf>
    <xf numFmtId="3" fontId="8" fillId="4" borderId="44" xfId="0" applyNumberFormat="1" applyFont="1" applyFill="1" applyBorder="1" applyAlignment="1" applyProtection="1">
      <alignment horizontal="right"/>
    </xf>
    <xf numFmtId="0" fontId="8" fillId="10" borderId="21" xfId="0" applyFont="1" applyFill="1" applyBorder="1" applyAlignment="1" applyProtection="1">
      <alignment horizontal="left"/>
    </xf>
    <xf numFmtId="3" fontId="8" fillId="10" borderId="21" xfId="0" quotePrefix="1" applyNumberFormat="1" applyFont="1" applyFill="1" applyBorder="1" applyAlignment="1" applyProtection="1"/>
    <xf numFmtId="3" fontId="8" fillId="10" borderId="45" xfId="0" quotePrefix="1" applyNumberFormat="1" applyFont="1" applyFill="1" applyBorder="1" applyAlignment="1" applyProtection="1"/>
    <xf numFmtId="3" fontId="8" fillId="10" borderId="22" xfId="0" quotePrefix="1" applyNumberFormat="1" applyFont="1" applyFill="1" applyBorder="1" applyAlignment="1" applyProtection="1"/>
    <xf numFmtId="3" fontId="8" fillId="10" borderId="46" xfId="0" quotePrefix="1" applyNumberFormat="1" applyFont="1" applyFill="1" applyBorder="1" applyAlignment="1" applyProtection="1"/>
    <xf numFmtId="0" fontId="8" fillId="10" borderId="16" xfId="0" applyFont="1" applyFill="1" applyBorder="1" applyAlignment="1" applyProtection="1">
      <alignment horizontal="left"/>
    </xf>
    <xf numFmtId="3" fontId="8" fillId="10" borderId="16" xfId="0" quotePrefix="1" applyNumberFormat="1" applyFont="1" applyFill="1" applyBorder="1" applyAlignment="1" applyProtection="1"/>
    <xf numFmtId="3" fontId="8" fillId="10" borderId="47" xfId="0" quotePrefix="1" applyNumberFormat="1" applyFont="1" applyFill="1" applyBorder="1" applyAlignment="1" applyProtection="1"/>
    <xf numFmtId="3" fontId="8" fillId="10" borderId="23" xfId="0" quotePrefix="1" applyNumberFormat="1" applyFont="1" applyFill="1" applyBorder="1" applyAlignment="1" applyProtection="1"/>
    <xf numFmtId="3" fontId="8" fillId="10" borderId="43" xfId="0" quotePrefix="1" applyNumberFormat="1" applyFont="1" applyFill="1" applyBorder="1" applyAlignment="1" applyProtection="1"/>
    <xf numFmtId="165" fontId="8" fillId="10" borderId="16" xfId="0" applyNumberFormat="1" applyFont="1" applyFill="1" applyBorder="1" applyProtection="1"/>
    <xf numFmtId="165" fontId="8" fillId="10" borderId="19" xfId="0" applyNumberFormat="1" applyFont="1" applyFill="1" applyBorder="1" applyProtection="1"/>
    <xf numFmtId="3" fontId="8" fillId="10" borderId="19" xfId="0" quotePrefix="1" applyNumberFormat="1" applyFont="1" applyFill="1" applyBorder="1" applyAlignment="1" applyProtection="1"/>
    <xf numFmtId="3" fontId="8" fillId="10" borderId="48" xfId="0" quotePrefix="1" applyNumberFormat="1" applyFont="1" applyFill="1" applyBorder="1" applyAlignment="1" applyProtection="1"/>
    <xf numFmtId="3" fontId="8" fillId="10" borderId="24" xfId="0" quotePrefix="1" applyNumberFormat="1" applyFont="1" applyFill="1" applyBorder="1" applyAlignment="1" applyProtection="1"/>
    <xf numFmtId="3" fontId="8" fillId="10" borderId="49" xfId="0" quotePrefix="1" applyNumberFormat="1" applyFont="1" applyFill="1" applyBorder="1" applyAlignment="1" applyProtection="1"/>
    <xf numFmtId="0" fontId="8" fillId="10" borderId="19" xfId="0" applyFont="1" applyFill="1" applyBorder="1" applyAlignment="1" applyProtection="1">
      <alignment horizontal="left"/>
    </xf>
    <xf numFmtId="0" fontId="8" fillId="10" borderId="21" xfId="0" quotePrefix="1" applyFont="1" applyFill="1" applyBorder="1" applyAlignment="1" applyProtection="1">
      <alignment horizontal="left"/>
    </xf>
    <xf numFmtId="0" fontId="12" fillId="10" borderId="19" xfId="0" applyFont="1" applyFill="1" applyBorder="1" applyAlignment="1" applyProtection="1">
      <alignment horizontal="left"/>
    </xf>
    <xf numFmtId="0" fontId="12" fillId="4" borderId="20" xfId="0" quotePrefix="1" applyFont="1" applyFill="1" applyBorder="1" applyAlignment="1" applyProtection="1">
      <alignment horizontal="left"/>
    </xf>
    <xf numFmtId="165" fontId="8" fillId="4" borderId="16" xfId="0" applyNumberFormat="1" applyFont="1" applyFill="1" applyBorder="1" applyProtection="1"/>
    <xf numFmtId="0" fontId="8" fillId="10" borderId="14" xfId="0" applyFont="1" applyFill="1" applyBorder="1" applyAlignment="1" applyProtection="1">
      <alignment horizontal="left"/>
    </xf>
    <xf numFmtId="3" fontId="8" fillId="10" borderId="14" xfId="0" applyNumberFormat="1" applyFont="1" applyFill="1" applyBorder="1" applyAlignment="1" applyProtection="1"/>
    <xf numFmtId="3" fontId="8" fillId="10" borderId="84" xfId="0" applyNumberFormat="1" applyFont="1" applyFill="1" applyBorder="1" applyAlignment="1" applyProtection="1"/>
    <xf numFmtId="3" fontId="8" fillId="10" borderId="9" xfId="0" applyNumberFormat="1" applyFont="1" applyFill="1" applyBorder="1" applyAlignment="1" applyProtection="1"/>
    <xf numFmtId="3" fontId="8" fillId="10" borderId="10" xfId="0" applyNumberFormat="1" applyFont="1" applyFill="1" applyBorder="1" applyAlignment="1" applyProtection="1"/>
    <xf numFmtId="0" fontId="10" fillId="4" borderId="70" xfId="0" quotePrefix="1" applyFont="1" applyFill="1" applyBorder="1" applyAlignment="1" applyProtection="1">
      <alignment horizontal="left"/>
    </xf>
    <xf numFmtId="167" fontId="41" fillId="4" borderId="70" xfId="0" quotePrefix="1" applyNumberFormat="1" applyFont="1" applyFill="1" applyBorder="1" applyAlignment="1" applyProtection="1"/>
    <xf numFmtId="167" fontId="42" fillId="4" borderId="70" xfId="0" quotePrefix="1" applyNumberFormat="1" applyFont="1" applyFill="1" applyBorder="1" applyAlignment="1" applyProtection="1"/>
    <xf numFmtId="0" fontId="8" fillId="4" borderId="0" xfId="0" applyFont="1" applyFill="1" applyBorder="1" applyAlignment="1" applyProtection="1">
      <alignment horizontal="left"/>
    </xf>
    <xf numFmtId="1" fontId="12" fillId="4" borderId="0" xfId="0" applyNumberFormat="1" applyFont="1" applyFill="1" applyBorder="1" applyProtection="1"/>
    <xf numFmtId="1" fontId="12" fillId="4" borderId="38" xfId="0" applyNumberFormat="1" applyFont="1" applyFill="1" applyBorder="1" applyProtection="1"/>
    <xf numFmtId="0" fontId="16" fillId="0" borderId="0" xfId="0" applyFont="1" applyProtection="1"/>
    <xf numFmtId="0" fontId="16" fillId="0" borderId="0" xfId="0" applyFont="1" applyBorder="1" applyProtection="1"/>
    <xf numFmtId="0" fontId="8" fillId="4" borderId="0" xfId="0" applyFont="1" applyFill="1" applyBorder="1" applyAlignment="1" applyProtection="1">
      <alignment horizontal="right"/>
    </xf>
    <xf numFmtId="0" fontId="13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left"/>
    </xf>
    <xf numFmtId="1" fontId="26" fillId="4" borderId="0" xfId="0" applyNumberFormat="1" applyFont="1" applyFill="1" applyBorder="1" applyProtection="1"/>
    <xf numFmtId="0" fontId="27" fillId="4" borderId="0" xfId="0" applyFont="1" applyFill="1" applyProtection="1"/>
    <xf numFmtId="0" fontId="13" fillId="4" borderId="0" xfId="0" applyFont="1" applyFill="1" applyAlignment="1" applyProtection="1">
      <alignment horizontal="center"/>
    </xf>
    <xf numFmtId="0" fontId="19" fillId="4" borderId="0" xfId="0" applyFont="1" applyFill="1" applyBorder="1" applyAlignment="1" applyProtection="1">
      <alignment horizontal="right"/>
    </xf>
    <xf numFmtId="0" fontId="10" fillId="4" borderId="0" xfId="0" applyFont="1" applyFill="1" applyProtection="1"/>
    <xf numFmtId="3" fontId="16" fillId="4" borderId="0" xfId="0" applyNumberFormat="1" applyFont="1" applyFill="1" applyProtection="1"/>
    <xf numFmtId="1" fontId="12" fillId="4" borderId="64" xfId="0" applyNumberFormat="1" applyFont="1" applyFill="1" applyBorder="1" applyProtection="1"/>
    <xf numFmtId="0" fontId="12" fillId="4" borderId="0" xfId="0" applyFont="1" applyFill="1" applyBorder="1" applyAlignment="1" applyProtection="1">
      <alignment horizontal="left"/>
    </xf>
    <xf numFmtId="0" fontId="10" fillId="0" borderId="0" xfId="0" applyFont="1" applyProtection="1"/>
    <xf numFmtId="1" fontId="19" fillId="4" borderId="0" xfId="0" applyNumberFormat="1" applyFont="1" applyFill="1" applyBorder="1" applyAlignment="1" applyProtection="1">
      <alignment horizontal="right"/>
    </xf>
    <xf numFmtId="3" fontId="16" fillId="4" borderId="64" xfId="0" applyNumberFormat="1" applyFont="1" applyFill="1" applyBorder="1" applyProtection="1"/>
    <xf numFmtId="0" fontId="16" fillId="4" borderId="64" xfId="0" applyFont="1" applyFill="1" applyBorder="1" applyProtection="1"/>
    <xf numFmtId="3" fontId="12" fillId="4" borderId="0" xfId="0" applyNumberFormat="1" applyFont="1" applyFill="1" applyBorder="1" applyProtection="1"/>
    <xf numFmtId="0" fontId="10" fillId="5" borderId="0" xfId="0" applyFont="1" applyFill="1" applyProtection="1"/>
    <xf numFmtId="0" fontId="16" fillId="5" borderId="0" xfId="0" applyFont="1" applyFill="1" applyProtection="1"/>
    <xf numFmtId="0" fontId="43" fillId="3" borderId="5" xfId="0" applyNumberFormat="1" applyFont="1" applyFill="1" applyBorder="1" applyAlignment="1" applyProtection="1">
      <alignment horizontal="center" vertical="center"/>
    </xf>
    <xf numFmtId="1" fontId="35" fillId="7" borderId="12" xfId="3" applyNumberFormat="1" applyFont="1" applyFill="1" applyBorder="1" applyAlignment="1" applyProtection="1">
      <alignment horizontal="center" vertical="center"/>
    </xf>
    <xf numFmtId="1" fontId="35" fillId="7" borderId="27" xfId="3" applyNumberFormat="1" applyFont="1" applyFill="1" applyBorder="1" applyAlignment="1" applyProtection="1">
      <alignment horizontal="center" vertical="center"/>
    </xf>
    <xf numFmtId="0" fontId="3" fillId="4" borderId="31" xfId="3" applyFont="1" applyFill="1" applyBorder="1" applyAlignment="1" applyProtection="1">
      <alignment horizontal="right" vertical="top" wrapText="1"/>
    </xf>
    <xf numFmtId="0" fontId="3" fillId="4" borderId="0" xfId="3" applyFont="1" applyFill="1" applyAlignment="1" applyProtection="1">
      <alignment horizontal="right" vertical="top" wrapText="1"/>
    </xf>
    <xf numFmtId="0" fontId="20" fillId="6" borderId="1" xfId="3" applyFont="1" applyFill="1" applyBorder="1" applyAlignment="1" applyProtection="1">
      <alignment horizontal="center" vertical="center" wrapText="1"/>
    </xf>
    <xf numFmtId="0" fontId="20" fillId="6" borderId="15" xfId="3" applyFont="1" applyFill="1" applyBorder="1" applyAlignment="1" applyProtection="1">
      <alignment horizontal="center" vertical="center" wrapText="1"/>
    </xf>
    <xf numFmtId="0" fontId="38" fillId="6" borderId="1" xfId="0" applyFont="1" applyFill="1" applyBorder="1" applyAlignment="1" applyProtection="1">
      <alignment horizontal="center" vertical="center" wrapText="1"/>
    </xf>
    <xf numFmtId="0" fontId="38" fillId="6" borderId="15" xfId="0" applyFont="1" applyFill="1" applyBorder="1" applyAlignment="1" applyProtection="1">
      <alignment horizontal="center" vertical="center" wrapText="1"/>
    </xf>
    <xf numFmtId="0" fontId="4" fillId="4" borderId="31" xfId="3" applyFont="1" applyFill="1" applyBorder="1" applyAlignment="1" applyProtection="1">
      <alignment horizontal="center" vertical="center"/>
    </xf>
    <xf numFmtId="3" fontId="25" fillId="4" borderId="28" xfId="0" applyNumberFormat="1" applyFont="1" applyFill="1" applyBorder="1" applyAlignment="1" applyProtection="1">
      <alignment horizontal="center" vertical="center"/>
    </xf>
  </cellXfs>
  <cellStyles count="12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Normal_COA-2001-ZAPOVED-No-81-29012002-ANNEX" xfId="9"/>
    <cellStyle name="Normal_TRIAL-BALANCE-2001-MAKET" xfId="10"/>
    <cellStyle name="Запетая 2" xfId="11"/>
    <cellStyle name="Нормален" xfId="0" builtinId="0"/>
    <cellStyle name="Нормален 2" xfId="1"/>
  </cellStyles>
  <dxfs count="105">
    <dxf>
      <numFmt numFmtId="171" formatCode="0000"/>
    </dxf>
    <dxf>
      <numFmt numFmtId="172" formatCode="0000&quot; &quot;0000"/>
    </dxf>
    <dxf>
      <numFmt numFmtId="173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1" formatCode="0000"/>
    </dxf>
    <dxf>
      <numFmt numFmtId="172" formatCode="0000&quot; &quot;0000"/>
    </dxf>
    <dxf>
      <numFmt numFmtId="173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1" formatCode="0000"/>
    </dxf>
    <dxf>
      <numFmt numFmtId="172" formatCode="0000&quot; &quot;0000"/>
    </dxf>
    <dxf>
      <numFmt numFmtId="173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1" formatCode="0000"/>
    </dxf>
    <dxf>
      <numFmt numFmtId="172" formatCode="0000&quot; &quot;0000"/>
    </dxf>
    <dxf>
      <numFmt numFmtId="173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1" formatCode="0000"/>
    </dxf>
    <dxf>
      <numFmt numFmtId="172" formatCode="0000&quot; &quot;0000"/>
    </dxf>
    <dxf>
      <numFmt numFmtId="173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8" formatCode="#,##0;\(#,##0\)"/>
      <fill>
        <patternFill>
          <bgColor rgb="FFFF0000"/>
        </patternFill>
      </fill>
    </dxf>
    <dxf>
      <font>
        <color rgb="FFFFFF00"/>
      </font>
      <numFmt numFmtId="168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3.2018/1722_B1_2018_03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3.2018/1722_B1_2018_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3.2018/1722_B1_2018_03_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3.2018/1722_B1_2018_03_D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3.2018/1722_B1_2018_03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43101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2163</v>
          </cell>
          <cell r="G546">
            <v>-237</v>
          </cell>
          <cell r="H546">
            <v>0</v>
          </cell>
          <cell r="I546">
            <v>2400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-44970</v>
          </cell>
          <cell r="G575">
            <v>-44970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-4000</v>
          </cell>
          <cell r="G579">
            <v>0</v>
          </cell>
          <cell r="H579">
            <v>0</v>
          </cell>
          <cell r="I579">
            <v>-4000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-1600</v>
          </cell>
          <cell r="H593">
            <v>0</v>
          </cell>
          <cell r="I593">
            <v>1600</v>
          </cell>
        </row>
        <row r="596">
          <cell r="D596" t="str">
            <v>покупко-продажба на валута (+/-)</v>
          </cell>
          <cell r="F596">
            <v>0</v>
          </cell>
        </row>
        <row r="602">
          <cell r="F602" t="str">
            <v>ГЛ. СЧЕТОВОДИТЕЛ:</v>
          </cell>
        </row>
        <row r="605">
          <cell r="C605" t="str">
            <v>ИЗГОТВИЛ:</v>
          </cell>
          <cell r="F605" t="str">
            <v>РЪКОВОДИТЕЛ:</v>
          </cell>
        </row>
        <row r="607">
          <cell r="D607" t="str">
            <v xml:space="preserve">служебни телефони </v>
          </cell>
          <cell r="E607" t="str">
            <v>032/654331</v>
          </cell>
          <cell r="G607" t="str">
            <v>e-mail: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43101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1079647</v>
          </cell>
          <cell r="G75">
            <v>363862</v>
          </cell>
          <cell r="H75">
            <v>0</v>
          </cell>
          <cell r="I75">
            <v>715785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1036937</v>
          </cell>
          <cell r="G78">
            <v>339122</v>
          </cell>
          <cell r="I78">
            <v>697815</v>
          </cell>
        </row>
        <row r="79">
          <cell r="D79" t="str">
            <v>приходи от наеми на имущество</v>
          </cell>
          <cell r="F79">
            <v>33623</v>
          </cell>
          <cell r="G79">
            <v>21860</v>
          </cell>
          <cell r="I79">
            <v>11763</v>
          </cell>
        </row>
        <row r="80">
          <cell r="D80" t="str">
            <v>приходи от наеми на земя</v>
          </cell>
          <cell r="F80">
            <v>9087</v>
          </cell>
          <cell r="G80">
            <v>2880</v>
          </cell>
          <cell r="I80">
            <v>6207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1490</v>
          </cell>
          <cell r="G109">
            <v>0</v>
          </cell>
          <cell r="H109">
            <v>0</v>
          </cell>
          <cell r="I109">
            <v>1490</v>
          </cell>
        </row>
        <row r="113">
          <cell r="F113">
            <v>-244</v>
          </cell>
          <cell r="G113">
            <v>-525</v>
          </cell>
          <cell r="H113">
            <v>0</v>
          </cell>
          <cell r="I113">
            <v>281</v>
          </cell>
        </row>
        <row r="122">
          <cell r="F122">
            <v>-38120</v>
          </cell>
          <cell r="G122">
            <v>-38120</v>
          </cell>
          <cell r="H122">
            <v>0</v>
          </cell>
          <cell r="I122">
            <v>0</v>
          </cell>
        </row>
        <row r="126">
          <cell r="F126">
            <v>17837</v>
          </cell>
          <cell r="G126">
            <v>9255</v>
          </cell>
          <cell r="H126">
            <v>0</v>
          </cell>
          <cell r="I126">
            <v>8582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1514814</v>
          </cell>
          <cell r="G188">
            <v>1086854</v>
          </cell>
          <cell r="H188">
            <v>0</v>
          </cell>
          <cell r="I188">
            <v>94423</v>
          </cell>
        </row>
        <row r="191">
          <cell r="F191">
            <v>99344</v>
          </cell>
          <cell r="G191">
            <v>93401</v>
          </cell>
          <cell r="H191">
            <v>0</v>
          </cell>
          <cell r="I191">
            <v>0</v>
          </cell>
        </row>
        <row r="197">
          <cell r="F197">
            <v>289189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406741</v>
          </cell>
          <cell r="G206">
            <v>370006</v>
          </cell>
          <cell r="H206">
            <v>0</v>
          </cell>
          <cell r="I206">
            <v>37026</v>
          </cell>
        </row>
        <row r="224">
          <cell r="F224">
            <v>104659</v>
          </cell>
          <cell r="G224">
            <v>101537</v>
          </cell>
          <cell r="H224">
            <v>0</v>
          </cell>
          <cell r="I224">
            <v>3122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364</v>
          </cell>
          <cell r="G241">
            <v>364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199310</v>
          </cell>
          <cell r="G258">
            <v>195710</v>
          </cell>
          <cell r="H258">
            <v>0</v>
          </cell>
          <cell r="I258">
            <v>3600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8466</v>
          </cell>
          <cell r="G260">
            <v>6497</v>
          </cell>
          <cell r="H260">
            <v>0</v>
          </cell>
          <cell r="I260">
            <v>1946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4906</v>
          </cell>
          <cell r="G273">
            <v>4906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32974</v>
          </cell>
          <cell r="G286">
            <v>32974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1200158</v>
          </cell>
          <cell r="G385">
            <v>1200158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63508</v>
          </cell>
          <cell r="G393">
            <v>63508</v>
          </cell>
          <cell r="H393">
            <v>0</v>
          </cell>
          <cell r="I393">
            <v>0</v>
          </cell>
        </row>
        <row r="398">
          <cell r="F398">
            <v>-109233</v>
          </cell>
          <cell r="G398">
            <v>-109233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650606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-744826</v>
          </cell>
          <cell r="G526">
            <v>-554859</v>
          </cell>
          <cell r="H526">
            <v>-176229</v>
          </cell>
          <cell r="I526">
            <v>-1280</v>
          </cell>
        </row>
        <row r="533">
          <cell r="F533">
            <v>-45208</v>
          </cell>
          <cell r="G533">
            <v>-35963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5598</v>
          </cell>
          <cell r="G546">
            <v>945</v>
          </cell>
          <cell r="H546">
            <v>0</v>
          </cell>
          <cell r="I546">
            <v>5155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569008</v>
          </cell>
          <cell r="G570">
            <v>0</v>
          </cell>
          <cell r="H570">
            <v>569008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-11501</v>
          </cell>
          <cell r="G575">
            <v>-11501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-388085</v>
          </cell>
          <cell r="G576">
            <v>0</v>
          </cell>
          <cell r="H576">
            <v>-388085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-88345</v>
          </cell>
          <cell r="G579">
            <v>0</v>
          </cell>
          <cell r="H579">
            <v>0</v>
          </cell>
          <cell r="I579">
            <v>-88345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-12847</v>
          </cell>
          <cell r="G581">
            <v>-12847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3950205</v>
          </cell>
          <cell r="G589">
            <v>3950205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-3438881</v>
          </cell>
          <cell r="G591">
            <v>-3438881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506245</v>
          </cell>
          <cell r="H593">
            <v>-4694</v>
          </cell>
          <cell r="I593">
            <v>-501551</v>
          </cell>
        </row>
        <row r="596">
          <cell r="D596" t="str">
            <v>покупко-продажба на валута (+/-)</v>
          </cell>
          <cell r="F596">
            <v>0</v>
          </cell>
          <cell r="G596">
            <v>3414</v>
          </cell>
          <cell r="H596">
            <v>-4694</v>
          </cell>
          <cell r="I596">
            <v>1280</v>
          </cell>
        </row>
        <row r="602">
          <cell r="F602" t="str">
            <v>ГЛ. СЧЕТОВОДИТЕЛ:</v>
          </cell>
        </row>
        <row r="605">
          <cell r="C605" t="str">
            <v>ИЗГОТВИЛ:</v>
          </cell>
          <cell r="F605" t="str">
            <v>РЪКОВОДИТЕЛ:</v>
          </cell>
        </row>
        <row r="607">
          <cell r="D607" t="str">
            <v xml:space="preserve">служебни телефони </v>
          </cell>
          <cell r="E607" t="str">
            <v>032/654331</v>
          </cell>
          <cell r="G607" t="str">
            <v>e-mail: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43101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16292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30619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14327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  <row r="602">
          <cell r="F602" t="str">
            <v>ГЛ. СЧЕТОВОДИТЕЛ:</v>
          </cell>
        </row>
        <row r="605">
          <cell r="C605" t="str">
            <v>ИЗГОТВИЛ:</v>
          </cell>
          <cell r="F605" t="str">
            <v>РЪКОВОДИТЕЛ:</v>
          </cell>
        </row>
        <row r="607">
          <cell r="D607" t="str">
            <v xml:space="preserve">служебни телефони </v>
          </cell>
          <cell r="E607" t="str">
            <v>032/654331</v>
          </cell>
          <cell r="G607" t="str">
            <v>e-mail: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43101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-329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-82899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6211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22869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1837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27153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147786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47584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81730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157793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1977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  <row r="602">
          <cell r="F602" t="str">
            <v>ГЛ. СЧЕТОВОДИТЕЛ:</v>
          </cell>
        </row>
        <row r="605">
          <cell r="C605" t="str">
            <v>ИЗГОТВИЛ:</v>
          </cell>
          <cell r="F605" t="str">
            <v>РЪКОВОДИТЕЛ:</v>
          </cell>
        </row>
        <row r="607">
          <cell r="D607" t="str">
            <v xml:space="preserve">служебни телефони </v>
          </cell>
          <cell r="E607" t="str">
            <v>032/654331</v>
          </cell>
          <cell r="G607" t="str">
            <v>e-mail: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43101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33377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24308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7012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77540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556190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61649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56804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572706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7268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  <row r="602">
          <cell r="F602" t="str">
            <v>ГЛ. СЧЕТОВОДИТЕЛ:</v>
          </cell>
        </row>
        <row r="605">
          <cell r="C605" t="str">
            <v>ИЗГОТВИЛ:</v>
          </cell>
          <cell r="F605" t="str">
            <v>РЪКОВОДИТЕЛ:</v>
          </cell>
        </row>
        <row r="607">
          <cell r="D607" t="str">
            <v xml:space="preserve">служебни телефони </v>
          </cell>
          <cell r="E607" t="str">
            <v>032/654331</v>
          </cell>
          <cell r="G607" t="str">
            <v>e-mail: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abSelected="1" zoomScale="60" zoomScaleNormal="60" workbookViewId="0">
      <selection activeCell="N13" sqref="N13"/>
    </sheetView>
  </sheetViews>
  <sheetFormatPr defaultRowHeight="15"/>
  <cols>
    <col min="1" max="1" width="81.7109375" style="327" customWidth="1"/>
    <col min="2" max="2" width="3.28515625" style="327" hidden="1" customWidth="1"/>
    <col min="3" max="3" width="4.140625" style="327" hidden="1" customWidth="1"/>
    <col min="4" max="5" width="19.140625" style="314" customWidth="1"/>
    <col min="6" max="9" width="19" style="314" customWidth="1"/>
  </cols>
  <sheetData>
    <row r="1" spans="1:9" ht="18.75">
      <c r="A1" s="45"/>
      <c r="B1" s="45"/>
      <c r="C1" s="45"/>
      <c r="D1" s="46"/>
      <c r="E1" s="47"/>
      <c r="F1" s="47"/>
      <c r="G1" s="47"/>
      <c r="H1" s="46"/>
      <c r="I1" s="46"/>
    </row>
    <row r="2" spans="1:9" ht="15.75">
      <c r="A2" s="45"/>
      <c r="B2" s="45"/>
      <c r="C2" s="45"/>
      <c r="D2" s="46"/>
      <c r="E2" s="48"/>
      <c r="F2" s="48"/>
      <c r="G2" s="48"/>
      <c r="H2" s="46"/>
      <c r="I2" s="46"/>
    </row>
    <row r="3" spans="1:9" ht="15.75">
      <c r="A3" s="45"/>
      <c r="B3" s="45"/>
      <c r="C3" s="45"/>
      <c r="D3" s="46"/>
      <c r="E3" s="48"/>
      <c r="F3" s="48"/>
      <c r="G3" s="48"/>
      <c r="H3" s="46"/>
      <c r="I3" s="46"/>
    </row>
    <row r="4" spans="1:9" ht="15.75">
      <c r="A4" s="45"/>
      <c r="B4" s="45"/>
      <c r="C4" s="45"/>
      <c r="D4" s="46"/>
      <c r="E4" s="48"/>
      <c r="F4" s="48"/>
      <c r="G4" s="48"/>
      <c r="H4" s="46"/>
      <c r="I4" s="46"/>
    </row>
    <row r="5" spans="1:9" ht="15.75">
      <c r="A5" s="45"/>
      <c r="B5" s="45"/>
      <c r="C5" s="45"/>
      <c r="D5" s="46"/>
      <c r="E5" s="48"/>
      <c r="F5" s="48"/>
      <c r="G5" s="48"/>
      <c r="H5" s="46"/>
      <c r="I5" s="46"/>
    </row>
    <row r="6" spans="1:9" ht="15.75">
      <c r="A6" s="45"/>
      <c r="B6" s="45"/>
      <c r="C6" s="45"/>
      <c r="D6" s="46"/>
      <c r="E6" s="48"/>
      <c r="F6" s="48"/>
      <c r="G6" s="48"/>
      <c r="H6" s="46"/>
      <c r="I6" s="46"/>
    </row>
    <row r="7" spans="1:9" ht="20.25">
      <c r="A7" s="49"/>
      <c r="B7" s="49"/>
      <c r="C7" s="49"/>
      <c r="D7" s="46"/>
      <c r="E7" s="46"/>
      <c r="F7" s="46"/>
      <c r="G7" s="46"/>
      <c r="H7" s="46"/>
      <c r="I7" s="46"/>
    </row>
    <row r="8" spans="1:9" ht="21" thickBot="1">
      <c r="A8" s="50" t="e">
        <f>VLOOKUP(D15,SMETKA,3,FALSE)</f>
        <v>#N/A</v>
      </c>
      <c r="B8" s="51"/>
      <c r="C8" s="51"/>
      <c r="D8" s="52"/>
      <c r="E8" s="52"/>
      <c r="F8" s="52"/>
      <c r="G8" s="52"/>
      <c r="H8" s="52"/>
      <c r="I8" s="53"/>
    </row>
    <row r="9" spans="1:9" ht="21" thickTop="1">
      <c r="A9" s="49"/>
      <c r="B9" s="49"/>
      <c r="C9" s="49"/>
      <c r="D9" s="54"/>
      <c r="E9" s="54"/>
      <c r="F9" s="54"/>
      <c r="G9" s="54"/>
      <c r="H9" s="54"/>
      <c r="I9" s="54"/>
    </row>
    <row r="10" spans="1:9" ht="18.75">
      <c r="A10" s="55"/>
      <c r="B10" s="55"/>
      <c r="C10" s="55"/>
      <c r="D10" s="46"/>
      <c r="E10" s="7"/>
      <c r="F10" s="7"/>
      <c r="G10" s="7"/>
      <c r="H10" s="46"/>
      <c r="I10" s="46"/>
    </row>
    <row r="11" spans="1:9" ht="18.75">
      <c r="A11" s="56" t="s">
        <v>163</v>
      </c>
      <c r="B11" s="56"/>
      <c r="C11" s="56"/>
      <c r="D11" s="57" t="s">
        <v>6</v>
      </c>
      <c r="E11" s="26">
        <v>43190</v>
      </c>
      <c r="F11" s="27" t="s">
        <v>0</v>
      </c>
      <c r="G11" s="28">
        <f>+[2]OTCHET!G9</f>
        <v>0</v>
      </c>
      <c r="H11" s="335" t="str">
        <f>+[2]OTCHET!H9</f>
        <v>000 455 464</v>
      </c>
      <c r="I11" s="336"/>
    </row>
    <row r="12" spans="1:9" ht="18.75">
      <c r="A12" s="8" t="s">
        <v>7</v>
      </c>
      <c r="B12" s="58"/>
      <c r="C12" s="55"/>
      <c r="D12" s="46"/>
      <c r="E12" s="59"/>
      <c r="F12" s="46"/>
      <c r="G12" s="14"/>
      <c r="H12" s="337" t="s">
        <v>8</v>
      </c>
      <c r="I12" s="337"/>
    </row>
    <row r="13" spans="1:9" ht="19.5">
      <c r="A13" s="60">
        <f>+[2]OTCHET!A12</f>
        <v>0</v>
      </c>
      <c r="B13" s="58"/>
      <c r="C13" s="58"/>
      <c r="D13" s="61">
        <f>+[2]OTCHET!D12</f>
        <v>0</v>
      </c>
      <c r="E13" s="30" t="str">
        <f>+[2]OTCHET!E12</f>
        <v>код по ЕБК:</v>
      </c>
      <c r="F13" s="46">
        <v>1722</v>
      </c>
      <c r="G13" s="14"/>
      <c r="H13" s="338"/>
      <c r="I13" s="338"/>
    </row>
    <row r="14" spans="1:9" ht="15.75">
      <c r="A14" s="9" t="s">
        <v>9</v>
      </c>
      <c r="B14" s="62"/>
      <c r="C14" s="62"/>
      <c r="D14" s="62"/>
      <c r="E14" s="62"/>
      <c r="F14" s="62"/>
      <c r="G14" s="14"/>
      <c r="H14" s="338"/>
      <c r="I14" s="338"/>
    </row>
    <row r="15" spans="1:9" ht="19.5">
      <c r="A15" s="63" t="s">
        <v>10</v>
      </c>
      <c r="B15" s="64"/>
      <c r="C15" s="64"/>
      <c r="D15" s="44" t="str">
        <f>+[2]OTCHET!D15</f>
        <v>ФИНАНСОВО-ПРАВНА ФОРМА</v>
      </c>
      <c r="E15" s="15">
        <f>[2]OTCHET!E15</f>
        <v>0</v>
      </c>
      <c r="F15" s="62"/>
      <c r="G15" s="65"/>
      <c r="H15" s="65"/>
      <c r="I15" s="66"/>
    </row>
    <row r="16" spans="1:9" ht="16.5" thickBot="1">
      <c r="A16" s="67"/>
      <c r="B16" s="67"/>
      <c r="C16" s="67"/>
      <c r="D16" s="68"/>
      <c r="E16" s="68"/>
      <c r="F16" s="68"/>
      <c r="G16" s="68"/>
      <c r="H16" s="68"/>
      <c r="I16" s="69" t="s">
        <v>11</v>
      </c>
    </row>
    <row r="17" spans="1:9" ht="15.75">
      <c r="A17" s="70"/>
      <c r="B17" s="71" t="s">
        <v>12</v>
      </c>
      <c r="C17" s="71"/>
      <c r="D17" s="339" t="s">
        <v>13</v>
      </c>
      <c r="E17" s="341" t="s">
        <v>14</v>
      </c>
      <c r="F17" s="72" t="s">
        <v>15</v>
      </c>
      <c r="G17" s="10"/>
      <c r="H17" s="73"/>
      <c r="I17" s="11"/>
    </row>
    <row r="18" spans="1:9" ht="47.25">
      <c r="A18" s="74" t="s">
        <v>16</v>
      </c>
      <c r="B18" s="75"/>
      <c r="C18" s="75"/>
      <c r="D18" s="340"/>
      <c r="E18" s="342"/>
      <c r="F18" s="76" t="s">
        <v>17</v>
      </c>
      <c r="G18" s="77" t="s">
        <v>18</v>
      </c>
      <c r="H18" s="77" t="s">
        <v>19</v>
      </c>
      <c r="I18" s="78" t="s">
        <v>20</v>
      </c>
    </row>
    <row r="19" spans="1:9" ht="15.75">
      <c r="A19" s="79"/>
      <c r="B19" s="79"/>
      <c r="C19" s="79"/>
      <c r="D19" s="80"/>
      <c r="E19" s="80"/>
      <c r="F19" s="81"/>
      <c r="G19" s="82"/>
      <c r="H19" s="82"/>
      <c r="I19" s="83"/>
    </row>
    <row r="20" spans="1:9" ht="15.75">
      <c r="A20" s="84" t="s">
        <v>21</v>
      </c>
      <c r="B20" s="85"/>
      <c r="C20" s="85"/>
      <c r="D20" s="86" t="s">
        <v>1</v>
      </c>
      <c r="E20" s="86" t="s">
        <v>2</v>
      </c>
      <c r="F20" s="87" t="s">
        <v>3</v>
      </c>
      <c r="G20" s="88" t="s">
        <v>4</v>
      </c>
      <c r="H20" s="88" t="s">
        <v>5</v>
      </c>
      <c r="I20" s="89" t="s">
        <v>22</v>
      </c>
    </row>
    <row r="21" spans="1:9" ht="15.75">
      <c r="A21" s="90"/>
      <c r="B21" s="90"/>
      <c r="C21" s="90"/>
      <c r="D21" s="91"/>
      <c r="E21" s="91"/>
      <c r="F21" s="92"/>
      <c r="G21" s="93"/>
      <c r="H21" s="93"/>
      <c r="I21" s="94"/>
    </row>
    <row r="22" spans="1:9" ht="19.5" thickBot="1">
      <c r="A22" s="95" t="s">
        <v>23</v>
      </c>
      <c r="B22" s="96" t="s">
        <v>24</v>
      </c>
      <c r="C22" s="97"/>
      <c r="D22" s="98">
        <f t="shared" ref="D22:I22" si="0">+D23+D25+D36+D37</f>
        <v>0</v>
      </c>
      <c r="E22" s="98">
        <f t="shared" si="0"/>
        <v>2121220</v>
      </c>
      <c r="F22" s="99">
        <f t="shared" si="0"/>
        <v>1060610</v>
      </c>
      <c r="G22" s="100">
        <f t="shared" si="0"/>
        <v>334472</v>
      </c>
      <c r="H22" s="100">
        <f t="shared" si="0"/>
        <v>0</v>
      </c>
      <c r="I22" s="101">
        <f t="shared" si="0"/>
        <v>726138</v>
      </c>
    </row>
    <row r="23" spans="1:9" ht="16.5" thickTop="1">
      <c r="A23" s="102" t="s">
        <v>25</v>
      </c>
      <c r="B23" s="102" t="s">
        <v>26</v>
      </c>
      <c r="C23" s="102"/>
      <c r="D23" s="103">
        <f>[2]OTCHET!D22+[2]OTCHET!D28+[2]OTCHET!D33+[2]OTCHET!D39+[2]OTCHET!D47+[2]OTCHET!D52+[2]OTCHET!D58+[2]OTCHET!D61+[2]OTCHET!D64+[2]OTCHET!D65+[2]OTCHET!D72+[2]OTCHET!D73+[2]OTCHET!D74</f>
        <v>0</v>
      </c>
      <c r="E23" s="103">
        <f t="shared" ref="E23:E88" si="1">+F23+G23+H23+I23</f>
        <v>0</v>
      </c>
      <c r="F23" s="104">
        <f>[2]OTCHET!F22+[2]OTCHET!F28+[2]OTCHET!F33+[2]OTCHET!F39+[2]OTCHET!F47+[2]OTCHET!F52+[2]OTCHET!F58+[2]OTCHET!F61+[2]OTCHET!F64+[2]OTCHET!F65+[2]OTCHET!F72+[2]OTCHET!F73+[2]OTCHET!F74</f>
        <v>0</v>
      </c>
      <c r="G23" s="105">
        <f>[2]OTCHET!G22+[2]OTCHET!G28+[2]OTCHET!G33+[2]OTCHET!G39+[2]OTCHET!G47+[2]OTCHET!G52+[2]OTCHET!G58+[2]OTCHET!G61+[2]OTCHET!G64+[2]OTCHET!G65+[2]OTCHET!G72+[2]OTCHET!G73+[2]OTCHET!G74</f>
        <v>0</v>
      </c>
      <c r="H23" s="105">
        <f>[2]OTCHET!H22+[2]OTCHET!H28+[2]OTCHET!H33+[2]OTCHET!H39+[2]OTCHET!H47+[2]OTCHET!H52+[2]OTCHET!H58+[2]OTCHET!H61+[2]OTCHET!H64+[2]OTCHET!H65+[2]OTCHET!H72+[2]OTCHET!H73+[2]OTCHET!H74</f>
        <v>0</v>
      </c>
      <c r="I23" s="106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107" t="s">
        <v>27</v>
      </c>
      <c r="B24" s="107" t="s">
        <v>28</v>
      </c>
      <c r="C24" s="107"/>
      <c r="D24" s="108"/>
      <c r="E24" s="108">
        <f t="shared" si="1"/>
        <v>0</v>
      </c>
      <c r="F24" s="109"/>
      <c r="G24" s="110"/>
      <c r="H24" s="110"/>
      <c r="I24" s="111"/>
    </row>
    <row r="25" spans="1:9" ht="15.75">
      <c r="A25" s="112" t="s">
        <v>29</v>
      </c>
      <c r="B25" s="112" t="s">
        <v>30</v>
      </c>
      <c r="C25" s="112"/>
      <c r="D25" s="113">
        <f>+D26+D30+D31+D32+D33</f>
        <v>0</v>
      </c>
      <c r="E25" s="113">
        <f>+E26+E30+E31+E32+E33</f>
        <v>2121220</v>
      </c>
      <c r="F25" s="114">
        <f t="shared" ref="F25" si="2">+F26+F30+F31+F32+F33</f>
        <v>1060610</v>
      </c>
      <c r="G25" s="115">
        <f>+G26+G30+G31+G32+G33</f>
        <v>334472</v>
      </c>
      <c r="H25" s="115">
        <f>+H26+H30+H31+H32+H33</f>
        <v>0</v>
      </c>
      <c r="I25" s="116">
        <f>+I26+I30+I31+I32+I33</f>
        <v>726138</v>
      </c>
    </row>
    <row r="26" spans="1:9" ht="15.75">
      <c r="A26" s="117" t="s">
        <v>31</v>
      </c>
      <c r="B26" s="117" t="s">
        <v>32</v>
      </c>
      <c r="C26" s="117"/>
      <c r="D26" s="118">
        <f>[2]OTCHET!D75</f>
        <v>0</v>
      </c>
      <c r="E26" s="118">
        <f t="shared" si="1"/>
        <v>2159294</v>
      </c>
      <c r="F26" s="119">
        <f>[2]OTCHET!F75</f>
        <v>1079647</v>
      </c>
      <c r="G26" s="120">
        <f>[2]OTCHET!G75</f>
        <v>363862</v>
      </c>
      <c r="H26" s="120">
        <f>[2]OTCHET!H75</f>
        <v>0</v>
      </c>
      <c r="I26" s="121">
        <f>[2]OTCHET!I75</f>
        <v>715785</v>
      </c>
    </row>
    <row r="27" spans="1:9" ht="15.75">
      <c r="A27" s="122" t="s">
        <v>33</v>
      </c>
      <c r="B27" s="123" t="s">
        <v>34</v>
      </c>
      <c r="C27" s="122"/>
      <c r="D27" s="124" t="str">
        <f>[2]OTCHET!D76</f>
        <v>вноски от приходи на държавни (общински) предприятия и институции</v>
      </c>
      <c r="E27" s="124">
        <f t="shared" si="1"/>
        <v>0</v>
      </c>
      <c r="F27" s="125">
        <f>[2]OTCHET!F76</f>
        <v>0</v>
      </c>
      <c r="G27" s="126">
        <f>[2]OTCHET!G76</f>
        <v>0</v>
      </c>
      <c r="H27" s="126">
        <f>[2]OTCHET!H76</f>
        <v>0</v>
      </c>
      <c r="I27" s="127">
        <f>[2]OTCHET!I76</f>
        <v>0</v>
      </c>
    </row>
    <row r="28" spans="1:9" ht="15.75">
      <c r="A28" s="128" t="s">
        <v>35</v>
      </c>
      <c r="B28" s="129" t="s">
        <v>36</v>
      </c>
      <c r="C28" s="128"/>
      <c r="D28" s="130" t="str">
        <f>[2]OTCHET!D78</f>
        <v>нетни приходи от продажби на услуги, стоки и продукция</v>
      </c>
      <c r="E28" s="130">
        <f t="shared" si="1"/>
        <v>2073874</v>
      </c>
      <c r="F28" s="131">
        <f>[2]OTCHET!F78</f>
        <v>1036937</v>
      </c>
      <c r="G28" s="132">
        <f>[2]OTCHET!G78</f>
        <v>339122</v>
      </c>
      <c r="H28" s="132">
        <f>[2]OTCHET!H78</f>
        <v>0</v>
      </c>
      <c r="I28" s="133">
        <f>[2]OTCHET!I78</f>
        <v>697815</v>
      </c>
    </row>
    <row r="29" spans="1:9" ht="15.75">
      <c r="A29" s="134" t="s">
        <v>37</v>
      </c>
      <c r="B29" s="135" t="s">
        <v>38</v>
      </c>
      <c r="C29" s="134"/>
      <c r="D29" s="136" t="e">
        <f>+[2]OTCHET!D79+[2]OTCHET!D80</f>
        <v>#VALUE!</v>
      </c>
      <c r="E29" s="136">
        <f t="shared" si="1"/>
        <v>85420</v>
      </c>
      <c r="F29" s="137">
        <f>+[2]OTCHET!F79+[2]OTCHET!F80</f>
        <v>42710</v>
      </c>
      <c r="G29" s="138">
        <f>+[2]OTCHET!G79+[2]OTCHET!G80</f>
        <v>24740</v>
      </c>
      <c r="H29" s="138">
        <f>+[2]OTCHET!H79+[2]OTCHET!H80</f>
        <v>0</v>
      </c>
      <c r="I29" s="139">
        <f>+[2]OTCHET!I79+[2]OTCHET!I80</f>
        <v>17970</v>
      </c>
    </row>
    <row r="30" spans="1:9" ht="15.75">
      <c r="A30" s="140" t="s">
        <v>39</v>
      </c>
      <c r="B30" s="140" t="s">
        <v>40</v>
      </c>
      <c r="C30" s="140"/>
      <c r="D30" s="141">
        <f>[2]OTCHET!D91+[2]OTCHET!D94+[2]OTCHET!D95</f>
        <v>0</v>
      </c>
      <c r="E30" s="141">
        <f t="shared" si="1"/>
        <v>0</v>
      </c>
      <c r="F30" s="142">
        <f>[2]OTCHET!F91+[2]OTCHET!F94+[2]OTCHET!F95</f>
        <v>0</v>
      </c>
      <c r="G30" s="143">
        <f>[2]OTCHET!G91+[2]OTCHET!G94+[2]OTCHET!G95</f>
        <v>0</v>
      </c>
      <c r="H30" s="143">
        <f>[2]OTCHET!H91+[2]OTCHET!H94+[2]OTCHET!H95</f>
        <v>0</v>
      </c>
      <c r="I30" s="144">
        <f>[2]OTCHET!I91+[2]OTCHET!I94+[2]OTCHET!I95</f>
        <v>0</v>
      </c>
    </row>
    <row r="31" spans="1:9" ht="15.75">
      <c r="A31" s="145" t="s">
        <v>41</v>
      </c>
      <c r="B31" s="145" t="s">
        <v>42</v>
      </c>
      <c r="C31" s="145"/>
      <c r="D31" s="146">
        <f>[2]OTCHET!D109</f>
        <v>0</v>
      </c>
      <c r="E31" s="146">
        <f t="shared" si="1"/>
        <v>2980</v>
      </c>
      <c r="F31" s="147">
        <f>[2]OTCHET!F109</f>
        <v>1490</v>
      </c>
      <c r="G31" s="148">
        <f>[2]OTCHET!G109</f>
        <v>0</v>
      </c>
      <c r="H31" s="148">
        <f>[2]OTCHET!H109</f>
        <v>0</v>
      </c>
      <c r="I31" s="149">
        <f>[2]OTCHET!I109</f>
        <v>1490</v>
      </c>
    </row>
    <row r="32" spans="1:9" ht="15.75">
      <c r="A32" s="145" t="s">
        <v>43</v>
      </c>
      <c r="B32" s="145" t="s">
        <v>44</v>
      </c>
      <c r="C32" s="145"/>
      <c r="D32" s="146">
        <f>[2]OTCHET!D113+[2]OTCHET!D122+[2]OTCHET!D138+[2]OTCHET!D139</f>
        <v>0</v>
      </c>
      <c r="E32" s="146">
        <f t="shared" si="1"/>
        <v>-76728</v>
      </c>
      <c r="F32" s="147">
        <f>[2]OTCHET!F113+[2]OTCHET!F122+[2]OTCHET!F138+[2]OTCHET!F139</f>
        <v>-38364</v>
      </c>
      <c r="G32" s="148">
        <f>[2]OTCHET!G113+[2]OTCHET!G122+[2]OTCHET!G138+[2]OTCHET!G139</f>
        <v>-38645</v>
      </c>
      <c r="H32" s="148">
        <f>[2]OTCHET!H113+[2]OTCHET!H122+[2]OTCHET!H138+[2]OTCHET!H139</f>
        <v>0</v>
      </c>
      <c r="I32" s="149">
        <f>[2]OTCHET!I113+[2]OTCHET!I122+[2]OTCHET!I138+[2]OTCHET!I139</f>
        <v>281</v>
      </c>
    </row>
    <row r="33" spans="1:9" ht="15.75">
      <c r="A33" s="150" t="s">
        <v>45</v>
      </c>
      <c r="B33" s="151" t="s">
        <v>46</v>
      </c>
      <c r="C33" s="150"/>
      <c r="D33" s="108">
        <f>[2]OTCHET!D126</f>
        <v>0</v>
      </c>
      <c r="E33" s="108">
        <f t="shared" si="1"/>
        <v>35674</v>
      </c>
      <c r="F33" s="109">
        <f>[2]OTCHET!F126</f>
        <v>17837</v>
      </c>
      <c r="G33" s="110">
        <f>[2]OTCHET!G126</f>
        <v>9255</v>
      </c>
      <c r="H33" s="110">
        <f>[2]OTCHET!H126</f>
        <v>0</v>
      </c>
      <c r="I33" s="111">
        <f>[2]OTCHET!I126</f>
        <v>8582</v>
      </c>
    </row>
    <row r="34" spans="1:9" ht="16.5" thickBot="1">
      <c r="A34" s="152"/>
      <c r="B34" s="153"/>
      <c r="C34" s="153"/>
      <c r="D34" s="154"/>
      <c r="E34" s="154">
        <f t="shared" si="1"/>
        <v>0</v>
      </c>
      <c r="F34" s="155"/>
      <c r="G34" s="156"/>
      <c r="H34" s="156"/>
      <c r="I34" s="157"/>
    </row>
    <row r="35" spans="1:9" ht="15.75">
      <c r="A35" s="158"/>
      <c r="B35" s="158"/>
      <c r="C35" s="158"/>
      <c r="D35" s="159"/>
      <c r="E35" s="159">
        <f t="shared" si="1"/>
        <v>0</v>
      </c>
      <c r="F35" s="160"/>
      <c r="G35" s="161"/>
      <c r="H35" s="161"/>
      <c r="I35" s="162"/>
    </row>
    <row r="36" spans="1:9" ht="15.75">
      <c r="A36" s="163" t="s">
        <v>47</v>
      </c>
      <c r="B36" s="163" t="s">
        <v>48</v>
      </c>
      <c r="C36" s="163"/>
      <c r="D36" s="164">
        <f>+[2]OTCHET!D140</f>
        <v>0</v>
      </c>
      <c r="E36" s="164">
        <f t="shared" si="1"/>
        <v>0</v>
      </c>
      <c r="F36" s="165">
        <f>+[2]OTCHET!F140</f>
        <v>0</v>
      </c>
      <c r="G36" s="166">
        <f>+[2]OTCHET!G140</f>
        <v>0</v>
      </c>
      <c r="H36" s="166">
        <f>+[2]OTCHET!H140</f>
        <v>0</v>
      </c>
      <c r="I36" s="167">
        <f>+[2]OTCHET!I140</f>
        <v>0</v>
      </c>
    </row>
    <row r="37" spans="1:9" ht="15.75">
      <c r="A37" s="168" t="s">
        <v>49</v>
      </c>
      <c r="B37" s="168" t="s">
        <v>50</v>
      </c>
      <c r="C37" s="168"/>
      <c r="D37" s="169">
        <f>[2]OTCHET!D143+[2]OTCHET!D152+[2]OTCHET!D161</f>
        <v>0</v>
      </c>
      <c r="E37" s="169">
        <f t="shared" si="1"/>
        <v>0</v>
      </c>
      <c r="F37" s="170">
        <f>[2]OTCHET!F143+[2]OTCHET!F152+[2]OTCHET!F161</f>
        <v>0</v>
      </c>
      <c r="G37" s="171">
        <f>[2]OTCHET!G143+[2]OTCHET!G152+[2]OTCHET!G161</f>
        <v>0</v>
      </c>
      <c r="H37" s="171">
        <f>[2]OTCHET!H143+[2]OTCHET!H152+[2]OTCHET!H161</f>
        <v>0</v>
      </c>
      <c r="I37" s="172">
        <f>[2]OTCHET!I143+[2]OTCHET!I152+[2]OTCHET!I161</f>
        <v>0</v>
      </c>
    </row>
    <row r="38" spans="1:9" ht="19.5" thickBot="1">
      <c r="A38" s="173" t="s">
        <v>51</v>
      </c>
      <c r="B38" s="174" t="s">
        <v>52</v>
      </c>
      <c r="C38" s="175"/>
      <c r="D38" s="176">
        <f t="shared" ref="D38:I38" si="3">D39+D43+D44+D46+SUM(D48:D52)+D55</f>
        <v>0</v>
      </c>
      <c r="E38" s="176">
        <f t="shared" si="3"/>
        <v>4693133</v>
      </c>
      <c r="F38" s="177">
        <f t="shared" si="3"/>
        <v>2660767</v>
      </c>
      <c r="G38" s="178">
        <f t="shared" si="3"/>
        <v>1892249</v>
      </c>
      <c r="H38" s="178">
        <f t="shared" si="3"/>
        <v>0</v>
      </c>
      <c r="I38" s="179">
        <f t="shared" si="3"/>
        <v>140117</v>
      </c>
    </row>
    <row r="39" spans="1:9" ht="16.5" thickTop="1">
      <c r="A39" s="180" t="s">
        <v>53</v>
      </c>
      <c r="B39" s="181" t="s">
        <v>54</v>
      </c>
      <c r="C39" s="180"/>
      <c r="D39" s="182">
        <f t="shared" ref="D39:I39" si="4">SUM(D40:D42)</f>
        <v>0</v>
      </c>
      <c r="E39" s="182">
        <f t="shared" si="4"/>
        <v>3178025</v>
      </c>
      <c r="F39" s="183">
        <f t="shared" si="4"/>
        <v>1903347</v>
      </c>
      <c r="G39" s="184">
        <f t="shared" si="4"/>
        <v>1180255</v>
      </c>
      <c r="H39" s="184">
        <f t="shared" si="4"/>
        <v>0</v>
      </c>
      <c r="I39" s="185">
        <f t="shared" si="4"/>
        <v>94423</v>
      </c>
    </row>
    <row r="40" spans="1:9" ht="15.75">
      <c r="A40" s="186" t="s">
        <v>55</v>
      </c>
      <c r="B40" s="187" t="s">
        <v>54</v>
      </c>
      <c r="C40" s="188"/>
      <c r="D40" s="40">
        <f>[2]OTCHET!D188</f>
        <v>0</v>
      </c>
      <c r="E40" s="40">
        <f t="shared" si="1"/>
        <v>2696091</v>
      </c>
      <c r="F40" s="37">
        <f>[2]OTCHET!F188</f>
        <v>1514814</v>
      </c>
      <c r="G40" s="31">
        <f>[2]OTCHET!G188</f>
        <v>1086854</v>
      </c>
      <c r="H40" s="31">
        <f>[2]OTCHET!H188</f>
        <v>0</v>
      </c>
      <c r="I40" s="32">
        <f>[2]OTCHET!I188</f>
        <v>94423</v>
      </c>
    </row>
    <row r="41" spans="1:9" ht="15.75">
      <c r="A41" s="189" t="s">
        <v>56</v>
      </c>
      <c r="B41" s="190" t="s">
        <v>57</v>
      </c>
      <c r="C41" s="191"/>
      <c r="D41" s="41">
        <f>[2]OTCHET!D191</f>
        <v>0</v>
      </c>
      <c r="E41" s="41">
        <f t="shared" si="1"/>
        <v>192745</v>
      </c>
      <c r="F41" s="38">
        <f>[2]OTCHET!F191</f>
        <v>99344</v>
      </c>
      <c r="G41" s="33">
        <f>[2]OTCHET!G191</f>
        <v>93401</v>
      </c>
      <c r="H41" s="33">
        <f>[2]OTCHET!H191</f>
        <v>0</v>
      </c>
      <c r="I41" s="34">
        <f>[2]OTCHET!I191</f>
        <v>0</v>
      </c>
    </row>
    <row r="42" spans="1:9" ht="15.75">
      <c r="A42" s="192" t="s">
        <v>58</v>
      </c>
      <c r="B42" s="193" t="s">
        <v>59</v>
      </c>
      <c r="C42" s="194"/>
      <c r="D42" s="42">
        <f>+[2]OTCHET!D197+[2]OTCHET!D205</f>
        <v>0</v>
      </c>
      <c r="E42" s="42">
        <f t="shared" si="1"/>
        <v>289189</v>
      </c>
      <c r="F42" s="39">
        <f>+[2]OTCHET!F197+[2]OTCHET!F205</f>
        <v>289189</v>
      </c>
      <c r="G42" s="35">
        <f>+[2]OTCHET!G197+[2]OTCHET!G205</f>
        <v>0</v>
      </c>
      <c r="H42" s="35">
        <f>+[2]OTCHET!H197+[2]OTCHET!H205</f>
        <v>0</v>
      </c>
      <c r="I42" s="36">
        <f>+[2]OTCHET!I197+[2]OTCHET!I205</f>
        <v>0</v>
      </c>
    </row>
    <row r="43" spans="1:9" ht="15.75">
      <c r="A43" s="195" t="s">
        <v>60</v>
      </c>
      <c r="B43" s="196" t="s">
        <v>61</v>
      </c>
      <c r="C43" s="195"/>
      <c r="D43" s="197">
        <f>+[2]OTCHET!D206+[2]OTCHET!D224+[2]OTCHET!D273</f>
        <v>0</v>
      </c>
      <c r="E43" s="197">
        <f t="shared" si="1"/>
        <v>1032903</v>
      </c>
      <c r="F43" s="198">
        <f>+[2]OTCHET!F206+[2]OTCHET!F224+[2]OTCHET!F273</f>
        <v>516306</v>
      </c>
      <c r="G43" s="199">
        <f>+[2]OTCHET!G206+[2]OTCHET!G224+[2]OTCHET!G273</f>
        <v>476449</v>
      </c>
      <c r="H43" s="199">
        <f>+[2]OTCHET!H206+[2]OTCHET!H224+[2]OTCHET!H273</f>
        <v>0</v>
      </c>
      <c r="I43" s="200">
        <f>+[2]OTCHET!I206+[2]OTCHET!I224+[2]OTCHET!I273</f>
        <v>40148</v>
      </c>
    </row>
    <row r="44" spans="1:9" ht="15.75">
      <c r="A44" s="201" t="s">
        <v>62</v>
      </c>
      <c r="B44" s="107" t="s">
        <v>63</v>
      </c>
      <c r="C44" s="201"/>
      <c r="D44" s="108">
        <f>+[2]OTCHET!D228+[2]OTCHET!D234+[2]OTCHET!D237+[2]OTCHET!D238+[2]OTCHET!D239+[2]OTCHET!D240+[2]OTCHET!D241</f>
        <v>0</v>
      </c>
      <c r="E44" s="108">
        <f t="shared" si="1"/>
        <v>728</v>
      </c>
      <c r="F44" s="109">
        <f>+[2]OTCHET!F228+[2]OTCHET!F234+[2]OTCHET!F237+[2]OTCHET!F238+[2]OTCHET!F239+[2]OTCHET!F240+[2]OTCHET!F241</f>
        <v>364</v>
      </c>
      <c r="G44" s="110">
        <f>+[2]OTCHET!G228+[2]OTCHET!G234+[2]OTCHET!G237+[2]OTCHET!G238+[2]OTCHET!G239+[2]OTCHET!G240+[2]OTCHET!G241</f>
        <v>364</v>
      </c>
      <c r="H44" s="110">
        <f>+[2]OTCHET!H228+[2]OTCHET!H234+[2]OTCHET!H237+[2]OTCHET!H238+[2]OTCHET!H239+[2]OTCHET!H240+[2]OTCHET!H241</f>
        <v>0</v>
      </c>
      <c r="I44" s="111">
        <f>+[2]OTCHET!I228+[2]OTCHET!I234+[2]OTCHET!I237+[2]OTCHET!I238+[2]OTCHET!I239+[2]OTCHET!I240+[2]OTCHET!I241</f>
        <v>0</v>
      </c>
    </row>
    <row r="45" spans="1:9" ht="15.75">
      <c r="A45" s="202" t="s">
        <v>64</v>
      </c>
      <c r="B45" s="202" t="s">
        <v>65</v>
      </c>
      <c r="C45" s="202"/>
      <c r="D45" s="203" t="e">
        <f>+[2]OTCHET!D237+[2]OTCHET!D238+[2]OTCHET!D239+[2]OTCHET!D240+[2]OTCHET!D244+[2]OTCHET!D245+[2]OTCHET!D249</f>
        <v>#VALUE!</v>
      </c>
      <c r="E45" s="203">
        <f t="shared" si="1"/>
        <v>0</v>
      </c>
      <c r="F45" s="204">
        <f>+[2]OTCHET!F237+[2]OTCHET!F238+[2]OTCHET!F239+[2]OTCHET!F240+[2]OTCHET!F244+[2]OTCHET!F245+[2]OTCHET!F249</f>
        <v>0</v>
      </c>
      <c r="G45" s="205">
        <f>+[2]OTCHET!G237+[2]OTCHET!G238+[2]OTCHET!G239+[2]OTCHET!G240+[2]OTCHET!G244+[2]OTCHET!G245+[2]OTCHET!G249</f>
        <v>0</v>
      </c>
      <c r="H45" s="1">
        <f>+[2]OTCHET!H237+[2]OTCHET!H238+[2]OTCHET!H239+[2]OTCHET!H240+[2]OTCHET!H244+[2]OTCHET!H245+[2]OTCHET!H249</f>
        <v>0</v>
      </c>
      <c r="I45" s="206">
        <f>+[2]OTCHET!I237+[2]OTCHET!I238+[2]OTCHET!I239+[2]OTCHET!I240+[2]OTCHET!I244+[2]OTCHET!I245+[2]OTCHET!I249</f>
        <v>0</v>
      </c>
    </row>
    <row r="46" spans="1:9" ht="15.75">
      <c r="A46" s="195" t="s">
        <v>66</v>
      </c>
      <c r="B46" s="196" t="s">
        <v>67</v>
      </c>
      <c r="C46" s="195"/>
      <c r="D46" s="197">
        <f>+[2]OTCHET!D257+[2]OTCHET!D258+[2]OTCHET!D259+[2]OTCHET!D260</f>
        <v>0</v>
      </c>
      <c r="E46" s="197">
        <f t="shared" si="1"/>
        <v>415529</v>
      </c>
      <c r="F46" s="198">
        <f>+[2]OTCHET!F257+[2]OTCHET!F258+[2]OTCHET!F259+[2]OTCHET!F260</f>
        <v>207776</v>
      </c>
      <c r="G46" s="199">
        <f>+[2]OTCHET!G257+[2]OTCHET!G258+[2]OTCHET!G259+[2]OTCHET!G260</f>
        <v>202207</v>
      </c>
      <c r="H46" s="199">
        <f>+[2]OTCHET!H257+[2]OTCHET!H258+[2]OTCHET!H259+[2]OTCHET!H260</f>
        <v>0</v>
      </c>
      <c r="I46" s="200">
        <f>+[2]OTCHET!I257+[2]OTCHET!I258+[2]OTCHET!I259+[2]OTCHET!I260</f>
        <v>5546</v>
      </c>
    </row>
    <row r="47" spans="1:9" ht="15.75">
      <c r="A47" s="202" t="s">
        <v>68</v>
      </c>
      <c r="B47" s="202" t="s">
        <v>69</v>
      </c>
      <c r="C47" s="202"/>
      <c r="D47" s="203">
        <f>+[2]OTCHET!D258</f>
        <v>0</v>
      </c>
      <c r="E47" s="203">
        <f t="shared" si="1"/>
        <v>398620</v>
      </c>
      <c r="F47" s="204">
        <f>+[2]OTCHET!F258</f>
        <v>199310</v>
      </c>
      <c r="G47" s="205">
        <f>+[2]OTCHET!G258</f>
        <v>195710</v>
      </c>
      <c r="H47" s="1">
        <f>+[2]OTCHET!H258</f>
        <v>0</v>
      </c>
      <c r="I47" s="206">
        <f>+[2]OTCHET!I258</f>
        <v>3600</v>
      </c>
    </row>
    <row r="48" spans="1:9" ht="15.75">
      <c r="A48" s="207" t="s">
        <v>70</v>
      </c>
      <c r="B48" s="207" t="s">
        <v>71</v>
      </c>
      <c r="C48" s="208"/>
      <c r="D48" s="146">
        <f>+[2]OTCHET!D267+[2]OTCHET!D271+[2]OTCHET!D272</f>
        <v>0</v>
      </c>
      <c r="E48" s="146">
        <f t="shared" si="1"/>
        <v>0</v>
      </c>
      <c r="F48" s="142">
        <f>+[2]OTCHET!F267+[2]OTCHET!F271+[2]OTCHET!F272</f>
        <v>0</v>
      </c>
      <c r="G48" s="143">
        <f>+[2]OTCHET!G267+[2]OTCHET!G271+[2]OTCHET!G272</f>
        <v>0</v>
      </c>
      <c r="H48" s="143">
        <f>+[2]OTCHET!H267+[2]OTCHET!H271+[2]OTCHET!H272</f>
        <v>0</v>
      </c>
      <c r="I48" s="144">
        <f>+[2]OTCHET!I267+[2]OTCHET!I271+[2]OTCHET!I272</f>
        <v>0</v>
      </c>
    </row>
    <row r="49" spans="1:9" ht="15.75">
      <c r="A49" s="207" t="s">
        <v>72</v>
      </c>
      <c r="B49" s="207" t="s">
        <v>73</v>
      </c>
      <c r="C49" s="208"/>
      <c r="D49" s="146">
        <f>[2]OTCHET!D277+[2]OTCHET!D278+[2]OTCHET!D286+[2]OTCHET!D289</f>
        <v>0</v>
      </c>
      <c r="E49" s="146">
        <f t="shared" si="1"/>
        <v>65948</v>
      </c>
      <c r="F49" s="147">
        <f>[2]OTCHET!F277+[2]OTCHET!F278+[2]OTCHET!F286+[2]OTCHET!F289</f>
        <v>32974</v>
      </c>
      <c r="G49" s="148">
        <f>[2]OTCHET!G277+[2]OTCHET!G278+[2]OTCHET!G286+[2]OTCHET!G289</f>
        <v>32974</v>
      </c>
      <c r="H49" s="148">
        <f>[2]OTCHET!H277+[2]OTCHET!H278+[2]OTCHET!H286+[2]OTCHET!H289</f>
        <v>0</v>
      </c>
      <c r="I49" s="149">
        <f>[2]OTCHET!I277+[2]OTCHET!I278+[2]OTCHET!I286+[2]OTCHET!I289</f>
        <v>0</v>
      </c>
    </row>
    <row r="50" spans="1:9" ht="15.75">
      <c r="A50" s="207" t="s">
        <v>74</v>
      </c>
      <c r="B50" s="207" t="s">
        <v>75</v>
      </c>
      <c r="C50" s="207"/>
      <c r="D50" s="146">
        <f>+[2]OTCHET!D290</f>
        <v>0</v>
      </c>
      <c r="E50" s="146">
        <f t="shared" si="1"/>
        <v>0</v>
      </c>
      <c r="F50" s="147">
        <f>+[2]OTCHET!F290</f>
        <v>0</v>
      </c>
      <c r="G50" s="148">
        <f>+[2]OTCHET!G290</f>
        <v>0</v>
      </c>
      <c r="H50" s="148">
        <f>+[2]OTCHET!H290</f>
        <v>0</v>
      </c>
      <c r="I50" s="149">
        <f>+[2]OTCHET!I290</f>
        <v>0</v>
      </c>
    </row>
    <row r="51" spans="1:9" ht="15.75">
      <c r="A51" s="201" t="s">
        <v>76</v>
      </c>
      <c r="B51" s="209" t="s">
        <v>77</v>
      </c>
      <c r="C51" s="107"/>
      <c r="D51" s="108">
        <f>+[2]OTCHET!D274</f>
        <v>0</v>
      </c>
      <c r="E51" s="108">
        <f>+F51+G51+H51+I51</f>
        <v>0</v>
      </c>
      <c r="F51" s="109">
        <f>+[2]OTCHET!F274</f>
        <v>0</v>
      </c>
      <c r="G51" s="110">
        <f>+[2]OTCHET!G274</f>
        <v>0</v>
      </c>
      <c r="H51" s="110">
        <f>+[2]OTCHET!H274</f>
        <v>0</v>
      </c>
      <c r="I51" s="111">
        <f>+[2]OTCHET!I274</f>
        <v>0</v>
      </c>
    </row>
    <row r="52" spans="1:9" ht="15.75">
      <c r="A52" s="201" t="s">
        <v>78</v>
      </c>
      <c r="B52" s="209" t="s">
        <v>77</v>
      </c>
      <c r="C52" s="107"/>
      <c r="D52" s="108">
        <f>+[2]OTCHET!D295</f>
        <v>0</v>
      </c>
      <c r="E52" s="108">
        <f t="shared" si="1"/>
        <v>0</v>
      </c>
      <c r="F52" s="109">
        <f>+[2]OTCHET!F295</f>
        <v>0</v>
      </c>
      <c r="G52" s="110">
        <f>+[2]OTCHET!G295</f>
        <v>0</v>
      </c>
      <c r="H52" s="110">
        <f>+[2]OTCHET!H295</f>
        <v>0</v>
      </c>
      <c r="I52" s="111">
        <f>+[2]OTCHET!I295</f>
        <v>0</v>
      </c>
    </row>
    <row r="53" spans="1:9" ht="15.75">
      <c r="A53" s="210" t="s">
        <v>79</v>
      </c>
      <c r="B53" s="210" t="s">
        <v>80</v>
      </c>
      <c r="C53" s="211"/>
      <c r="D53" s="212" t="str">
        <f>[2]OTCHET!D296</f>
        <v>плащания за попълване на държавния резерв</v>
      </c>
      <c r="E53" s="212">
        <f t="shared" si="1"/>
        <v>0</v>
      </c>
      <c r="F53" s="213">
        <f>[2]OTCHET!F296</f>
        <v>0</v>
      </c>
      <c r="G53" s="214">
        <f>[2]OTCHET!G296</f>
        <v>0</v>
      </c>
      <c r="H53" s="214">
        <f>[2]OTCHET!H296</f>
        <v>0</v>
      </c>
      <c r="I53" s="215">
        <f>[2]OTCHET!I296</f>
        <v>0</v>
      </c>
    </row>
    <row r="54" spans="1:9" ht="15.75">
      <c r="A54" s="216" t="s">
        <v>81</v>
      </c>
      <c r="B54" s="217" t="s">
        <v>82</v>
      </c>
      <c r="C54" s="218"/>
      <c r="D54" s="219" t="str">
        <f>[2]OTCHET!D298</f>
        <v>постъпления от продажба на държавния резерв (-)</v>
      </c>
      <c r="E54" s="219">
        <f t="shared" si="1"/>
        <v>0</v>
      </c>
      <c r="F54" s="220">
        <f>[2]OTCHET!F298</f>
        <v>0</v>
      </c>
      <c r="G54" s="221">
        <f>[2]OTCHET!G298</f>
        <v>0</v>
      </c>
      <c r="H54" s="221">
        <f>[2]OTCHET!H298</f>
        <v>0</v>
      </c>
      <c r="I54" s="222">
        <f>[2]OTCHET!I298</f>
        <v>0</v>
      </c>
    </row>
    <row r="55" spans="1:9" ht="15.75">
      <c r="A55" s="152" t="s">
        <v>83</v>
      </c>
      <c r="B55" s="152" t="s">
        <v>84</v>
      </c>
      <c r="C55" s="223"/>
      <c r="D55" s="224">
        <f>+[2]OTCHET!D299</f>
        <v>0</v>
      </c>
      <c r="E55" s="224">
        <f t="shared" si="1"/>
        <v>0</v>
      </c>
      <c r="F55" s="225">
        <f>+[2]OTCHET!F299</f>
        <v>0</v>
      </c>
      <c r="G55" s="226">
        <f>+[2]OTCHET!G299</f>
        <v>0</v>
      </c>
      <c r="H55" s="226">
        <f>+[2]OTCHET!H299</f>
        <v>0</v>
      </c>
      <c r="I55" s="227">
        <f>+[2]OTCHET!I299</f>
        <v>0</v>
      </c>
    </row>
    <row r="56" spans="1:9" ht="19.5" thickBot="1">
      <c r="A56" s="228" t="s">
        <v>85</v>
      </c>
      <c r="B56" s="229" t="s">
        <v>86</v>
      </c>
      <c r="C56" s="229"/>
      <c r="D56" s="230">
        <f t="shared" ref="D56:I56" si="5">+D57+D58+D62</f>
        <v>0</v>
      </c>
      <c r="E56" s="230">
        <f t="shared" si="5"/>
        <v>2959472</v>
      </c>
      <c r="F56" s="231">
        <f t="shared" si="5"/>
        <v>1805039</v>
      </c>
      <c r="G56" s="232">
        <f t="shared" si="5"/>
        <v>1154433</v>
      </c>
      <c r="H56" s="3">
        <f t="shared" si="5"/>
        <v>0</v>
      </c>
      <c r="I56" s="233">
        <f t="shared" si="5"/>
        <v>0</v>
      </c>
    </row>
    <row r="57" spans="1:9" ht="16.5" thickTop="1">
      <c r="A57" s="195" t="s">
        <v>87</v>
      </c>
      <c r="B57" s="196" t="s">
        <v>88</v>
      </c>
      <c r="C57" s="195"/>
      <c r="D57" s="234">
        <f>+[2]OTCHET!D363+[2]OTCHET!D377+[2]OTCHET!D390</f>
        <v>0</v>
      </c>
      <c r="E57" s="234">
        <f t="shared" si="1"/>
        <v>0</v>
      </c>
      <c r="F57" s="235">
        <f>+[2]OTCHET!F363+[2]OTCHET!F377+[2]OTCHET!F390</f>
        <v>0</v>
      </c>
      <c r="G57" s="236">
        <f>+[2]OTCHET!G363+[2]OTCHET!G377+[2]OTCHET!G390</f>
        <v>0</v>
      </c>
      <c r="H57" s="236">
        <f>+[2]OTCHET!H363+[2]OTCHET!H377+[2]OTCHET!H390</f>
        <v>0</v>
      </c>
      <c r="I57" s="237">
        <f>+[2]OTCHET!I363+[2]OTCHET!I377+[2]OTCHET!I390</f>
        <v>0</v>
      </c>
    </row>
    <row r="58" spans="1:9" ht="15.75">
      <c r="A58" s="208" t="s">
        <v>89</v>
      </c>
      <c r="B58" s="207" t="s">
        <v>90</v>
      </c>
      <c r="C58" s="208"/>
      <c r="D58" s="238">
        <f>+[2]OTCHET!D385+[2]OTCHET!D393+[2]OTCHET!D398+[2]OTCHET!D401+[2]OTCHET!D404+[2]OTCHET!D407+[2]OTCHET!D408+[2]OTCHET!D411+[2]OTCHET!D424+[2]OTCHET!D425+[2]OTCHET!D426+[2]OTCHET!D427+[2]OTCHET!D428</f>
        <v>0</v>
      </c>
      <c r="E58" s="238">
        <f t="shared" si="1"/>
        <v>2308866</v>
      </c>
      <c r="F58" s="239">
        <f>+[2]OTCHET!F385+[2]OTCHET!F393+[2]OTCHET!F398+[2]OTCHET!F401+[2]OTCHET!F404+[2]OTCHET!F407+[2]OTCHET!F408+[2]OTCHET!F411+[2]OTCHET!F424+[2]OTCHET!F425+[2]OTCHET!F426+[2]OTCHET!F427+[2]OTCHET!F428</f>
        <v>1154433</v>
      </c>
      <c r="G58" s="240">
        <f>+[2]OTCHET!G385+[2]OTCHET!G393+[2]OTCHET!G398+[2]OTCHET!G401+[2]OTCHET!G404+[2]OTCHET!G407+[2]OTCHET!G408+[2]OTCHET!G411+[2]OTCHET!G424+[2]OTCHET!G425+[2]OTCHET!G426+[2]OTCHET!G427+[2]OTCHET!G428</f>
        <v>1154433</v>
      </c>
      <c r="H58" s="240">
        <f>+[2]OTCHET!H385+[2]OTCHET!H393+[2]OTCHET!H398+[2]OTCHET!H401+[2]OTCHET!H404+[2]OTCHET!H407+[2]OTCHET!H408+[2]OTCHET!H411+[2]OTCHET!H424+[2]OTCHET!H425+[2]OTCHET!H426+[2]OTCHET!H427+[2]OTCHET!H428</f>
        <v>0</v>
      </c>
      <c r="I58" s="241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107" t="s">
        <v>91</v>
      </c>
      <c r="B59" s="107" t="s">
        <v>92</v>
      </c>
      <c r="C59" s="201"/>
      <c r="D59" s="242">
        <f>+[2]OTCHET!D424+[2]OTCHET!D425+[2]OTCHET!D426+[2]OTCHET!D427+[2]OTCHET!D428</f>
        <v>0</v>
      </c>
      <c r="E59" s="242">
        <f t="shared" si="1"/>
        <v>0</v>
      </c>
      <c r="F59" s="243">
        <f>+[2]OTCHET!F424+[2]OTCHET!F425+[2]OTCHET!F426+[2]OTCHET!F427+[2]OTCHET!F428</f>
        <v>0</v>
      </c>
      <c r="G59" s="244">
        <f>+[2]OTCHET!G424+[2]OTCHET!G425+[2]OTCHET!G426+[2]OTCHET!G427+[2]OTCHET!G428</f>
        <v>0</v>
      </c>
      <c r="H59" s="244">
        <f>+[2]OTCHET!H424+[2]OTCHET!H425+[2]OTCHET!H426+[2]OTCHET!H427+[2]OTCHET!H428</f>
        <v>0</v>
      </c>
      <c r="I59" s="245">
        <f>+[2]OTCHET!I424+[2]OTCHET!I425+[2]OTCHET!I426+[2]OTCHET!I427+[2]OTCHET!I428</f>
        <v>0</v>
      </c>
    </row>
    <row r="60" spans="1:9" ht="15.75">
      <c r="A60" s="246" t="s">
        <v>93</v>
      </c>
      <c r="B60" s="246" t="s">
        <v>28</v>
      </c>
      <c r="C60" s="247"/>
      <c r="D60" s="248">
        <f>[2]OTCHET!D407</f>
        <v>0</v>
      </c>
      <c r="E60" s="248">
        <f t="shared" si="1"/>
        <v>0</v>
      </c>
      <c r="F60" s="249">
        <f>[2]OTCHET!F407</f>
        <v>0</v>
      </c>
      <c r="G60" s="250">
        <f>[2]OTCHET!G407</f>
        <v>0</v>
      </c>
      <c r="H60" s="250">
        <f>[2]OTCHET!H407</f>
        <v>0</v>
      </c>
      <c r="I60" s="251">
        <f>[2]OTCHET!I407</f>
        <v>0</v>
      </c>
    </row>
    <row r="61" spans="1:9" ht="15.75">
      <c r="A61" s="2"/>
      <c r="B61" s="252"/>
      <c r="C61" s="195"/>
      <c r="D61" s="234"/>
      <c r="E61" s="234">
        <f t="shared" si="1"/>
        <v>0</v>
      </c>
      <c r="F61" s="235"/>
      <c r="G61" s="236"/>
      <c r="H61" s="236"/>
      <c r="I61" s="237"/>
    </row>
    <row r="62" spans="1:9" ht="15.75">
      <c r="A62" s="253" t="s">
        <v>94</v>
      </c>
      <c r="B62" s="168" t="s">
        <v>95</v>
      </c>
      <c r="C62" s="253"/>
      <c r="D62" s="169">
        <f>[2]OTCHET!D414</f>
        <v>0</v>
      </c>
      <c r="E62" s="169">
        <f t="shared" si="1"/>
        <v>650606</v>
      </c>
      <c r="F62" s="170">
        <f>[2]OTCHET!F414</f>
        <v>650606</v>
      </c>
      <c r="G62" s="171">
        <f>[2]OTCHET!G414</f>
        <v>0</v>
      </c>
      <c r="H62" s="171">
        <f>[2]OTCHET!H414</f>
        <v>0</v>
      </c>
      <c r="I62" s="172">
        <f>[2]OTCHET!I414</f>
        <v>0</v>
      </c>
    </row>
    <row r="63" spans="1:9" ht="19.5" thickBot="1">
      <c r="A63" s="254" t="s">
        <v>96</v>
      </c>
      <c r="B63" s="255" t="s">
        <v>97</v>
      </c>
      <c r="C63" s="256"/>
      <c r="D63" s="257">
        <f>+[2]OTCHET!D250</f>
        <v>0</v>
      </c>
      <c r="E63" s="257">
        <f t="shared" si="1"/>
        <v>0</v>
      </c>
      <c r="F63" s="258">
        <f>+[2]OTCHET!F250</f>
        <v>0</v>
      </c>
      <c r="G63" s="259">
        <f>+[2]OTCHET!G250</f>
        <v>0</v>
      </c>
      <c r="H63" s="259">
        <f>+[2]OTCHET!H250</f>
        <v>0</v>
      </c>
      <c r="I63" s="260">
        <f>+[2]OTCHET!I250</f>
        <v>0</v>
      </c>
    </row>
    <row r="64" spans="1:9" ht="19.5" thickTop="1">
      <c r="A64" s="261" t="s">
        <v>98</v>
      </c>
      <c r="B64" s="262"/>
      <c r="C64" s="262"/>
      <c r="D64" s="263">
        <f t="shared" ref="D64:I64" si="6">+D22-D38+D56-D63</f>
        <v>0</v>
      </c>
      <c r="E64" s="263">
        <f t="shared" si="6"/>
        <v>387559</v>
      </c>
      <c r="F64" s="264">
        <f t="shared" si="6"/>
        <v>204882</v>
      </c>
      <c r="G64" s="265">
        <f t="shared" si="6"/>
        <v>-403344</v>
      </c>
      <c r="H64" s="265">
        <f t="shared" si="6"/>
        <v>0</v>
      </c>
      <c r="I64" s="266">
        <f t="shared" si="6"/>
        <v>586021</v>
      </c>
    </row>
    <row r="65" spans="1:9">
      <c r="A65" s="4" t="e">
        <f>+IF(+SUM(D$65:I$65)=0,0,"Контрола: дефицит/излишък = финансиране с обратен знак (V. + VІ. = 0)")</f>
        <v>#VALUE!</v>
      </c>
      <c r="B65" s="267"/>
      <c r="C65" s="267"/>
      <c r="D65" s="268" t="e">
        <f t="shared" ref="D65:I65" si="7">+D$64+D$66</f>
        <v>#VALUE!</v>
      </c>
      <c r="E65" s="268">
        <f t="shared" si="7"/>
        <v>0</v>
      </c>
      <c r="F65" s="269">
        <f t="shared" si="7"/>
        <v>0</v>
      </c>
      <c r="G65" s="269">
        <f t="shared" si="7"/>
        <v>0</v>
      </c>
      <c r="H65" s="269">
        <f t="shared" si="7"/>
        <v>0</v>
      </c>
      <c r="I65" s="270">
        <f t="shared" si="7"/>
        <v>0</v>
      </c>
    </row>
    <row r="66" spans="1:9" ht="19.5" thickBot="1">
      <c r="A66" s="95" t="s">
        <v>99</v>
      </c>
      <c r="B66" s="271" t="s">
        <v>100</v>
      </c>
      <c r="C66" s="271"/>
      <c r="D66" s="272" t="e">
        <f>SUM(+D68+D76+D77+D84+D85+D86+D89+D90+D91+D92+D93+D94+D95)</f>
        <v>#VALUE!</v>
      </c>
      <c r="E66" s="272">
        <f>SUM(+E68+E76+E77+E84+E85+E86+E89+E90+E91+E92+E93+E94+E95)</f>
        <v>-387559</v>
      </c>
      <c r="F66" s="273">
        <f t="shared" ref="F66" si="8">SUM(+F68+F76+F77+F84+F85+F86+F89+F90+F91+F92+F93+F94+F95)</f>
        <v>-204882</v>
      </c>
      <c r="G66" s="274">
        <f>SUM(+G68+G76+G77+G84+G85+G86+G89+G90+G91+G92+G93+G94+G95)</f>
        <v>403344</v>
      </c>
      <c r="H66" s="274">
        <f>SUM(+H68+H76+H77+H84+H85+H86+H89+H90+H91+H92+H93+H94+H95)</f>
        <v>0</v>
      </c>
      <c r="I66" s="275">
        <f>SUM(+I68+I76+I77+I84+I85+I86+I89+I90+I91+I92+I93+I94+I95)</f>
        <v>-586021</v>
      </c>
    </row>
    <row r="67" spans="1:9" ht="16.5" thickTop="1">
      <c r="A67" s="276"/>
      <c r="B67" s="276"/>
      <c r="C67" s="276"/>
      <c r="D67" s="277"/>
      <c r="E67" s="278">
        <f t="shared" si="1"/>
        <v>0</v>
      </c>
      <c r="F67" s="279"/>
      <c r="G67" s="280"/>
      <c r="H67" s="280"/>
      <c r="I67" s="281"/>
    </row>
    <row r="68" spans="1:9" ht="15.75">
      <c r="A68" s="201" t="s">
        <v>101</v>
      </c>
      <c r="B68" s="107" t="s">
        <v>102</v>
      </c>
      <c r="C68" s="201"/>
      <c r="D68" s="242" t="e">
        <f>SUM(D69:D75)</f>
        <v>#VALUE!</v>
      </c>
      <c r="E68" s="242">
        <f>SUM(E69:E75)</f>
        <v>0</v>
      </c>
      <c r="F68" s="243">
        <f t="shared" ref="F68" si="9">SUM(F69:F75)</f>
        <v>0</v>
      </c>
      <c r="G68" s="244">
        <f>SUM(G69:G75)</f>
        <v>0</v>
      </c>
      <c r="H68" s="244">
        <f>SUM(H69:H75)</f>
        <v>0</v>
      </c>
      <c r="I68" s="245">
        <f>SUM(I69:I75)</f>
        <v>0</v>
      </c>
    </row>
    <row r="69" spans="1:9" ht="15.75">
      <c r="A69" s="282" t="s">
        <v>103</v>
      </c>
      <c r="B69" s="282" t="s">
        <v>104</v>
      </c>
      <c r="C69" s="282"/>
      <c r="D69" s="283" t="e">
        <f>+[2]OTCHET!D484+[2]OTCHET!D485+[2]OTCHET!D488+[2]OTCHET!D489+[2]OTCHET!D492+[2]OTCHET!D493+[2]OTCHET!D497</f>
        <v>#VALUE!</v>
      </c>
      <c r="E69" s="283">
        <f t="shared" si="1"/>
        <v>0</v>
      </c>
      <c r="F69" s="284">
        <f>+[2]OTCHET!F484+[2]OTCHET!F485+[2]OTCHET!F488+[2]OTCHET!F489+[2]OTCHET!F492+[2]OTCHET!F493+[2]OTCHET!F497</f>
        <v>0</v>
      </c>
      <c r="G69" s="285">
        <f>+[2]OTCHET!G484+[2]OTCHET!G485+[2]OTCHET!G488+[2]OTCHET!G489+[2]OTCHET!G492+[2]OTCHET!G493+[2]OTCHET!G497</f>
        <v>0</v>
      </c>
      <c r="H69" s="285">
        <f>+[2]OTCHET!H484+[2]OTCHET!H485+[2]OTCHET!H488+[2]OTCHET!H489+[2]OTCHET!H492+[2]OTCHET!H493+[2]OTCHET!H497</f>
        <v>0</v>
      </c>
      <c r="I69" s="286">
        <f>+[2]OTCHET!I484+[2]OTCHET!I485+[2]OTCHET!I488+[2]OTCHET!I489+[2]OTCHET!I492+[2]OTCHET!I493+[2]OTCHET!I497</f>
        <v>0</v>
      </c>
    </row>
    <row r="70" spans="1:9" ht="15.75">
      <c r="A70" s="287" t="s">
        <v>105</v>
      </c>
      <c r="B70" s="287" t="s">
        <v>106</v>
      </c>
      <c r="C70" s="287"/>
      <c r="D70" s="288" t="e">
        <f>+[2]OTCHET!D486+[2]OTCHET!D487+[2]OTCHET!D490+[2]OTCHET!D491+[2]OTCHET!D494+[2]OTCHET!D495+[2]OTCHET!D496+[2]OTCHET!D498</f>
        <v>#VALUE!</v>
      </c>
      <c r="E70" s="288">
        <f t="shared" si="1"/>
        <v>0</v>
      </c>
      <c r="F70" s="289">
        <f>+[2]OTCHET!F486+[2]OTCHET!F487+[2]OTCHET!F490+[2]OTCHET!F491+[2]OTCHET!F494+[2]OTCHET!F495+[2]OTCHET!F496+[2]OTCHET!F498</f>
        <v>0</v>
      </c>
      <c r="G70" s="290">
        <f>+[2]OTCHET!G486+[2]OTCHET!G487+[2]OTCHET!G490+[2]OTCHET!G491+[2]OTCHET!G494+[2]OTCHET!G495+[2]OTCHET!G496+[2]OTCHET!G498</f>
        <v>0</v>
      </c>
      <c r="H70" s="290">
        <f>+[2]OTCHET!H486+[2]OTCHET!H487+[2]OTCHET!H490+[2]OTCHET!H491+[2]OTCHET!H494+[2]OTCHET!H495+[2]OTCHET!H496+[2]OTCHET!H498</f>
        <v>0</v>
      </c>
      <c r="I70" s="291">
        <f>+[2]OTCHET!I486+[2]OTCHET!I487+[2]OTCHET!I490+[2]OTCHET!I491+[2]OTCHET!I494+[2]OTCHET!I495+[2]OTCHET!I496+[2]OTCHET!I498</f>
        <v>0</v>
      </c>
    </row>
    <row r="71" spans="1:9" ht="15.75">
      <c r="A71" s="287" t="s">
        <v>107</v>
      </c>
      <c r="B71" s="287" t="s">
        <v>108</v>
      </c>
      <c r="C71" s="287"/>
      <c r="D71" s="288">
        <f>+[2]OTCHET!D499</f>
        <v>0</v>
      </c>
      <c r="E71" s="288">
        <f t="shared" si="1"/>
        <v>0</v>
      </c>
      <c r="F71" s="289">
        <f>+[2]OTCHET!F499</f>
        <v>0</v>
      </c>
      <c r="G71" s="290">
        <f>+[2]OTCHET!G499</f>
        <v>0</v>
      </c>
      <c r="H71" s="290">
        <f>+[2]OTCHET!H499</f>
        <v>0</v>
      </c>
      <c r="I71" s="291">
        <f>+[2]OTCHET!I499</f>
        <v>0</v>
      </c>
    </row>
    <row r="72" spans="1:9" ht="15.75">
      <c r="A72" s="287" t="s">
        <v>109</v>
      </c>
      <c r="B72" s="287" t="s">
        <v>110</v>
      </c>
      <c r="C72" s="287"/>
      <c r="D72" s="288">
        <f>+[2]OTCHET!D504</f>
        <v>0</v>
      </c>
      <c r="E72" s="288">
        <f t="shared" si="1"/>
        <v>0</v>
      </c>
      <c r="F72" s="289">
        <f>+[2]OTCHET!F504</f>
        <v>0</v>
      </c>
      <c r="G72" s="290">
        <f>+[2]OTCHET!G504</f>
        <v>0</v>
      </c>
      <c r="H72" s="290">
        <f>+[2]OTCHET!H504</f>
        <v>0</v>
      </c>
      <c r="I72" s="291">
        <f>+[2]OTCHET!I504</f>
        <v>0</v>
      </c>
    </row>
    <row r="73" spans="1:9" ht="15.75">
      <c r="A73" s="287" t="s">
        <v>111</v>
      </c>
      <c r="B73" s="287" t="s">
        <v>112</v>
      </c>
      <c r="C73" s="287"/>
      <c r="D73" s="288" t="str">
        <f>+[2]OTCHET!D544</f>
        <v>с чуждестранни ценни книжа и финасови активи (+/-)</v>
      </c>
      <c r="E73" s="288">
        <f t="shared" si="1"/>
        <v>0</v>
      </c>
      <c r="F73" s="289">
        <f>+[2]OTCHET!F544</f>
        <v>0</v>
      </c>
      <c r="G73" s="290">
        <f>+[2]OTCHET!G544</f>
        <v>0</v>
      </c>
      <c r="H73" s="290">
        <f>+[2]OTCHET!H544</f>
        <v>0</v>
      </c>
      <c r="I73" s="291">
        <f>+[2]OTCHET!I544</f>
        <v>0</v>
      </c>
    </row>
    <row r="74" spans="1:9" ht="15.75">
      <c r="A74" s="292" t="s">
        <v>113</v>
      </c>
      <c r="B74" s="292" t="s">
        <v>114</v>
      </c>
      <c r="C74" s="292"/>
      <c r="D74" s="288" t="e">
        <f>+[2]OTCHET!D583+[2]OTCHET!D584</f>
        <v>#VALUE!</v>
      </c>
      <c r="E74" s="288">
        <f t="shared" si="1"/>
        <v>0</v>
      </c>
      <c r="F74" s="289">
        <f>+[2]OTCHET!F583+[2]OTCHET!F584</f>
        <v>0</v>
      </c>
      <c r="G74" s="290">
        <f>+[2]OTCHET!G583+[2]OTCHET!G584</f>
        <v>0</v>
      </c>
      <c r="H74" s="290">
        <f>+[2]OTCHET!H583+[2]OTCHET!H584</f>
        <v>0</v>
      </c>
      <c r="I74" s="291">
        <f>+[2]OTCHET!I583+[2]OTCHET!I584</f>
        <v>0</v>
      </c>
    </row>
    <row r="75" spans="1:9" ht="15.75">
      <c r="A75" s="293" t="s">
        <v>115</v>
      </c>
      <c r="B75" s="293" t="s">
        <v>116</v>
      </c>
      <c r="C75" s="293"/>
      <c r="D75" s="294" t="e">
        <f>+[2]OTCHET!D585+[2]OTCHET!D586+[2]OTCHET!D587</f>
        <v>#VALUE!</v>
      </c>
      <c r="E75" s="294">
        <f t="shared" si="1"/>
        <v>0</v>
      </c>
      <c r="F75" s="295">
        <f>+[2]OTCHET!F585+[2]OTCHET!F586+[2]OTCHET!F587</f>
        <v>0</v>
      </c>
      <c r="G75" s="296">
        <f>+[2]OTCHET!G585+[2]OTCHET!G586+[2]OTCHET!G587</f>
        <v>0</v>
      </c>
      <c r="H75" s="296">
        <f>+[2]OTCHET!H585+[2]OTCHET!H586+[2]OTCHET!H587</f>
        <v>0</v>
      </c>
      <c r="I75" s="297">
        <f>+[2]OTCHET!I585+[2]OTCHET!I586+[2]OTCHET!I587</f>
        <v>0</v>
      </c>
    </row>
    <row r="76" spans="1:9" ht="15.75">
      <c r="A76" s="195" t="s">
        <v>117</v>
      </c>
      <c r="B76" s="196" t="s">
        <v>118</v>
      </c>
      <c r="C76" s="195"/>
      <c r="D76" s="234">
        <f>[2]OTCHET!D463</f>
        <v>0</v>
      </c>
      <c r="E76" s="234">
        <f t="shared" si="1"/>
        <v>0</v>
      </c>
      <c r="F76" s="235">
        <f>[2]OTCHET!F463</f>
        <v>0</v>
      </c>
      <c r="G76" s="236">
        <f>[2]OTCHET!G463</f>
        <v>0</v>
      </c>
      <c r="H76" s="236">
        <f>[2]OTCHET!H463</f>
        <v>0</v>
      </c>
      <c r="I76" s="237">
        <f>[2]OTCHET!I463</f>
        <v>0</v>
      </c>
    </row>
    <row r="77" spans="1:9" ht="15.75">
      <c r="A77" s="201" t="s">
        <v>119</v>
      </c>
      <c r="B77" s="107" t="s">
        <v>120</v>
      </c>
      <c r="C77" s="201"/>
      <c r="D77" s="242" t="e">
        <f>SUM(D78:D83)</f>
        <v>#VALUE!</v>
      </c>
      <c r="E77" s="242">
        <f>SUM(E78:E83)</f>
        <v>0</v>
      </c>
      <c r="F77" s="243">
        <f t="shared" ref="F77" si="10">SUM(F78:F83)</f>
        <v>0</v>
      </c>
      <c r="G77" s="244">
        <f>SUM(G78:G83)</f>
        <v>0</v>
      </c>
      <c r="H77" s="244">
        <f>SUM(H78:H83)</f>
        <v>0</v>
      </c>
      <c r="I77" s="245">
        <f>SUM(I78:I83)</f>
        <v>0</v>
      </c>
    </row>
    <row r="78" spans="1:9" ht="15.75">
      <c r="A78" s="282" t="s">
        <v>121</v>
      </c>
      <c r="B78" s="282" t="s">
        <v>122</v>
      </c>
      <c r="C78" s="282"/>
      <c r="D78" s="283" t="e">
        <f>+[2]OTCHET!D468+[2]OTCHET!D471</f>
        <v>#VALUE!</v>
      </c>
      <c r="E78" s="283">
        <f t="shared" si="1"/>
        <v>0</v>
      </c>
      <c r="F78" s="284">
        <f>+[2]OTCHET!F468+[2]OTCHET!F471</f>
        <v>0</v>
      </c>
      <c r="G78" s="285">
        <f>+[2]OTCHET!G468+[2]OTCHET!G471</f>
        <v>0</v>
      </c>
      <c r="H78" s="285">
        <f>+[2]OTCHET!H468+[2]OTCHET!H471</f>
        <v>0</v>
      </c>
      <c r="I78" s="286">
        <f>+[2]OTCHET!I468+[2]OTCHET!I471</f>
        <v>0</v>
      </c>
    </row>
    <row r="79" spans="1:9" ht="15.75">
      <c r="A79" s="287" t="s">
        <v>123</v>
      </c>
      <c r="B79" s="287" t="s">
        <v>124</v>
      </c>
      <c r="C79" s="287"/>
      <c r="D79" s="288" t="e">
        <f>+[2]OTCHET!D469+[2]OTCHET!D472</f>
        <v>#VALUE!</v>
      </c>
      <c r="E79" s="288">
        <f t="shared" si="1"/>
        <v>0</v>
      </c>
      <c r="F79" s="289">
        <f>+[2]OTCHET!F469+[2]OTCHET!F472</f>
        <v>0</v>
      </c>
      <c r="G79" s="290">
        <f>+[2]OTCHET!G469+[2]OTCHET!G472</f>
        <v>0</v>
      </c>
      <c r="H79" s="290">
        <f>+[2]OTCHET!H469+[2]OTCHET!H472</f>
        <v>0</v>
      </c>
      <c r="I79" s="291">
        <f>+[2]OTCHET!I469+[2]OTCHET!I472</f>
        <v>0</v>
      </c>
    </row>
    <row r="80" spans="1:9" ht="15.75">
      <c r="A80" s="287" t="s">
        <v>125</v>
      </c>
      <c r="B80" s="287" t="s">
        <v>126</v>
      </c>
      <c r="C80" s="287"/>
      <c r="D80" s="288">
        <f>[2]OTCHET!D473</f>
        <v>0</v>
      </c>
      <c r="E80" s="288">
        <f t="shared" si="1"/>
        <v>0</v>
      </c>
      <c r="F80" s="289">
        <f>[2]OTCHET!F473</f>
        <v>0</v>
      </c>
      <c r="G80" s="290">
        <f>[2]OTCHET!G473</f>
        <v>0</v>
      </c>
      <c r="H80" s="290">
        <f>[2]OTCHET!H473</f>
        <v>0</v>
      </c>
      <c r="I80" s="291">
        <f>[2]OTCHET!I473</f>
        <v>0</v>
      </c>
    </row>
    <row r="81" spans="1:9" ht="15.75">
      <c r="A81" s="287"/>
      <c r="B81" s="287"/>
      <c r="C81" s="287"/>
      <c r="D81" s="288"/>
      <c r="E81" s="288">
        <f t="shared" si="1"/>
        <v>0</v>
      </c>
      <c r="F81" s="289"/>
      <c r="G81" s="290"/>
      <c r="H81" s="290"/>
      <c r="I81" s="291"/>
    </row>
    <row r="82" spans="1:9" ht="15.75">
      <c r="A82" s="287" t="s">
        <v>127</v>
      </c>
      <c r="B82" s="287" t="s">
        <v>128</v>
      </c>
      <c r="C82" s="287"/>
      <c r="D82" s="288" t="str">
        <f>+[2]OTCHET!D481</f>
        <v>предоставени заеми на крайни бенефициенти (-)</v>
      </c>
      <c r="E82" s="288">
        <f t="shared" si="1"/>
        <v>0</v>
      </c>
      <c r="F82" s="289">
        <f>+[2]OTCHET!F481</f>
        <v>0</v>
      </c>
      <c r="G82" s="290">
        <f>+[2]OTCHET!G481</f>
        <v>0</v>
      </c>
      <c r="H82" s="290">
        <f>+[2]OTCHET!H481</f>
        <v>0</v>
      </c>
      <c r="I82" s="291">
        <f>+[2]OTCHET!I481</f>
        <v>0</v>
      </c>
    </row>
    <row r="83" spans="1:9" ht="15.75">
      <c r="A83" s="298" t="s">
        <v>129</v>
      </c>
      <c r="B83" s="298" t="s">
        <v>130</v>
      </c>
      <c r="C83" s="298"/>
      <c r="D83" s="294" t="str">
        <f>+[2]OTCHET!D482</f>
        <v>възстановени суми по предоставени заеми на крайни бенефиценти (+)</v>
      </c>
      <c r="E83" s="294">
        <f t="shared" si="1"/>
        <v>0</v>
      </c>
      <c r="F83" s="295">
        <f>+[2]OTCHET!F482</f>
        <v>0</v>
      </c>
      <c r="G83" s="296">
        <f>+[2]OTCHET!G482</f>
        <v>0</v>
      </c>
      <c r="H83" s="296">
        <f>+[2]OTCHET!H482</f>
        <v>0</v>
      </c>
      <c r="I83" s="297">
        <f>+[2]OTCHET!I482</f>
        <v>0</v>
      </c>
    </row>
    <row r="84" spans="1:9" ht="15.75">
      <c r="A84" s="195" t="s">
        <v>131</v>
      </c>
      <c r="B84" s="196" t="s">
        <v>132</v>
      </c>
      <c r="C84" s="195"/>
      <c r="D84" s="234">
        <f>[2]OTCHET!D537</f>
        <v>0</v>
      </c>
      <c r="E84" s="234">
        <f t="shared" si="1"/>
        <v>0</v>
      </c>
      <c r="F84" s="235">
        <f>[2]OTCHET!F537</f>
        <v>0</v>
      </c>
      <c r="G84" s="236">
        <f>[2]OTCHET!G537</f>
        <v>0</v>
      </c>
      <c r="H84" s="236">
        <f>[2]OTCHET!H537</f>
        <v>0</v>
      </c>
      <c r="I84" s="237">
        <f>[2]OTCHET!I537</f>
        <v>0</v>
      </c>
    </row>
    <row r="85" spans="1:9" ht="15.75">
      <c r="A85" s="208" t="s">
        <v>133</v>
      </c>
      <c r="B85" s="207" t="s">
        <v>134</v>
      </c>
      <c r="C85" s="208"/>
      <c r="D85" s="238">
        <f>[2]OTCHET!D538</f>
        <v>0</v>
      </c>
      <c r="E85" s="238">
        <f t="shared" si="1"/>
        <v>0</v>
      </c>
      <c r="F85" s="239">
        <f>[2]OTCHET!F538</f>
        <v>0</v>
      </c>
      <c r="G85" s="240">
        <f>[2]OTCHET!G538</f>
        <v>0</v>
      </c>
      <c r="H85" s="240">
        <f>[2]OTCHET!H538</f>
        <v>0</v>
      </c>
      <c r="I85" s="241">
        <f>[2]OTCHET!I538</f>
        <v>0</v>
      </c>
    </row>
    <row r="86" spans="1:9" ht="15.75">
      <c r="A86" s="201" t="s">
        <v>135</v>
      </c>
      <c r="B86" s="107" t="s">
        <v>136</v>
      </c>
      <c r="C86" s="201"/>
      <c r="D86" s="242" t="e">
        <f>+D87+D88</f>
        <v>#VALUE!</v>
      </c>
      <c r="E86" s="242">
        <f>+E87+E88</f>
        <v>-1465496</v>
      </c>
      <c r="F86" s="243">
        <f t="shared" ref="F86" si="11">+F87+F88</f>
        <v>-739228</v>
      </c>
      <c r="G86" s="244">
        <f>+G87+G88</f>
        <v>-553914</v>
      </c>
      <c r="H86" s="244">
        <f>+H87+H88</f>
        <v>-176229</v>
      </c>
      <c r="I86" s="245">
        <f>+I87+I88</f>
        <v>3875</v>
      </c>
    </row>
    <row r="87" spans="1:9" ht="15.75">
      <c r="A87" s="282" t="s">
        <v>137</v>
      </c>
      <c r="B87" s="282" t="s">
        <v>138</v>
      </c>
      <c r="C87" s="299"/>
      <c r="D87" s="283" t="e">
        <f>+[2]OTCHET!D505+[2]OTCHET!D514+[2]OTCHET!D518+[2]OTCHET!D545</f>
        <v>#VALUE!</v>
      </c>
      <c r="E87" s="283">
        <f t="shared" si="1"/>
        <v>0</v>
      </c>
      <c r="F87" s="284">
        <f>+[2]OTCHET!F505+[2]OTCHET!F514+[2]OTCHET!F518+[2]OTCHET!F545</f>
        <v>0</v>
      </c>
      <c r="G87" s="285">
        <f>+[2]OTCHET!G505+[2]OTCHET!G514+[2]OTCHET!G518+[2]OTCHET!G545</f>
        <v>0</v>
      </c>
      <c r="H87" s="285">
        <f>+[2]OTCHET!H505+[2]OTCHET!H514+[2]OTCHET!H518+[2]OTCHET!H545</f>
        <v>0</v>
      </c>
      <c r="I87" s="286">
        <f>+[2]OTCHET!I505+[2]OTCHET!I514+[2]OTCHET!I518+[2]OTCHET!I545</f>
        <v>0</v>
      </c>
    </row>
    <row r="88" spans="1:9" ht="15.75">
      <c r="A88" s="298" t="s">
        <v>139</v>
      </c>
      <c r="B88" s="298" t="s">
        <v>140</v>
      </c>
      <c r="C88" s="300"/>
      <c r="D88" s="294">
        <f>+[2]OTCHET!D523+[2]OTCHET!D526+[2]OTCHET!D546</f>
        <v>0</v>
      </c>
      <c r="E88" s="294">
        <f t="shared" si="1"/>
        <v>-1465496</v>
      </c>
      <c r="F88" s="295">
        <f>+[2]OTCHET!F523+[2]OTCHET!F526+[2]OTCHET!F546</f>
        <v>-739228</v>
      </c>
      <c r="G88" s="296">
        <f>+[2]OTCHET!G523+[2]OTCHET!G526+[2]OTCHET!G546</f>
        <v>-553914</v>
      </c>
      <c r="H88" s="296">
        <f>+[2]OTCHET!H523+[2]OTCHET!H526+[2]OTCHET!H546</f>
        <v>-176229</v>
      </c>
      <c r="I88" s="297">
        <f>+[2]OTCHET!I523+[2]OTCHET!I526+[2]OTCHET!I546</f>
        <v>3875</v>
      </c>
    </row>
    <row r="89" spans="1:9" ht="15.75">
      <c r="A89" s="195" t="s">
        <v>141</v>
      </c>
      <c r="B89" s="196" t="s">
        <v>142</v>
      </c>
      <c r="C89" s="301"/>
      <c r="D89" s="234">
        <f>[2]OTCHET!D533</f>
        <v>0</v>
      </c>
      <c r="E89" s="234">
        <f t="shared" ref="E89:E96" si="12">+F89+G89+H89+I89</f>
        <v>-81171</v>
      </c>
      <c r="F89" s="235">
        <f>[2]OTCHET!F533</f>
        <v>-45208</v>
      </c>
      <c r="G89" s="236">
        <f>[2]OTCHET!G533</f>
        <v>-35963</v>
      </c>
      <c r="H89" s="236">
        <f>[2]OTCHET!H533</f>
        <v>0</v>
      </c>
      <c r="I89" s="237">
        <f>[2]OTCHET!I533</f>
        <v>0</v>
      </c>
    </row>
    <row r="90" spans="1:9" ht="15.75">
      <c r="A90" s="208" t="s">
        <v>143</v>
      </c>
      <c r="B90" s="207" t="s">
        <v>144</v>
      </c>
      <c r="C90" s="208"/>
      <c r="D90" s="238" t="e">
        <f>+[2]OTCHET!D569+[2]OTCHET!D570+[2]OTCHET!D571+[2]OTCHET!D572+[2]OTCHET!D573+[2]OTCHET!D574</f>
        <v>#VALUE!</v>
      </c>
      <c r="E90" s="238">
        <f t="shared" si="12"/>
        <v>1138016</v>
      </c>
      <c r="F90" s="239">
        <f>+[2]OTCHET!F569+[2]OTCHET!F570+[2]OTCHET!F571+[2]OTCHET!F572+[2]OTCHET!F573+[2]OTCHET!F574</f>
        <v>569008</v>
      </c>
      <c r="G90" s="240">
        <f>+[2]OTCHET!G569+[2]OTCHET!G570+[2]OTCHET!G571+[2]OTCHET!G572+[2]OTCHET!G573+[2]OTCHET!G574</f>
        <v>0</v>
      </c>
      <c r="H90" s="240">
        <f>+[2]OTCHET!H569+[2]OTCHET!H570+[2]OTCHET!H571+[2]OTCHET!H572+[2]OTCHET!H573+[2]OTCHET!H574</f>
        <v>569008</v>
      </c>
      <c r="I90" s="241">
        <f>+[2]OTCHET!I569+[2]OTCHET!I570+[2]OTCHET!I571+[2]OTCHET!I572+[2]OTCHET!I573+[2]OTCHET!I574</f>
        <v>0</v>
      </c>
    </row>
    <row r="91" spans="1:9" ht="15.75">
      <c r="A91" s="302" t="s">
        <v>145</v>
      </c>
      <c r="B91" s="302" t="s">
        <v>146</v>
      </c>
      <c r="C91" s="302"/>
      <c r="D91" s="146" t="e">
        <f>+[2]OTCHET!D575+[2]OTCHET!D576+[2]OTCHET!D577+[2]OTCHET!D578+[2]OTCHET!D579+[2]OTCHET!D580+[2]OTCHET!D581</f>
        <v>#VALUE!</v>
      </c>
      <c r="E91" s="146">
        <f t="shared" si="12"/>
        <v>-1001556</v>
      </c>
      <c r="F91" s="147">
        <f>+[2]OTCHET!F575+[2]OTCHET!F576+[2]OTCHET!F577+[2]OTCHET!F578+[2]OTCHET!F579+[2]OTCHET!F580+[2]OTCHET!F581</f>
        <v>-500778</v>
      </c>
      <c r="G91" s="148">
        <f>+[2]OTCHET!G575+[2]OTCHET!G576+[2]OTCHET!G577+[2]OTCHET!G578+[2]OTCHET!G579+[2]OTCHET!G580+[2]OTCHET!G581</f>
        <v>-24348</v>
      </c>
      <c r="H91" s="148">
        <f>+[2]OTCHET!H575+[2]OTCHET!H576+[2]OTCHET!H577+[2]OTCHET!H578+[2]OTCHET!H579+[2]OTCHET!H580+[2]OTCHET!H581</f>
        <v>-388085</v>
      </c>
      <c r="I91" s="149">
        <f>+[2]OTCHET!I575+[2]OTCHET!I576+[2]OTCHET!I577+[2]OTCHET!I578+[2]OTCHET!I579+[2]OTCHET!I580+[2]OTCHET!I581</f>
        <v>-88345</v>
      </c>
    </row>
    <row r="92" spans="1:9" ht="15.75">
      <c r="A92" s="207" t="s">
        <v>147</v>
      </c>
      <c r="B92" s="207" t="s">
        <v>148</v>
      </c>
      <c r="C92" s="302"/>
      <c r="D92" s="146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146">
        <f t="shared" si="12"/>
        <v>0</v>
      </c>
      <c r="F92" s="147">
        <f>+[2]OTCHET!F582</f>
        <v>0</v>
      </c>
      <c r="G92" s="148">
        <f>+[2]OTCHET!G582</f>
        <v>0</v>
      </c>
      <c r="H92" s="148">
        <f>+[2]OTCHET!H582</f>
        <v>0</v>
      </c>
      <c r="I92" s="149">
        <f>+[2]OTCHET!I582</f>
        <v>0</v>
      </c>
    </row>
    <row r="93" spans="1:9" ht="15.75">
      <c r="A93" s="207" t="s">
        <v>149</v>
      </c>
      <c r="B93" s="207" t="s">
        <v>150</v>
      </c>
      <c r="C93" s="207"/>
      <c r="D93" s="146" t="e">
        <f>+[2]OTCHET!D589+[2]OTCHET!D590</f>
        <v>#VALUE!</v>
      </c>
      <c r="E93" s="146">
        <f t="shared" si="12"/>
        <v>7900410</v>
      </c>
      <c r="F93" s="147">
        <f>+[2]OTCHET!F589+[2]OTCHET!F590</f>
        <v>3950205</v>
      </c>
      <c r="G93" s="148">
        <f>+[2]OTCHET!G589+[2]OTCHET!G590</f>
        <v>3950205</v>
      </c>
      <c r="H93" s="148">
        <f>+[2]OTCHET!H589+[2]OTCHET!H590</f>
        <v>0</v>
      </c>
      <c r="I93" s="149">
        <f>+[2]OTCHET!I589+[2]OTCHET!I590</f>
        <v>0</v>
      </c>
    </row>
    <row r="94" spans="1:9" ht="15.75">
      <c r="A94" s="207" t="s">
        <v>151</v>
      </c>
      <c r="B94" s="302" t="s">
        <v>152</v>
      </c>
      <c r="C94" s="207"/>
      <c r="D94" s="146" t="e">
        <f>+[2]OTCHET!D591+[2]OTCHET!D592</f>
        <v>#VALUE!</v>
      </c>
      <c r="E94" s="146">
        <f t="shared" si="12"/>
        <v>-6877762</v>
      </c>
      <c r="F94" s="147">
        <f>+[2]OTCHET!F591+[2]OTCHET!F592</f>
        <v>-3438881</v>
      </c>
      <c r="G94" s="148">
        <f>+[2]OTCHET!G591+[2]OTCHET!G592</f>
        <v>-3438881</v>
      </c>
      <c r="H94" s="148">
        <f>+[2]OTCHET!H591+[2]OTCHET!H592</f>
        <v>0</v>
      </c>
      <c r="I94" s="149">
        <f>+[2]OTCHET!I591+[2]OTCHET!I592</f>
        <v>0</v>
      </c>
    </row>
    <row r="95" spans="1:9" ht="15.75">
      <c r="A95" s="107" t="s">
        <v>153</v>
      </c>
      <c r="B95" s="107" t="s">
        <v>154</v>
      </c>
      <c r="C95" s="107"/>
      <c r="D95" s="108">
        <f>[2]OTCHET!D593</f>
        <v>0</v>
      </c>
      <c r="E95" s="108">
        <f t="shared" si="12"/>
        <v>0</v>
      </c>
      <c r="F95" s="109">
        <f>[2]OTCHET!F593</f>
        <v>0</v>
      </c>
      <c r="G95" s="110">
        <f>[2]OTCHET!G593</f>
        <v>506245</v>
      </c>
      <c r="H95" s="110">
        <f>[2]OTCHET!H593</f>
        <v>-4694</v>
      </c>
      <c r="I95" s="111">
        <f>[2]OTCHET!I593</f>
        <v>-501551</v>
      </c>
    </row>
    <row r="96" spans="1:9" ht="16.5" thickBot="1">
      <c r="A96" s="303" t="s">
        <v>155</v>
      </c>
      <c r="B96" s="303" t="s">
        <v>156</v>
      </c>
      <c r="C96" s="303"/>
      <c r="D96" s="304" t="str">
        <f>+[2]OTCHET!D596</f>
        <v>покупко-продажба на валута (+/-)</v>
      </c>
      <c r="E96" s="304">
        <f t="shared" si="12"/>
        <v>0</v>
      </c>
      <c r="F96" s="305">
        <f>+[2]OTCHET!F596</f>
        <v>0</v>
      </c>
      <c r="G96" s="306">
        <f>+[2]OTCHET!G596</f>
        <v>3414</v>
      </c>
      <c r="H96" s="306">
        <f>+[2]OTCHET!H596</f>
        <v>-4694</v>
      </c>
      <c r="I96" s="307">
        <f>+[2]OTCHET!I596</f>
        <v>1280</v>
      </c>
    </row>
    <row r="97" spans="1:9" ht="15.75">
      <c r="A97" s="43" t="e">
        <f>+IF(+SUM(D$65:I$65)=0,0,"Контрола: дефицит/излишък = финансиране с обратен знак (V. + VІ. = 0)")</f>
        <v>#VALUE!</v>
      </c>
      <c r="B97" s="308"/>
      <c r="C97" s="308"/>
      <c r="D97" s="309" t="e">
        <f t="shared" ref="D97:I97" si="13">+D$64+D$66</f>
        <v>#VALUE!</v>
      </c>
      <c r="E97" s="309">
        <f t="shared" si="13"/>
        <v>0</v>
      </c>
      <c r="F97" s="310">
        <f t="shared" si="13"/>
        <v>0</v>
      </c>
      <c r="G97" s="310">
        <f t="shared" si="13"/>
        <v>0</v>
      </c>
      <c r="H97" s="310">
        <f t="shared" si="13"/>
        <v>0</v>
      </c>
      <c r="I97" s="310">
        <f t="shared" si="13"/>
        <v>0</v>
      </c>
    </row>
    <row r="98" spans="1:9" ht="15.75">
      <c r="A98" s="311"/>
      <c r="B98" s="311"/>
      <c r="C98" s="311"/>
      <c r="D98" s="312"/>
      <c r="E98" s="5"/>
      <c r="F98" s="313"/>
      <c r="G98" s="46"/>
      <c r="H98" s="46"/>
    </row>
    <row r="99" spans="1:9" ht="15.75">
      <c r="A99" s="12" t="str">
        <f>+[2]OTCHET!G607</f>
        <v>e-mail:</v>
      </c>
      <c r="B99" s="311"/>
      <c r="C99" s="311"/>
      <c r="D99" s="6"/>
      <c r="E99" s="315"/>
      <c r="F99" s="13" t="str">
        <f>+[2]OTCHET!D607</f>
        <v xml:space="preserve">служебни телефони </v>
      </c>
      <c r="G99" s="13" t="str">
        <f>+[2]OTCHET!E607</f>
        <v>032/654331</v>
      </c>
      <c r="H99" s="316"/>
      <c r="I99" s="29">
        <f>+[2]OTCHET!A607</f>
        <v>0</v>
      </c>
    </row>
    <row r="100" spans="1:9" ht="15.75">
      <c r="A100" s="317" t="s">
        <v>157</v>
      </c>
      <c r="B100" s="318"/>
      <c r="C100" s="318"/>
      <c r="D100" s="319"/>
      <c r="E100" s="319"/>
      <c r="F100" s="343" t="s">
        <v>158</v>
      </c>
      <c r="G100" s="343"/>
      <c r="H100" s="320"/>
      <c r="I100" s="321" t="s">
        <v>159</v>
      </c>
    </row>
    <row r="101" spans="1:9" ht="15.75">
      <c r="A101" s="322" t="s">
        <v>160</v>
      </c>
      <c r="B101" s="323"/>
      <c r="C101" s="323"/>
      <c r="D101" s="324"/>
      <c r="E101" s="325"/>
      <c r="F101" s="46"/>
      <c r="G101" s="46"/>
      <c r="H101" s="46"/>
      <c r="I101" s="46"/>
    </row>
    <row r="102" spans="1:9" ht="15.75">
      <c r="A102" s="316"/>
      <c r="B102" s="326"/>
      <c r="C102" s="311"/>
      <c r="D102" s="344" t="str">
        <f>+[2]OTCHET!C605</f>
        <v>ИЗГОТВИЛ:</v>
      </c>
      <c r="E102" s="344"/>
      <c r="F102" s="46"/>
      <c r="G102" s="46"/>
      <c r="H102" s="46"/>
      <c r="I102" s="46"/>
    </row>
    <row r="103" spans="1:9">
      <c r="A103" s="323"/>
      <c r="D103" s="46"/>
      <c r="E103" s="46"/>
      <c r="F103" s="46"/>
      <c r="G103" s="46"/>
      <c r="H103" s="46"/>
      <c r="I103" s="46"/>
    </row>
    <row r="104" spans="1:9">
      <c r="D104" s="46"/>
      <c r="E104" s="46"/>
      <c r="F104" s="46"/>
      <c r="G104" s="46"/>
      <c r="H104" s="46"/>
      <c r="I104" s="46"/>
    </row>
    <row r="105" spans="1:9" ht="15.75">
      <c r="A105" s="328" t="s">
        <v>161</v>
      </c>
      <c r="B105" s="311"/>
      <c r="C105" s="311"/>
      <c r="D105" s="325"/>
      <c r="E105" s="325"/>
      <c r="F105" s="46"/>
      <c r="G105" s="328" t="s">
        <v>162</v>
      </c>
      <c r="H105" s="329"/>
      <c r="I105" s="330"/>
    </row>
    <row r="106" spans="1:9" ht="15.75">
      <c r="D106" s="344" t="str">
        <f>+[2]OTCHET!F602</f>
        <v>ГЛ. СЧЕТОВОДИТЕЛ:</v>
      </c>
      <c r="E106" s="344"/>
      <c r="F106" s="331"/>
      <c r="G106" s="46"/>
      <c r="H106" s="344" t="str">
        <f>+[2]OTCHET!F605</f>
        <v>РЪКОВОДИТЕЛ:</v>
      </c>
      <c r="I106" s="344"/>
    </row>
    <row r="107" spans="1:9">
      <c r="A107" s="332"/>
      <c r="B107" s="332"/>
      <c r="C107" s="332"/>
      <c r="D107" s="333"/>
      <c r="E107" s="333"/>
      <c r="F107" s="333"/>
      <c r="G107" s="333"/>
      <c r="H107" s="333"/>
      <c r="I107" s="333"/>
    </row>
    <row r="108" spans="1:9">
      <c r="A108" s="332"/>
      <c r="B108" s="332"/>
      <c r="C108" s="332"/>
      <c r="D108" s="333"/>
      <c r="E108" s="333"/>
      <c r="F108" s="333"/>
      <c r="G108" s="333"/>
      <c r="H108" s="333"/>
      <c r="I108" s="333"/>
    </row>
    <row r="109" spans="1:9">
      <c r="A109" s="332"/>
      <c r="B109" s="332"/>
      <c r="C109" s="332"/>
      <c r="D109" s="333"/>
      <c r="E109" s="333"/>
      <c r="F109" s="333"/>
      <c r="G109" s="333"/>
      <c r="H109" s="333"/>
      <c r="I109" s="333"/>
    </row>
    <row r="110" spans="1:9">
      <c r="A110" s="332"/>
      <c r="B110" s="332"/>
      <c r="C110" s="332"/>
      <c r="D110" s="333"/>
      <c r="E110" s="333"/>
      <c r="F110" s="333"/>
      <c r="G110" s="333"/>
      <c r="H110" s="333"/>
      <c r="I110" s="333"/>
    </row>
    <row r="111" spans="1:9">
      <c r="A111" s="332"/>
      <c r="B111" s="332"/>
      <c r="C111" s="332"/>
      <c r="D111" s="333"/>
      <c r="E111" s="333"/>
      <c r="F111" s="333"/>
      <c r="G111" s="333"/>
      <c r="H111" s="333"/>
      <c r="I111" s="333"/>
    </row>
    <row r="112" spans="1:9">
      <c r="A112" s="332"/>
      <c r="B112" s="332"/>
      <c r="C112" s="332"/>
      <c r="D112" s="333"/>
      <c r="E112" s="333"/>
      <c r="F112" s="333"/>
      <c r="G112" s="333"/>
      <c r="H112" s="333"/>
      <c r="I112" s="333"/>
    </row>
    <row r="113" spans="1:9">
      <c r="A113" s="332"/>
      <c r="B113" s="332"/>
      <c r="C113" s="332"/>
      <c r="D113" s="333"/>
      <c r="E113" s="333"/>
      <c r="F113" s="333"/>
      <c r="G113" s="333"/>
      <c r="H113" s="333"/>
      <c r="I113" s="333"/>
    </row>
    <row r="114" spans="1:9">
      <c r="A114" s="332"/>
      <c r="B114" s="332"/>
      <c r="C114" s="332"/>
      <c r="D114" s="333"/>
      <c r="E114" s="333"/>
      <c r="F114" s="333"/>
      <c r="G114" s="333"/>
      <c r="H114" s="333"/>
      <c r="I114" s="333"/>
    </row>
    <row r="115" spans="1:9">
      <c r="A115" s="332"/>
      <c r="B115" s="332"/>
      <c r="C115" s="332"/>
      <c r="D115" s="333"/>
      <c r="E115" s="333"/>
      <c r="F115" s="333"/>
      <c r="G115" s="333"/>
      <c r="H115" s="333"/>
      <c r="I115" s="333"/>
    </row>
    <row r="116" spans="1:9">
      <c r="A116" s="332"/>
      <c r="B116" s="332"/>
      <c r="C116" s="332"/>
      <c r="D116" s="333"/>
      <c r="E116" s="333"/>
      <c r="F116" s="333"/>
      <c r="G116" s="333"/>
      <c r="H116" s="333"/>
      <c r="I116" s="333"/>
    </row>
    <row r="117" spans="1:9">
      <c r="A117" s="332"/>
      <c r="B117" s="332"/>
      <c r="C117" s="332"/>
      <c r="D117" s="333"/>
      <c r="E117" s="333"/>
      <c r="F117" s="333"/>
      <c r="G117" s="333"/>
      <c r="H117" s="333"/>
      <c r="I117" s="333"/>
    </row>
    <row r="118" spans="1:9">
      <c r="A118" s="332"/>
      <c r="B118" s="332"/>
      <c r="C118" s="332"/>
      <c r="D118" s="333"/>
      <c r="E118" s="333"/>
      <c r="F118" s="333"/>
      <c r="G118" s="333"/>
      <c r="H118" s="333"/>
      <c r="I118" s="333"/>
    </row>
    <row r="119" spans="1:9">
      <c r="A119" s="332"/>
      <c r="B119" s="332"/>
      <c r="C119" s="332"/>
      <c r="D119" s="333"/>
      <c r="E119" s="333"/>
      <c r="F119" s="333"/>
      <c r="G119" s="333"/>
      <c r="H119" s="333"/>
      <c r="I119" s="333"/>
    </row>
    <row r="120" spans="1:9">
      <c r="A120" s="332"/>
      <c r="B120" s="332"/>
      <c r="C120" s="332"/>
      <c r="D120" s="333"/>
      <c r="E120" s="333"/>
      <c r="F120" s="333"/>
      <c r="G120" s="333"/>
      <c r="H120" s="333"/>
      <c r="I120" s="333"/>
    </row>
    <row r="121" spans="1:9">
      <c r="A121" s="332"/>
      <c r="B121" s="332"/>
      <c r="C121" s="332"/>
      <c r="D121" s="333"/>
      <c r="E121" s="333"/>
      <c r="F121" s="333"/>
      <c r="G121" s="333"/>
      <c r="H121" s="333"/>
      <c r="I121" s="333"/>
    </row>
    <row r="122" spans="1:9">
      <c r="A122" s="332"/>
      <c r="B122" s="332"/>
      <c r="C122" s="332"/>
      <c r="D122" s="333"/>
      <c r="E122" s="333"/>
      <c r="F122" s="333"/>
      <c r="G122" s="333"/>
      <c r="H122" s="333"/>
      <c r="I122" s="333"/>
    </row>
    <row r="123" spans="1:9">
      <c r="A123" s="332"/>
      <c r="B123" s="332"/>
      <c r="C123" s="332"/>
      <c r="D123" s="333"/>
      <c r="E123" s="333"/>
      <c r="F123" s="333"/>
      <c r="G123" s="333"/>
      <c r="H123" s="333"/>
      <c r="I123" s="333"/>
    </row>
    <row r="124" spans="1:9">
      <c r="A124" s="332"/>
      <c r="B124" s="332"/>
      <c r="C124" s="332"/>
      <c r="D124" s="333"/>
      <c r="E124" s="333"/>
      <c r="F124" s="333"/>
      <c r="G124" s="333"/>
      <c r="H124" s="333"/>
      <c r="I124" s="333"/>
    </row>
    <row r="125" spans="1:9">
      <c r="A125" s="332"/>
      <c r="B125" s="332"/>
      <c r="C125" s="332"/>
      <c r="D125" s="333"/>
      <c r="E125" s="333"/>
      <c r="F125" s="333"/>
      <c r="G125" s="333"/>
      <c r="H125" s="333"/>
      <c r="I125" s="333"/>
    </row>
    <row r="126" spans="1:9">
      <c r="A126" s="332"/>
      <c r="B126" s="332"/>
      <c r="C126" s="332"/>
      <c r="D126" s="333"/>
      <c r="E126" s="333"/>
      <c r="F126" s="333"/>
      <c r="G126" s="333"/>
      <c r="H126" s="333"/>
      <c r="I126" s="333"/>
    </row>
    <row r="127" spans="1:9">
      <c r="A127" s="332"/>
      <c r="B127" s="332"/>
      <c r="C127" s="332"/>
      <c r="D127" s="333"/>
      <c r="E127" s="333"/>
      <c r="F127" s="333"/>
      <c r="G127" s="333"/>
      <c r="H127" s="333"/>
      <c r="I127" s="333"/>
    </row>
    <row r="128" spans="1:9">
      <c r="A128" s="332"/>
      <c r="B128" s="332"/>
      <c r="C128" s="332"/>
      <c r="D128" s="333"/>
      <c r="E128" s="333"/>
      <c r="F128" s="333"/>
      <c r="G128" s="333"/>
      <c r="H128" s="333"/>
      <c r="I128" s="333"/>
    </row>
    <row r="129" spans="1:9">
      <c r="A129" s="332"/>
      <c r="B129" s="332"/>
      <c r="C129" s="332"/>
      <c r="D129" s="333"/>
      <c r="E129" s="333"/>
      <c r="F129" s="333"/>
      <c r="G129" s="333"/>
      <c r="H129" s="333"/>
      <c r="I129" s="333"/>
    </row>
    <row r="130" spans="1:9">
      <c r="A130" s="332"/>
      <c r="B130" s="332"/>
      <c r="C130" s="332"/>
      <c r="D130" s="333"/>
      <c r="E130" s="333"/>
      <c r="F130" s="333"/>
      <c r="G130" s="333"/>
      <c r="H130" s="333"/>
      <c r="I130" s="333"/>
    </row>
    <row r="131" spans="1:9">
      <c r="A131" s="332"/>
      <c r="B131" s="332"/>
      <c r="C131" s="332"/>
      <c r="D131" s="333"/>
      <c r="E131" s="333"/>
      <c r="F131" s="333"/>
      <c r="G131" s="333"/>
      <c r="H131" s="333"/>
      <c r="I131" s="333"/>
    </row>
    <row r="132" spans="1:9">
      <c r="A132" s="332"/>
      <c r="B132" s="332"/>
      <c r="C132" s="332"/>
      <c r="D132" s="333"/>
      <c r="E132" s="333"/>
      <c r="F132" s="333"/>
      <c r="G132" s="333"/>
      <c r="H132" s="333"/>
      <c r="I132" s="333"/>
    </row>
    <row r="133" spans="1:9">
      <c r="A133" s="332"/>
      <c r="B133" s="332"/>
      <c r="C133" s="332"/>
      <c r="D133" s="333"/>
      <c r="E133" s="333"/>
      <c r="F133" s="333"/>
      <c r="G133" s="333"/>
      <c r="H133" s="333"/>
      <c r="I133" s="333"/>
    </row>
    <row r="134" spans="1:9">
      <c r="A134" s="332"/>
      <c r="B134" s="332"/>
      <c r="C134" s="332"/>
      <c r="D134" s="333"/>
      <c r="E134" s="333"/>
      <c r="F134" s="333"/>
      <c r="G134" s="333"/>
      <c r="H134" s="333"/>
      <c r="I134" s="333"/>
    </row>
    <row r="135" spans="1:9">
      <c r="A135" s="332"/>
      <c r="B135" s="332"/>
      <c r="C135" s="332"/>
      <c r="D135" s="333"/>
      <c r="E135" s="333"/>
      <c r="F135" s="333"/>
      <c r="G135" s="333"/>
      <c r="H135" s="333"/>
      <c r="I135" s="333"/>
    </row>
    <row r="136" spans="1:9">
      <c r="A136" s="332"/>
      <c r="B136" s="332"/>
      <c r="C136" s="332"/>
      <c r="D136" s="333"/>
      <c r="E136" s="333"/>
      <c r="F136" s="333"/>
      <c r="G136" s="333"/>
      <c r="H136" s="333"/>
      <c r="I136" s="333"/>
    </row>
    <row r="137" spans="1:9">
      <c r="A137" s="332"/>
      <c r="B137" s="332"/>
      <c r="C137" s="332"/>
      <c r="D137" s="333"/>
      <c r="E137" s="333"/>
      <c r="F137" s="333"/>
      <c r="G137" s="333"/>
      <c r="H137" s="333"/>
      <c r="I137" s="333"/>
    </row>
    <row r="138" spans="1:9">
      <c r="A138" s="332"/>
      <c r="B138" s="332"/>
      <c r="C138" s="332"/>
      <c r="D138" s="333"/>
      <c r="E138" s="333"/>
      <c r="F138" s="333"/>
      <c r="G138" s="333"/>
      <c r="H138" s="333"/>
      <c r="I138" s="333"/>
    </row>
    <row r="139" spans="1:9">
      <c r="A139" s="332"/>
      <c r="B139" s="332"/>
      <c r="C139" s="332"/>
      <c r="D139" s="333"/>
      <c r="E139" s="333"/>
      <c r="F139" s="333"/>
      <c r="G139" s="333"/>
      <c r="H139" s="333"/>
      <c r="I139" s="333"/>
    </row>
    <row r="140" spans="1:9">
      <c r="A140" s="332"/>
      <c r="B140" s="332"/>
      <c r="C140" s="332"/>
      <c r="D140" s="333"/>
      <c r="E140" s="333"/>
      <c r="F140" s="333"/>
      <c r="G140" s="333"/>
      <c r="H140" s="333"/>
      <c r="I140" s="333"/>
    </row>
    <row r="141" spans="1:9">
      <c r="A141" s="332"/>
      <c r="B141" s="332"/>
      <c r="C141" s="332"/>
      <c r="D141" s="333"/>
      <c r="E141" s="333"/>
      <c r="F141" s="333"/>
      <c r="G141" s="333"/>
      <c r="H141" s="333"/>
      <c r="I141" s="333"/>
    </row>
    <row r="142" spans="1:9">
      <c r="A142" s="332"/>
      <c r="B142" s="332"/>
      <c r="C142" s="332"/>
      <c r="D142" s="333"/>
      <c r="E142" s="333"/>
      <c r="F142" s="333"/>
      <c r="G142" s="333"/>
      <c r="H142" s="333"/>
      <c r="I142" s="333"/>
    </row>
    <row r="143" spans="1:9">
      <c r="A143" s="332"/>
      <c r="B143" s="332"/>
      <c r="C143" s="332"/>
      <c r="D143" s="333"/>
      <c r="E143" s="333"/>
      <c r="F143" s="333"/>
      <c r="G143" s="333"/>
      <c r="H143" s="333"/>
      <c r="I143" s="333"/>
    </row>
    <row r="144" spans="1:9">
      <c r="A144" s="332"/>
      <c r="B144" s="332"/>
      <c r="C144" s="332"/>
      <c r="D144" s="333"/>
      <c r="E144" s="333"/>
      <c r="F144" s="333"/>
      <c r="G144" s="333"/>
      <c r="H144" s="333"/>
      <c r="I144" s="333"/>
    </row>
    <row r="145" spans="1:9">
      <c r="A145" s="332"/>
      <c r="B145" s="332"/>
      <c r="C145" s="332"/>
      <c r="D145" s="333"/>
      <c r="E145" s="333"/>
      <c r="F145" s="333"/>
      <c r="G145" s="333"/>
      <c r="H145" s="333"/>
      <c r="I145" s="333"/>
    </row>
    <row r="146" spans="1:9">
      <c r="A146" s="332"/>
      <c r="B146" s="332"/>
      <c r="C146" s="332"/>
      <c r="D146" s="333"/>
      <c r="E146" s="333"/>
      <c r="F146" s="333"/>
      <c r="G146" s="333"/>
      <c r="H146" s="333"/>
      <c r="I146" s="333"/>
    </row>
    <row r="147" spans="1:9">
      <c r="A147" s="332"/>
      <c r="B147" s="332"/>
      <c r="C147" s="332"/>
      <c r="D147" s="333"/>
      <c r="E147" s="333"/>
      <c r="F147" s="333"/>
      <c r="G147" s="333"/>
      <c r="H147" s="333"/>
      <c r="I147" s="333"/>
    </row>
    <row r="148" spans="1:9">
      <c r="A148" s="332"/>
      <c r="B148" s="332"/>
      <c r="C148" s="332"/>
      <c r="D148" s="333"/>
      <c r="E148" s="333"/>
      <c r="F148" s="333"/>
      <c r="G148" s="333"/>
      <c r="H148" s="333"/>
      <c r="I148" s="333"/>
    </row>
    <row r="149" spans="1:9">
      <c r="A149" s="332"/>
      <c r="B149" s="332"/>
      <c r="C149" s="332"/>
      <c r="D149" s="333"/>
      <c r="E149" s="333"/>
      <c r="F149" s="333"/>
      <c r="G149" s="333"/>
      <c r="H149" s="333"/>
      <c r="I149" s="333"/>
    </row>
    <row r="150" spans="1:9">
      <c r="A150" s="332"/>
      <c r="B150" s="332"/>
      <c r="C150" s="332"/>
      <c r="D150" s="333"/>
      <c r="E150" s="333"/>
      <c r="F150" s="333"/>
      <c r="G150" s="333"/>
      <c r="H150" s="333"/>
      <c r="I150" s="333"/>
    </row>
    <row r="151" spans="1:9">
      <c r="A151" s="332"/>
      <c r="B151" s="332"/>
      <c r="C151" s="332"/>
      <c r="D151" s="333"/>
      <c r="E151" s="333"/>
      <c r="F151" s="333"/>
      <c r="G151" s="333"/>
      <c r="H151" s="333"/>
      <c r="I151" s="333"/>
    </row>
    <row r="152" spans="1:9">
      <c r="A152" s="332"/>
      <c r="B152" s="332"/>
      <c r="C152" s="332"/>
      <c r="D152" s="333"/>
      <c r="E152" s="333"/>
      <c r="F152" s="333"/>
      <c r="G152" s="333"/>
      <c r="H152" s="333"/>
      <c r="I152" s="333"/>
    </row>
    <row r="153" spans="1:9">
      <c r="A153" s="332"/>
      <c r="B153" s="332"/>
      <c r="C153" s="332"/>
      <c r="D153" s="333"/>
      <c r="E153" s="333"/>
      <c r="F153" s="333"/>
      <c r="G153" s="333"/>
      <c r="H153" s="333"/>
      <c r="I153" s="333"/>
    </row>
    <row r="154" spans="1:9">
      <c r="A154" s="332"/>
      <c r="B154" s="332"/>
      <c r="C154" s="332"/>
      <c r="D154" s="333"/>
      <c r="E154" s="333"/>
      <c r="F154" s="333"/>
      <c r="G154" s="333"/>
      <c r="H154" s="333"/>
      <c r="I154" s="333"/>
    </row>
    <row r="155" spans="1:9">
      <c r="A155" s="332"/>
      <c r="B155" s="332"/>
      <c r="C155" s="332"/>
      <c r="D155" s="333"/>
      <c r="E155" s="333"/>
      <c r="F155" s="333"/>
      <c r="G155" s="333"/>
      <c r="H155" s="333"/>
      <c r="I155" s="333"/>
    </row>
    <row r="156" spans="1:9">
      <c r="A156" s="332"/>
      <c r="B156" s="332"/>
      <c r="C156" s="332"/>
      <c r="D156" s="333"/>
      <c r="E156" s="333"/>
      <c r="F156" s="333"/>
      <c r="G156" s="333"/>
      <c r="H156" s="333"/>
      <c r="I156" s="333"/>
    </row>
    <row r="157" spans="1:9">
      <c r="A157" s="332"/>
      <c r="B157" s="332"/>
      <c r="C157" s="332"/>
      <c r="D157" s="333"/>
      <c r="E157" s="333"/>
      <c r="F157" s="333"/>
      <c r="G157" s="333"/>
      <c r="H157" s="333"/>
      <c r="I157" s="333"/>
    </row>
    <row r="158" spans="1:9">
      <c r="A158" s="332"/>
      <c r="B158" s="332"/>
      <c r="C158" s="332"/>
      <c r="D158" s="333"/>
      <c r="E158" s="333"/>
      <c r="F158" s="333"/>
      <c r="G158" s="333"/>
      <c r="H158" s="333"/>
      <c r="I158" s="333"/>
    </row>
    <row r="159" spans="1:9">
      <c r="A159" s="332"/>
      <c r="B159" s="332"/>
      <c r="C159" s="332"/>
      <c r="D159" s="333"/>
      <c r="E159" s="333"/>
      <c r="F159" s="333"/>
      <c r="G159" s="333"/>
      <c r="H159" s="333"/>
      <c r="I159" s="333"/>
    </row>
    <row r="160" spans="1:9">
      <c r="A160" s="332"/>
      <c r="B160" s="332"/>
      <c r="C160" s="332"/>
      <c r="D160" s="333"/>
      <c r="E160" s="333"/>
      <c r="F160" s="333"/>
      <c r="G160" s="333"/>
      <c r="H160" s="333"/>
      <c r="I160" s="333"/>
    </row>
    <row r="161" spans="1:9">
      <c r="A161" s="332"/>
      <c r="B161" s="332"/>
      <c r="C161" s="332"/>
      <c r="D161" s="333"/>
      <c r="E161" s="333"/>
      <c r="F161" s="333"/>
      <c r="G161" s="333"/>
      <c r="H161" s="333"/>
      <c r="I161" s="333"/>
    </row>
    <row r="162" spans="1:9">
      <c r="A162" s="332"/>
      <c r="B162" s="332"/>
      <c r="C162" s="332"/>
      <c r="D162" s="333"/>
      <c r="E162" s="333"/>
      <c r="F162" s="333"/>
      <c r="G162" s="333"/>
      <c r="H162" s="333"/>
      <c r="I162" s="333"/>
    </row>
    <row r="163" spans="1:9">
      <c r="A163" s="332"/>
      <c r="B163" s="332"/>
      <c r="C163" s="332"/>
      <c r="D163" s="333"/>
      <c r="E163" s="333"/>
      <c r="F163" s="333"/>
      <c r="G163" s="333"/>
      <c r="H163" s="333"/>
      <c r="I163" s="333"/>
    </row>
    <row r="164" spans="1:9">
      <c r="A164" s="332"/>
      <c r="B164" s="332"/>
      <c r="C164" s="332"/>
      <c r="D164" s="333"/>
      <c r="E164" s="333"/>
      <c r="F164" s="333"/>
      <c r="G164" s="333"/>
      <c r="H164" s="333"/>
      <c r="I164" s="333"/>
    </row>
    <row r="165" spans="1:9">
      <c r="A165" s="332"/>
      <c r="B165" s="332"/>
      <c r="C165" s="332"/>
      <c r="D165" s="333"/>
      <c r="E165" s="333"/>
      <c r="F165" s="333"/>
      <c r="G165" s="333"/>
      <c r="H165" s="333"/>
      <c r="I165" s="333"/>
    </row>
    <row r="166" spans="1:9">
      <c r="A166" s="332"/>
      <c r="B166" s="332"/>
      <c r="C166" s="332"/>
      <c r="D166" s="333"/>
      <c r="E166" s="333"/>
      <c r="F166" s="333"/>
      <c r="G166" s="333"/>
      <c r="H166" s="333"/>
      <c r="I166" s="333"/>
    </row>
    <row r="167" spans="1:9">
      <c r="A167" s="332"/>
      <c r="B167" s="332"/>
      <c r="C167" s="332"/>
      <c r="D167" s="333"/>
      <c r="E167" s="333"/>
      <c r="F167" s="333"/>
      <c r="G167" s="333"/>
      <c r="H167" s="333"/>
      <c r="I167" s="333"/>
    </row>
    <row r="168" spans="1:9">
      <c r="A168" s="332"/>
      <c r="B168" s="332"/>
      <c r="C168" s="332"/>
      <c r="D168" s="333"/>
      <c r="E168" s="333"/>
      <c r="F168" s="333"/>
      <c r="G168" s="333"/>
      <c r="H168" s="333"/>
      <c r="I168" s="333"/>
    </row>
    <row r="169" spans="1:9">
      <c r="A169" s="332"/>
      <c r="B169" s="332"/>
      <c r="C169" s="332"/>
      <c r="D169" s="333"/>
      <c r="E169" s="333"/>
      <c r="F169" s="333"/>
      <c r="G169" s="333"/>
      <c r="H169" s="333"/>
      <c r="I169" s="333"/>
    </row>
    <row r="170" spans="1:9">
      <c r="A170" s="332"/>
      <c r="B170" s="332"/>
      <c r="C170" s="332"/>
      <c r="D170" s="333"/>
      <c r="E170" s="333"/>
      <c r="F170" s="333"/>
      <c r="G170" s="333"/>
      <c r="H170" s="333"/>
      <c r="I170" s="333"/>
    </row>
    <row r="171" spans="1:9">
      <c r="A171" s="332"/>
      <c r="B171" s="332"/>
      <c r="C171" s="332"/>
      <c r="D171" s="333"/>
      <c r="E171" s="333"/>
      <c r="F171" s="333"/>
      <c r="G171" s="333"/>
      <c r="H171" s="333"/>
      <c r="I171" s="333"/>
    </row>
    <row r="172" spans="1:9">
      <c r="A172" s="332"/>
      <c r="B172" s="332"/>
      <c r="C172" s="332"/>
      <c r="D172" s="333"/>
      <c r="E172" s="333"/>
      <c r="F172" s="333"/>
      <c r="G172" s="333"/>
      <c r="H172" s="333"/>
      <c r="I172" s="333"/>
    </row>
    <row r="173" spans="1:9">
      <c r="A173" s="332"/>
      <c r="B173" s="332"/>
      <c r="C173" s="332"/>
      <c r="D173" s="333"/>
      <c r="E173" s="333"/>
      <c r="F173" s="333"/>
      <c r="G173" s="333"/>
      <c r="H173" s="333"/>
      <c r="I173" s="333"/>
    </row>
    <row r="174" spans="1:9">
      <c r="A174" s="332"/>
      <c r="B174" s="332"/>
      <c r="C174" s="332"/>
      <c r="D174" s="333"/>
      <c r="E174" s="333"/>
      <c r="F174" s="333"/>
      <c r="G174" s="333"/>
      <c r="H174" s="333"/>
      <c r="I174" s="333"/>
    </row>
    <row r="175" spans="1:9">
      <c r="A175" s="332"/>
      <c r="B175" s="332"/>
      <c r="C175" s="332"/>
      <c r="D175" s="333"/>
      <c r="E175" s="333"/>
      <c r="F175" s="333"/>
      <c r="G175" s="333"/>
      <c r="H175" s="333"/>
      <c r="I175" s="333"/>
    </row>
    <row r="176" spans="1:9">
      <c r="A176" s="332"/>
      <c r="B176" s="332"/>
      <c r="C176" s="332"/>
      <c r="D176" s="333"/>
      <c r="E176" s="333"/>
      <c r="F176" s="333"/>
      <c r="G176" s="333"/>
      <c r="H176" s="333"/>
      <c r="I176" s="333"/>
    </row>
    <row r="177" spans="1:9">
      <c r="A177" s="332"/>
      <c r="B177" s="332"/>
      <c r="C177" s="332"/>
      <c r="D177" s="333"/>
      <c r="E177" s="333"/>
      <c r="F177" s="333"/>
      <c r="G177" s="333"/>
      <c r="H177" s="333"/>
      <c r="I177" s="333"/>
    </row>
    <row r="178" spans="1:9">
      <c r="A178" s="332"/>
      <c r="B178" s="332"/>
      <c r="C178" s="332"/>
      <c r="D178" s="333"/>
      <c r="E178" s="333"/>
      <c r="F178" s="333"/>
      <c r="G178" s="333"/>
      <c r="H178" s="333"/>
      <c r="I178" s="333"/>
    </row>
    <row r="179" spans="1:9">
      <c r="A179" s="332"/>
      <c r="B179" s="332"/>
      <c r="C179" s="332"/>
      <c r="D179" s="333"/>
      <c r="E179" s="333"/>
      <c r="F179" s="333"/>
      <c r="G179" s="333"/>
      <c r="H179" s="333"/>
      <c r="I179" s="333"/>
    </row>
    <row r="180" spans="1:9">
      <c r="A180" s="332"/>
      <c r="B180" s="332"/>
      <c r="C180" s="332"/>
      <c r="D180" s="333"/>
      <c r="E180" s="333"/>
      <c r="F180" s="333"/>
      <c r="G180" s="333"/>
      <c r="H180" s="333"/>
      <c r="I180" s="333"/>
    </row>
    <row r="181" spans="1:9">
      <c r="A181" s="332"/>
      <c r="B181" s="332"/>
      <c r="C181" s="332"/>
      <c r="D181" s="333"/>
      <c r="E181" s="333"/>
      <c r="F181" s="333"/>
      <c r="G181" s="333"/>
      <c r="H181" s="333"/>
      <c r="I181" s="333"/>
    </row>
    <row r="182" spans="1:9">
      <c r="A182" s="332"/>
      <c r="B182" s="332"/>
      <c r="C182" s="332"/>
      <c r="D182" s="333"/>
      <c r="E182" s="333"/>
      <c r="F182" s="333"/>
      <c r="G182" s="333"/>
      <c r="H182" s="333"/>
      <c r="I182" s="333"/>
    </row>
    <row r="183" spans="1:9">
      <c r="A183" s="332"/>
      <c r="B183" s="332"/>
      <c r="C183" s="332"/>
      <c r="D183" s="333"/>
      <c r="E183" s="333"/>
      <c r="F183" s="333"/>
      <c r="G183" s="333"/>
      <c r="H183" s="333"/>
      <c r="I183" s="333"/>
    </row>
    <row r="184" spans="1:9">
      <c r="A184" s="332"/>
      <c r="B184" s="332"/>
      <c r="C184" s="332"/>
      <c r="D184" s="333"/>
      <c r="E184" s="333"/>
      <c r="F184" s="333"/>
      <c r="G184" s="333"/>
      <c r="H184" s="333"/>
      <c r="I184" s="333"/>
    </row>
    <row r="185" spans="1:9">
      <c r="A185" s="332"/>
      <c r="B185" s="332"/>
      <c r="C185" s="332"/>
      <c r="D185" s="333"/>
      <c r="E185" s="333"/>
      <c r="F185" s="333"/>
      <c r="G185" s="333"/>
      <c r="H185" s="333"/>
      <c r="I185" s="333"/>
    </row>
    <row r="186" spans="1:9">
      <c r="A186" s="332"/>
      <c r="B186" s="332"/>
      <c r="C186" s="332"/>
      <c r="D186" s="333"/>
      <c r="E186" s="333"/>
      <c r="F186" s="333"/>
      <c r="G186" s="333"/>
      <c r="H186" s="333"/>
      <c r="I186" s="333"/>
    </row>
    <row r="187" spans="1:9">
      <c r="A187" s="332"/>
      <c r="B187" s="332"/>
      <c r="C187" s="332"/>
      <c r="D187" s="333"/>
      <c r="E187" s="333"/>
      <c r="F187" s="333"/>
      <c r="G187" s="333"/>
      <c r="H187" s="333"/>
      <c r="I187" s="333"/>
    </row>
    <row r="188" spans="1:9">
      <c r="A188" s="332"/>
      <c r="B188" s="332"/>
      <c r="C188" s="332"/>
      <c r="D188" s="333"/>
      <c r="E188" s="333"/>
      <c r="F188" s="333"/>
      <c r="G188" s="333"/>
      <c r="H188" s="333"/>
      <c r="I188" s="333"/>
    </row>
    <row r="189" spans="1:9">
      <c r="A189" s="332"/>
      <c r="B189" s="332"/>
      <c r="C189" s="332"/>
      <c r="D189" s="333"/>
      <c r="E189" s="333"/>
      <c r="F189" s="333"/>
      <c r="G189" s="333"/>
      <c r="H189" s="333"/>
      <c r="I189" s="333"/>
    </row>
    <row r="190" spans="1:9">
      <c r="A190" s="332"/>
      <c r="B190" s="332"/>
      <c r="C190" s="332"/>
      <c r="D190" s="333"/>
      <c r="E190" s="333"/>
      <c r="F190" s="333"/>
      <c r="G190" s="333"/>
      <c r="H190" s="333"/>
      <c r="I190" s="333"/>
    </row>
    <row r="191" spans="1:9">
      <c r="A191" s="332"/>
      <c r="B191" s="332"/>
      <c r="C191" s="332"/>
      <c r="D191" s="333"/>
      <c r="E191" s="333"/>
      <c r="F191" s="333"/>
      <c r="G191" s="333"/>
      <c r="H191" s="333"/>
      <c r="I191" s="333"/>
    </row>
    <row r="192" spans="1:9">
      <c r="A192" s="332"/>
      <c r="B192" s="332"/>
      <c r="C192" s="332"/>
      <c r="D192" s="333"/>
      <c r="E192" s="333"/>
      <c r="F192" s="333"/>
      <c r="G192" s="333"/>
      <c r="H192" s="333"/>
      <c r="I192" s="333"/>
    </row>
    <row r="193" spans="1:9">
      <c r="A193" s="332"/>
      <c r="B193" s="332"/>
      <c r="C193" s="332"/>
      <c r="D193" s="333"/>
      <c r="E193" s="333"/>
      <c r="F193" s="333"/>
      <c r="G193" s="333"/>
      <c r="H193" s="333"/>
      <c r="I193" s="333"/>
    </row>
    <row r="194" spans="1:9">
      <c r="A194" s="332"/>
      <c r="B194" s="332"/>
      <c r="C194" s="332"/>
      <c r="D194" s="333"/>
      <c r="E194" s="333"/>
      <c r="F194" s="333"/>
      <c r="G194" s="333"/>
      <c r="H194" s="333"/>
      <c r="I194" s="333"/>
    </row>
    <row r="195" spans="1:9">
      <c r="A195" s="332"/>
      <c r="B195" s="332"/>
      <c r="C195" s="332"/>
      <c r="D195" s="333"/>
      <c r="E195" s="333"/>
      <c r="F195" s="333"/>
      <c r="G195" s="333"/>
      <c r="H195" s="333"/>
      <c r="I195" s="333"/>
    </row>
    <row r="196" spans="1:9">
      <c r="A196" s="332"/>
      <c r="B196" s="332"/>
      <c r="C196" s="332"/>
      <c r="D196" s="333"/>
      <c r="E196" s="333"/>
      <c r="F196" s="333"/>
      <c r="G196" s="333"/>
      <c r="H196" s="333"/>
      <c r="I196" s="333"/>
    </row>
    <row r="197" spans="1:9">
      <c r="A197" s="332"/>
      <c r="B197" s="332"/>
      <c r="C197" s="332"/>
      <c r="D197" s="333"/>
      <c r="E197" s="333"/>
      <c r="F197" s="333"/>
      <c r="G197" s="333"/>
      <c r="H197" s="333"/>
      <c r="I197" s="333"/>
    </row>
    <row r="198" spans="1:9">
      <c r="A198" s="332"/>
      <c r="B198" s="332"/>
      <c r="C198" s="332"/>
      <c r="D198" s="333"/>
      <c r="E198" s="333"/>
      <c r="F198" s="333"/>
      <c r="G198" s="333"/>
      <c r="H198" s="333"/>
      <c r="I198" s="333"/>
    </row>
    <row r="199" spans="1:9">
      <c r="A199" s="332"/>
      <c r="B199" s="332"/>
      <c r="C199" s="332"/>
      <c r="D199" s="333"/>
      <c r="E199" s="333"/>
      <c r="F199" s="333"/>
      <c r="G199" s="333"/>
      <c r="H199" s="333"/>
      <c r="I199" s="333"/>
    </row>
    <row r="200" spans="1:9">
      <c r="A200" s="332"/>
      <c r="B200" s="332"/>
      <c r="C200" s="332"/>
      <c r="D200" s="333"/>
      <c r="E200" s="333"/>
      <c r="F200" s="333"/>
      <c r="G200" s="333"/>
      <c r="H200" s="333"/>
      <c r="I200" s="333"/>
    </row>
    <row r="201" spans="1:9">
      <c r="A201" s="332"/>
      <c r="B201" s="332"/>
      <c r="C201" s="332"/>
      <c r="D201" s="333"/>
      <c r="E201" s="333"/>
      <c r="F201" s="333"/>
      <c r="G201" s="333"/>
      <c r="H201" s="333"/>
      <c r="I201" s="333"/>
    </row>
    <row r="202" spans="1:9">
      <c r="A202" s="332"/>
      <c r="B202" s="332"/>
      <c r="C202" s="332"/>
      <c r="D202" s="333"/>
      <c r="E202" s="333"/>
      <c r="F202" s="333"/>
      <c r="G202" s="333"/>
      <c r="H202" s="333"/>
      <c r="I202" s="333"/>
    </row>
    <row r="203" spans="1:9">
      <c r="A203" s="332"/>
      <c r="B203" s="332"/>
      <c r="C203" s="332"/>
      <c r="D203" s="333"/>
      <c r="E203" s="333"/>
      <c r="F203" s="333"/>
      <c r="G203" s="333"/>
      <c r="H203" s="333"/>
      <c r="I203" s="333"/>
    </row>
    <row r="204" spans="1:9">
      <c r="A204" s="332"/>
      <c r="B204" s="332"/>
      <c r="C204" s="332"/>
      <c r="D204" s="333"/>
      <c r="E204" s="333"/>
      <c r="F204" s="333"/>
      <c r="G204" s="333"/>
      <c r="H204" s="333"/>
      <c r="I204" s="333"/>
    </row>
    <row r="205" spans="1:9">
      <c r="A205" s="332"/>
      <c r="B205" s="332"/>
      <c r="C205" s="332"/>
      <c r="D205" s="333"/>
      <c r="E205" s="333"/>
      <c r="F205" s="333"/>
      <c r="G205" s="333"/>
      <c r="H205" s="333"/>
      <c r="I205" s="333"/>
    </row>
    <row r="206" spans="1:9">
      <c r="A206" s="332"/>
      <c r="B206" s="332"/>
      <c r="C206" s="332"/>
      <c r="D206" s="333"/>
      <c r="E206" s="333"/>
      <c r="F206" s="333"/>
      <c r="G206" s="333"/>
      <c r="H206" s="333"/>
      <c r="I206" s="333"/>
    </row>
    <row r="207" spans="1:9">
      <c r="A207" s="332"/>
      <c r="B207" s="332"/>
      <c r="C207" s="332"/>
      <c r="D207" s="333"/>
      <c r="E207" s="333"/>
      <c r="F207" s="333"/>
      <c r="G207" s="333"/>
      <c r="H207" s="333"/>
      <c r="I207" s="333"/>
    </row>
    <row r="208" spans="1:9">
      <c r="A208" s="332"/>
      <c r="B208" s="332"/>
      <c r="C208" s="332"/>
      <c r="D208" s="333"/>
      <c r="E208" s="333"/>
      <c r="F208" s="333"/>
      <c r="G208" s="333"/>
      <c r="H208" s="333"/>
      <c r="I208" s="333"/>
    </row>
    <row r="209" spans="1:9">
      <c r="A209" s="332"/>
      <c r="B209" s="332"/>
      <c r="C209" s="332"/>
      <c r="D209" s="333"/>
      <c r="E209" s="333"/>
      <c r="F209" s="333"/>
      <c r="G209" s="333"/>
      <c r="H209" s="333"/>
      <c r="I209" s="333"/>
    </row>
    <row r="210" spans="1:9">
      <c r="A210" s="332"/>
      <c r="B210" s="332"/>
      <c r="C210" s="332"/>
      <c r="D210" s="333"/>
      <c r="E210" s="333"/>
      <c r="F210" s="333"/>
      <c r="G210" s="333"/>
      <c r="H210" s="333"/>
      <c r="I210" s="333"/>
    </row>
    <row r="211" spans="1:9">
      <c r="A211" s="332"/>
      <c r="B211" s="332"/>
      <c r="C211" s="332"/>
      <c r="D211" s="333"/>
      <c r="E211" s="333"/>
      <c r="F211" s="333"/>
      <c r="G211" s="333"/>
      <c r="H211" s="333"/>
      <c r="I211" s="333"/>
    </row>
    <row r="212" spans="1:9">
      <c r="A212" s="332"/>
      <c r="B212" s="332"/>
      <c r="C212" s="332"/>
      <c r="D212" s="333"/>
      <c r="E212" s="333"/>
      <c r="F212" s="333"/>
      <c r="G212" s="333"/>
      <c r="H212" s="333"/>
      <c r="I212" s="333"/>
    </row>
    <row r="213" spans="1:9">
      <c r="A213" s="332"/>
      <c r="B213" s="332"/>
      <c r="C213" s="332"/>
      <c r="D213" s="333"/>
      <c r="E213" s="333"/>
      <c r="F213" s="333"/>
      <c r="G213" s="333"/>
      <c r="H213" s="333"/>
      <c r="I213" s="333"/>
    </row>
    <row r="214" spans="1:9">
      <c r="A214" s="332"/>
      <c r="B214" s="332"/>
      <c r="C214" s="332"/>
      <c r="D214" s="333"/>
      <c r="E214" s="333"/>
      <c r="F214" s="333"/>
      <c r="G214" s="333"/>
      <c r="H214" s="333"/>
      <c r="I214" s="333"/>
    </row>
    <row r="215" spans="1:9">
      <c r="A215" s="332"/>
      <c r="B215" s="332"/>
      <c r="C215" s="332"/>
      <c r="D215" s="333"/>
      <c r="E215" s="333"/>
      <c r="F215" s="333"/>
      <c r="G215" s="333"/>
      <c r="H215" s="333"/>
      <c r="I215" s="333"/>
    </row>
    <row r="216" spans="1:9">
      <c r="A216" s="332"/>
      <c r="B216" s="332"/>
      <c r="C216" s="332"/>
      <c r="D216" s="333"/>
      <c r="E216" s="333"/>
      <c r="F216" s="333"/>
      <c r="G216" s="333"/>
      <c r="H216" s="333"/>
      <c r="I216" s="333"/>
    </row>
    <row r="217" spans="1:9">
      <c r="A217" s="332"/>
      <c r="B217" s="332"/>
      <c r="C217" s="332"/>
      <c r="D217" s="333"/>
      <c r="E217" s="333"/>
      <c r="F217" s="333"/>
      <c r="G217" s="333"/>
      <c r="H217" s="333"/>
      <c r="I217" s="333"/>
    </row>
    <row r="218" spans="1:9">
      <c r="A218" s="332"/>
      <c r="B218" s="332"/>
      <c r="C218" s="332"/>
      <c r="D218" s="333"/>
      <c r="E218" s="333"/>
      <c r="F218" s="333"/>
      <c r="G218" s="333"/>
      <c r="H218" s="333"/>
      <c r="I218" s="333"/>
    </row>
    <row r="219" spans="1:9">
      <c r="A219" s="332"/>
      <c r="B219" s="332"/>
      <c r="C219" s="332"/>
      <c r="D219" s="333"/>
      <c r="E219" s="333"/>
      <c r="F219" s="333"/>
      <c r="G219" s="333"/>
      <c r="H219" s="333"/>
      <c r="I219" s="333"/>
    </row>
    <row r="220" spans="1:9">
      <c r="A220" s="332"/>
      <c r="B220" s="332"/>
      <c r="C220" s="332"/>
      <c r="D220" s="333"/>
      <c r="E220" s="333"/>
      <c r="F220" s="333"/>
      <c r="G220" s="333"/>
      <c r="H220" s="333"/>
      <c r="I220" s="333"/>
    </row>
    <row r="221" spans="1:9">
      <c r="A221" s="332"/>
      <c r="B221" s="332"/>
      <c r="C221" s="332"/>
      <c r="D221" s="333"/>
      <c r="E221" s="333"/>
      <c r="F221" s="333"/>
      <c r="G221" s="333"/>
      <c r="H221" s="333"/>
      <c r="I221" s="333"/>
    </row>
    <row r="222" spans="1:9">
      <c r="A222" s="332"/>
      <c r="B222" s="332"/>
      <c r="C222" s="332"/>
      <c r="D222" s="333"/>
      <c r="E222" s="333"/>
      <c r="F222" s="333"/>
      <c r="G222" s="333"/>
      <c r="H222" s="333"/>
      <c r="I222" s="333"/>
    </row>
    <row r="223" spans="1:9">
      <c r="A223" s="332"/>
      <c r="B223" s="332"/>
      <c r="C223" s="332"/>
      <c r="D223" s="333"/>
      <c r="E223" s="333"/>
      <c r="F223" s="333"/>
      <c r="G223" s="333"/>
      <c r="H223" s="333"/>
      <c r="I223" s="333"/>
    </row>
    <row r="224" spans="1:9">
      <c r="A224" s="332"/>
      <c r="B224" s="332"/>
      <c r="C224" s="332"/>
      <c r="D224" s="333"/>
      <c r="E224" s="333"/>
      <c r="F224" s="333"/>
      <c r="G224" s="333"/>
      <c r="H224" s="333"/>
      <c r="I224" s="333"/>
    </row>
    <row r="225" spans="1:9">
      <c r="A225" s="332"/>
      <c r="B225" s="332"/>
      <c r="C225" s="332"/>
      <c r="D225" s="333"/>
      <c r="E225" s="333"/>
      <c r="F225" s="333"/>
      <c r="G225" s="333"/>
      <c r="H225" s="333"/>
      <c r="I225" s="333"/>
    </row>
    <row r="226" spans="1:9">
      <c r="A226" s="332"/>
      <c r="B226" s="332"/>
      <c r="C226" s="332"/>
      <c r="D226" s="333"/>
      <c r="E226" s="333"/>
      <c r="F226" s="333"/>
      <c r="G226" s="333"/>
      <c r="H226" s="333"/>
      <c r="I226" s="333"/>
    </row>
    <row r="227" spans="1:9">
      <c r="A227" s="332"/>
      <c r="B227" s="332"/>
      <c r="C227" s="332"/>
      <c r="D227" s="333"/>
      <c r="E227" s="333"/>
      <c r="F227" s="333"/>
      <c r="G227" s="333"/>
      <c r="H227" s="333"/>
      <c r="I227" s="333"/>
    </row>
    <row r="228" spans="1:9">
      <c r="A228" s="332"/>
      <c r="B228" s="332"/>
      <c r="C228" s="332"/>
      <c r="D228" s="333"/>
      <c r="E228" s="333"/>
      <c r="F228" s="333"/>
      <c r="G228" s="333"/>
      <c r="H228" s="333"/>
      <c r="I228" s="333"/>
    </row>
    <row r="229" spans="1:9">
      <c r="A229" s="332"/>
      <c r="B229" s="332"/>
      <c r="C229" s="332"/>
      <c r="D229" s="333"/>
      <c r="E229" s="333"/>
      <c r="F229" s="333"/>
      <c r="G229" s="333"/>
      <c r="H229" s="333"/>
      <c r="I229" s="333"/>
    </row>
    <row r="230" spans="1:9">
      <c r="A230" s="332"/>
      <c r="B230" s="332"/>
      <c r="C230" s="332"/>
      <c r="D230" s="333"/>
      <c r="E230" s="333"/>
      <c r="F230" s="333"/>
      <c r="G230" s="333"/>
      <c r="H230" s="333"/>
      <c r="I230" s="333"/>
    </row>
    <row r="231" spans="1:9">
      <c r="A231" s="332"/>
      <c r="B231" s="332"/>
      <c r="C231" s="332"/>
      <c r="D231" s="333"/>
      <c r="E231" s="333"/>
      <c r="F231" s="333"/>
      <c r="G231" s="333"/>
      <c r="H231" s="333"/>
      <c r="I231" s="333"/>
    </row>
    <row r="232" spans="1:9">
      <c r="A232" s="332"/>
      <c r="B232" s="332"/>
      <c r="C232" s="332"/>
      <c r="D232" s="333"/>
      <c r="E232" s="333"/>
      <c r="F232" s="333"/>
      <c r="G232" s="333"/>
      <c r="H232" s="333"/>
      <c r="I232" s="333"/>
    </row>
    <row r="233" spans="1:9">
      <c r="A233" s="332"/>
      <c r="B233" s="332"/>
      <c r="C233" s="332"/>
      <c r="D233" s="333"/>
      <c r="E233" s="333"/>
      <c r="F233" s="333"/>
      <c r="G233" s="333"/>
      <c r="H233" s="333"/>
      <c r="I233" s="333"/>
    </row>
    <row r="234" spans="1:9">
      <c r="A234" s="332"/>
      <c r="B234" s="332"/>
      <c r="C234" s="332"/>
      <c r="D234" s="333"/>
      <c r="E234" s="333"/>
      <c r="F234" s="333"/>
      <c r="G234" s="333"/>
      <c r="H234" s="333"/>
      <c r="I234" s="333"/>
    </row>
    <row r="235" spans="1:9">
      <c r="A235" s="332"/>
      <c r="B235" s="332"/>
      <c r="C235" s="332"/>
      <c r="D235" s="333"/>
      <c r="E235" s="333"/>
      <c r="F235" s="333"/>
      <c r="G235" s="333"/>
      <c r="H235" s="333"/>
      <c r="I235" s="333"/>
    </row>
    <row r="236" spans="1:9">
      <c r="A236" s="332"/>
      <c r="B236" s="332"/>
      <c r="C236" s="332"/>
      <c r="D236" s="333"/>
      <c r="E236" s="333"/>
      <c r="F236" s="333"/>
      <c r="G236" s="333"/>
      <c r="H236" s="333"/>
      <c r="I236" s="333"/>
    </row>
    <row r="237" spans="1:9">
      <c r="A237" s="332"/>
      <c r="B237" s="332"/>
      <c r="C237" s="332"/>
      <c r="D237" s="333"/>
      <c r="E237" s="333"/>
      <c r="F237" s="333"/>
      <c r="G237" s="333"/>
      <c r="H237" s="333"/>
      <c r="I237" s="333"/>
    </row>
    <row r="238" spans="1:9">
      <c r="A238" s="332"/>
      <c r="B238" s="332"/>
      <c r="C238" s="332"/>
      <c r="D238" s="333"/>
      <c r="E238" s="333"/>
      <c r="F238" s="333"/>
      <c r="G238" s="333"/>
      <c r="H238" s="333"/>
      <c r="I238" s="333"/>
    </row>
    <row r="239" spans="1:9">
      <c r="A239" s="332"/>
      <c r="B239" s="332"/>
      <c r="C239" s="332"/>
      <c r="D239" s="333"/>
      <c r="E239" s="333"/>
      <c r="F239" s="333"/>
      <c r="G239" s="333"/>
      <c r="H239" s="333"/>
      <c r="I239" s="333"/>
    </row>
    <row r="240" spans="1:9">
      <c r="A240" s="332"/>
      <c r="B240" s="332"/>
      <c r="C240" s="332"/>
      <c r="D240" s="333"/>
      <c r="E240" s="333"/>
      <c r="F240" s="333"/>
      <c r="G240" s="333"/>
      <c r="H240" s="333"/>
      <c r="I240" s="333"/>
    </row>
    <row r="241" spans="1:9">
      <c r="A241" s="332"/>
      <c r="B241" s="332"/>
      <c r="C241" s="332"/>
      <c r="D241" s="333"/>
      <c r="E241" s="333"/>
      <c r="F241" s="333"/>
      <c r="G241" s="333"/>
      <c r="H241" s="333"/>
      <c r="I241" s="333"/>
    </row>
    <row r="242" spans="1:9">
      <c r="A242" s="332"/>
      <c r="B242" s="332"/>
      <c r="C242" s="332"/>
      <c r="D242" s="333"/>
      <c r="E242" s="333"/>
      <c r="F242" s="333"/>
      <c r="G242" s="333"/>
      <c r="H242" s="333"/>
      <c r="I242" s="333"/>
    </row>
    <row r="243" spans="1:9">
      <c r="A243" s="332"/>
      <c r="B243" s="332"/>
      <c r="C243" s="332"/>
      <c r="D243" s="333"/>
      <c r="E243" s="333"/>
      <c r="F243" s="333"/>
      <c r="G243" s="333"/>
      <c r="H243" s="333"/>
      <c r="I243" s="333"/>
    </row>
    <row r="244" spans="1:9">
      <c r="A244" s="332"/>
      <c r="B244" s="332"/>
      <c r="C244" s="332"/>
      <c r="D244" s="333"/>
      <c r="E244" s="333"/>
      <c r="F244" s="333"/>
      <c r="G244" s="333"/>
      <c r="H244" s="333"/>
      <c r="I244" s="333"/>
    </row>
    <row r="245" spans="1:9">
      <c r="A245" s="332"/>
      <c r="B245" s="332"/>
      <c r="C245" s="332"/>
      <c r="D245" s="333"/>
      <c r="E245" s="333"/>
      <c r="F245" s="333"/>
      <c r="G245" s="333"/>
      <c r="H245" s="333"/>
      <c r="I245" s="333"/>
    </row>
    <row r="246" spans="1:9">
      <c r="A246" s="332"/>
      <c r="B246" s="332"/>
      <c r="C246" s="332"/>
      <c r="D246" s="333"/>
      <c r="E246" s="333"/>
      <c r="F246" s="333"/>
      <c r="G246" s="333"/>
      <c r="H246" s="333"/>
      <c r="I246" s="333"/>
    </row>
    <row r="247" spans="1:9">
      <c r="A247" s="332"/>
      <c r="B247" s="332"/>
      <c r="C247" s="332"/>
      <c r="D247" s="333"/>
      <c r="E247" s="333"/>
      <c r="F247" s="333"/>
      <c r="G247" s="333"/>
      <c r="H247" s="333"/>
      <c r="I247" s="333"/>
    </row>
    <row r="248" spans="1:9">
      <c r="A248" s="332"/>
      <c r="B248" s="332"/>
      <c r="C248" s="332"/>
      <c r="D248" s="333"/>
      <c r="E248" s="333"/>
      <c r="F248" s="333"/>
      <c r="G248" s="333"/>
      <c r="H248" s="333"/>
      <c r="I248" s="333"/>
    </row>
  </sheetData>
  <mergeCells count="8">
    <mergeCell ref="D102:E102"/>
    <mergeCell ref="D106:E106"/>
    <mergeCell ref="H106:I106"/>
    <mergeCell ref="H11:I11"/>
    <mergeCell ref="H12:I14"/>
    <mergeCell ref="D17:D18"/>
    <mergeCell ref="E17:E18"/>
    <mergeCell ref="F100:G100"/>
  </mergeCells>
  <conditionalFormatting sqref="D65:I65">
    <cfRule type="cellIs" dxfId="104" priority="21" stopIfTrue="1" operator="notEqual">
      <formula>0</formula>
    </cfRule>
  </conditionalFormatting>
  <conditionalFormatting sqref="D97:I97">
    <cfRule type="cellIs" dxfId="103" priority="20" stopIfTrue="1" operator="notEqual">
      <formula>0</formula>
    </cfRule>
  </conditionalFormatting>
  <conditionalFormatting sqref="F99:G99 A99">
    <cfRule type="cellIs" dxfId="102" priority="19" stopIfTrue="1" operator="equal">
      <formula>0</formula>
    </cfRule>
  </conditionalFormatting>
  <conditionalFormatting sqref="H106 D102">
    <cfRule type="cellIs" dxfId="101" priority="18" stopIfTrue="1" operator="equal">
      <formula>0</formula>
    </cfRule>
  </conditionalFormatting>
  <conditionalFormatting sqref="I99">
    <cfRule type="cellIs" dxfId="100" priority="17" stopIfTrue="1" operator="equal">
      <formula>0</formula>
    </cfRule>
  </conditionalFormatting>
  <conditionalFormatting sqref="D106:E106">
    <cfRule type="cellIs" dxfId="99" priority="16" stopIfTrue="1" operator="equal">
      <formula>0</formula>
    </cfRule>
  </conditionalFormatting>
  <conditionalFormatting sqref="E15">
    <cfRule type="cellIs" dxfId="98" priority="11" stopIfTrue="1" operator="equal">
      <formula>"Чужди средства"</formula>
    </cfRule>
    <cfRule type="cellIs" dxfId="97" priority="12" stopIfTrue="1" operator="equal">
      <formula>"СЕС - ДМП"</formula>
    </cfRule>
    <cfRule type="cellIs" dxfId="96" priority="13" stopIfTrue="1" operator="equal">
      <formula>"СЕС - РА"</formula>
    </cfRule>
    <cfRule type="cellIs" dxfId="95" priority="14" stopIfTrue="1" operator="equal">
      <formula>"СЕС - ДЕС"</formula>
    </cfRule>
    <cfRule type="cellIs" dxfId="94" priority="15" stopIfTrue="1" operator="equal">
      <formula>"СЕС - КСФ"</formula>
    </cfRule>
  </conditionalFormatting>
  <conditionalFormatting sqref="A97">
    <cfRule type="cellIs" dxfId="93" priority="10" stopIfTrue="1" operator="notEqual">
      <formula>0</formula>
    </cfRule>
  </conditionalFormatting>
  <conditionalFormatting sqref="H11:I11">
    <cfRule type="cellIs" dxfId="92" priority="6" stopIfTrue="1" operator="between">
      <formula>1000000000000</formula>
      <formula>9999999999999990</formula>
    </cfRule>
    <cfRule type="cellIs" dxfId="91" priority="7" stopIfTrue="1" operator="between">
      <formula>10000000000</formula>
      <formula>999999999999</formula>
    </cfRule>
    <cfRule type="cellIs" dxfId="90" priority="8" stopIfTrue="1" operator="between">
      <formula>1000000</formula>
      <formula>99999999</formula>
    </cfRule>
    <cfRule type="cellIs" dxfId="89" priority="9" stopIfTrue="1" operator="between">
      <formula>100</formula>
      <formula>9999</formula>
    </cfRule>
  </conditionalFormatting>
  <conditionalFormatting sqref="D15">
    <cfRule type="cellIs" dxfId="88" priority="1" stopIfTrue="1" operator="equal">
      <formula>"Чужди средства"</formula>
    </cfRule>
    <cfRule type="cellIs" dxfId="87" priority="2" stopIfTrue="1" operator="equal">
      <formula>"СЕС - ДМП"</formula>
    </cfRule>
    <cfRule type="cellIs" dxfId="86" priority="3" stopIfTrue="1" operator="equal">
      <formula>"СЕС - РА"</formula>
    </cfRule>
    <cfRule type="cellIs" dxfId="85" priority="4" stopIfTrue="1" operator="equal">
      <formula>"СЕС - ДЕС"</formula>
    </cfRule>
    <cfRule type="cellIs" dxfId="84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8"/>
  <sheetViews>
    <sheetView topLeftCell="A4" zoomScale="60" zoomScaleNormal="60" workbookViewId="0">
      <selection activeCell="A101" sqref="A101"/>
    </sheetView>
  </sheetViews>
  <sheetFormatPr defaultRowHeight="15"/>
  <cols>
    <col min="1" max="1" width="81.7109375" style="327" customWidth="1"/>
    <col min="2" max="2" width="3.28515625" style="327" hidden="1" customWidth="1"/>
    <col min="3" max="3" width="4.140625" style="327" hidden="1" customWidth="1"/>
    <col min="4" max="5" width="19.140625" style="314" customWidth="1"/>
    <col min="6" max="9" width="19" style="314" customWidth="1"/>
    <col min="10" max="10" width="0.7109375" style="23" customWidth="1"/>
  </cols>
  <sheetData>
    <row r="1" spans="1:10" ht="18.75">
      <c r="A1" s="45"/>
      <c r="B1" s="45"/>
      <c r="C1" s="45"/>
      <c r="D1" s="46"/>
      <c r="E1" s="47"/>
      <c r="F1" s="47"/>
      <c r="G1" s="47"/>
      <c r="H1" s="46"/>
      <c r="I1" s="46"/>
      <c r="J1" s="16"/>
    </row>
    <row r="2" spans="1:10" ht="15.75">
      <c r="A2" s="45"/>
      <c r="B2" s="45"/>
      <c r="C2" s="45"/>
      <c r="D2" s="46"/>
      <c r="E2" s="48"/>
      <c r="F2" s="48"/>
      <c r="G2" s="48"/>
      <c r="H2" s="46"/>
      <c r="I2" s="46"/>
      <c r="J2" s="17"/>
    </row>
    <row r="3" spans="1:10" ht="15.75">
      <c r="A3" s="45"/>
      <c r="B3" s="45"/>
      <c r="C3" s="45"/>
      <c r="D3" s="46"/>
      <c r="E3" s="48"/>
      <c r="F3" s="48"/>
      <c r="G3" s="48"/>
      <c r="H3" s="46"/>
      <c r="I3" s="46"/>
      <c r="J3" s="19"/>
    </row>
    <row r="4" spans="1:10" ht="15.75">
      <c r="A4" s="45"/>
      <c r="B4" s="45"/>
      <c r="C4" s="45"/>
      <c r="D4" s="46"/>
      <c r="E4" s="48"/>
      <c r="F4" s="48"/>
      <c r="G4" s="48"/>
      <c r="H4" s="46"/>
      <c r="I4" s="46"/>
      <c r="J4" s="19"/>
    </row>
    <row r="5" spans="1:10" ht="15.75">
      <c r="A5" s="45"/>
      <c r="B5" s="45"/>
      <c r="C5" s="45"/>
      <c r="D5" s="46"/>
      <c r="E5" s="48"/>
      <c r="F5" s="48"/>
      <c r="G5" s="48"/>
      <c r="H5" s="46"/>
      <c r="I5" s="46"/>
      <c r="J5" s="19"/>
    </row>
    <row r="6" spans="1:10" ht="15.75">
      <c r="A6" s="45"/>
      <c r="B6" s="45"/>
      <c r="C6" s="45"/>
      <c r="D6" s="46"/>
      <c r="E6" s="48"/>
      <c r="F6" s="48"/>
      <c r="G6" s="48"/>
      <c r="H6" s="46"/>
      <c r="I6" s="46"/>
      <c r="J6" s="18"/>
    </row>
    <row r="7" spans="1:10" ht="20.25">
      <c r="A7" s="49"/>
      <c r="B7" s="49"/>
      <c r="C7" s="49"/>
      <c r="D7" s="46"/>
      <c r="E7" s="46"/>
      <c r="F7" s="46"/>
      <c r="G7" s="46"/>
      <c r="H7" s="46"/>
      <c r="I7" s="46"/>
      <c r="J7" s="18"/>
    </row>
    <row r="8" spans="1:10" ht="21" thickBot="1">
      <c r="A8" s="50" t="e">
        <f>VLOOKUP(D15,SMETKA,3,FALSE)</f>
        <v>#N/A</v>
      </c>
      <c r="B8" s="51"/>
      <c r="C8" s="51"/>
      <c r="D8" s="52"/>
      <c r="E8" s="52"/>
      <c r="F8" s="52"/>
      <c r="G8" s="52"/>
      <c r="H8" s="52"/>
      <c r="I8" s="53"/>
      <c r="J8" s="18"/>
    </row>
    <row r="9" spans="1:10" ht="21" thickTop="1">
      <c r="A9" s="49"/>
      <c r="B9" s="49"/>
      <c r="C9" s="49"/>
      <c r="D9" s="54"/>
      <c r="E9" s="54"/>
      <c r="F9" s="54"/>
      <c r="G9" s="54"/>
      <c r="H9" s="54"/>
      <c r="I9" s="54"/>
      <c r="J9" s="24"/>
    </row>
    <row r="10" spans="1:10" ht="18.75">
      <c r="A10" s="55"/>
      <c r="B10" s="55"/>
      <c r="C10" s="55"/>
      <c r="D10" s="46"/>
      <c r="E10" s="7"/>
      <c r="F10" s="7"/>
      <c r="G10" s="7"/>
      <c r="H10" s="46"/>
      <c r="I10" s="46"/>
      <c r="J10" s="18"/>
    </row>
    <row r="11" spans="1:10" ht="18.75">
      <c r="A11" s="56" t="s">
        <v>163</v>
      </c>
      <c r="B11" s="56"/>
      <c r="C11" s="56"/>
      <c r="D11" s="57" t="s">
        <v>6</v>
      </c>
      <c r="E11" s="26">
        <v>43190</v>
      </c>
      <c r="F11" s="27" t="s">
        <v>0</v>
      </c>
      <c r="G11" s="28">
        <f>+[1]OTCHET!G9</f>
        <v>0</v>
      </c>
      <c r="H11" s="335" t="str">
        <f>+[1]OTCHET!H9</f>
        <v>000 455 464</v>
      </c>
      <c r="I11" s="336"/>
      <c r="J11" s="25"/>
    </row>
    <row r="12" spans="1:10" ht="18.75">
      <c r="A12" s="8" t="s">
        <v>7</v>
      </c>
      <c r="B12" s="58"/>
      <c r="C12" s="55"/>
      <c r="D12" s="46"/>
      <c r="E12" s="59"/>
      <c r="F12" s="46"/>
      <c r="G12" s="14"/>
      <c r="H12" s="337" t="s">
        <v>8</v>
      </c>
      <c r="I12" s="337"/>
      <c r="J12" s="25"/>
    </row>
    <row r="13" spans="1:10" ht="19.5">
      <c r="A13" s="60">
        <f>+[1]OTCHET!A12</f>
        <v>0</v>
      </c>
      <c r="B13" s="58"/>
      <c r="C13" s="58"/>
      <c r="D13" s="61">
        <f>+[1]OTCHET!D12</f>
        <v>0</v>
      </c>
      <c r="E13" s="30" t="str">
        <f>+[1]OTCHET!E12</f>
        <v>код по ЕБК:</v>
      </c>
      <c r="F13" s="46">
        <v>1722</v>
      </c>
      <c r="G13" s="14"/>
      <c r="H13" s="338"/>
      <c r="I13" s="338"/>
      <c r="J13" s="25"/>
    </row>
    <row r="14" spans="1:10" ht="15.75">
      <c r="A14" s="9" t="s">
        <v>9</v>
      </c>
      <c r="B14" s="62"/>
      <c r="C14" s="62"/>
      <c r="D14" s="62"/>
      <c r="E14" s="62"/>
      <c r="F14" s="62"/>
      <c r="G14" s="14"/>
      <c r="H14" s="338"/>
      <c r="I14" s="338"/>
      <c r="J14" s="25"/>
    </row>
    <row r="15" spans="1:10" ht="19.5">
      <c r="A15" s="63" t="s">
        <v>10</v>
      </c>
      <c r="B15" s="64"/>
      <c r="C15" s="64"/>
      <c r="D15" s="44" t="str">
        <f>+[1]OTCHET!D15</f>
        <v>ФИНАНСОВО-ПРАВНА ФОРМА</v>
      </c>
      <c r="E15" s="15">
        <f>[1]OTCHET!E15</f>
        <v>33</v>
      </c>
      <c r="F15" s="62"/>
      <c r="G15" s="65"/>
      <c r="H15" s="65"/>
      <c r="I15" s="66"/>
      <c r="J15" s="25"/>
    </row>
    <row r="16" spans="1:10" ht="16.5" thickBot="1">
      <c r="A16" s="67"/>
      <c r="B16" s="67"/>
      <c r="C16" s="67"/>
      <c r="D16" s="68"/>
      <c r="E16" s="68"/>
      <c r="F16" s="68"/>
      <c r="G16" s="68"/>
      <c r="H16" s="68"/>
      <c r="I16" s="69" t="s">
        <v>11</v>
      </c>
      <c r="J16" s="25"/>
    </row>
    <row r="17" spans="1:10" ht="15.75">
      <c r="A17" s="70"/>
      <c r="B17" s="71" t="s">
        <v>12</v>
      </c>
      <c r="C17" s="71"/>
      <c r="D17" s="339" t="s">
        <v>13</v>
      </c>
      <c r="E17" s="341" t="s">
        <v>14</v>
      </c>
      <c r="F17" s="72" t="s">
        <v>15</v>
      </c>
      <c r="G17" s="10"/>
      <c r="H17" s="73"/>
      <c r="I17" s="11"/>
      <c r="J17" s="25"/>
    </row>
    <row r="18" spans="1:10" ht="47.25">
      <c r="A18" s="74" t="s">
        <v>16</v>
      </c>
      <c r="B18" s="75"/>
      <c r="C18" s="75"/>
      <c r="D18" s="340"/>
      <c r="E18" s="342"/>
      <c r="F18" s="76" t="s">
        <v>17</v>
      </c>
      <c r="G18" s="77" t="s">
        <v>18</v>
      </c>
      <c r="H18" s="77" t="s">
        <v>19</v>
      </c>
      <c r="I18" s="78" t="s">
        <v>20</v>
      </c>
      <c r="J18" s="25"/>
    </row>
    <row r="19" spans="1:10" ht="15.75">
      <c r="A19" s="79"/>
      <c r="B19" s="79"/>
      <c r="C19" s="79"/>
      <c r="D19" s="80"/>
      <c r="E19" s="80"/>
      <c r="F19" s="81"/>
      <c r="G19" s="82"/>
      <c r="H19" s="82"/>
      <c r="I19" s="83"/>
      <c r="J19" s="25"/>
    </row>
    <row r="20" spans="1:10" ht="15.75">
      <c r="A20" s="84" t="s">
        <v>21</v>
      </c>
      <c r="B20" s="85"/>
      <c r="C20" s="85"/>
      <c r="D20" s="86" t="s">
        <v>1</v>
      </c>
      <c r="E20" s="86" t="s">
        <v>2</v>
      </c>
      <c r="F20" s="87" t="s">
        <v>3</v>
      </c>
      <c r="G20" s="88" t="s">
        <v>4</v>
      </c>
      <c r="H20" s="88" t="s">
        <v>5</v>
      </c>
      <c r="I20" s="89" t="s">
        <v>22</v>
      </c>
      <c r="J20" s="25"/>
    </row>
    <row r="21" spans="1:10" ht="15.75">
      <c r="A21" s="90"/>
      <c r="B21" s="90"/>
      <c r="C21" s="90"/>
      <c r="D21" s="91"/>
      <c r="E21" s="91"/>
      <c r="F21" s="92"/>
      <c r="G21" s="93"/>
      <c r="H21" s="93"/>
      <c r="I21" s="94"/>
      <c r="J21" s="25"/>
    </row>
    <row r="22" spans="1:10" ht="19.5" thickBot="1">
      <c r="A22" s="95" t="s">
        <v>23</v>
      </c>
      <c r="B22" s="96" t="s">
        <v>24</v>
      </c>
      <c r="C22" s="97"/>
      <c r="D22" s="98">
        <f t="shared" ref="D22:I22" si="0">+D23+D25+D36+D37</f>
        <v>0</v>
      </c>
      <c r="E22" s="98">
        <f t="shared" si="0"/>
        <v>0</v>
      </c>
      <c r="F22" s="99">
        <f t="shared" si="0"/>
        <v>0</v>
      </c>
      <c r="G22" s="100">
        <f t="shared" si="0"/>
        <v>0</v>
      </c>
      <c r="H22" s="100">
        <f t="shared" si="0"/>
        <v>0</v>
      </c>
      <c r="I22" s="101">
        <f t="shared" si="0"/>
        <v>0</v>
      </c>
      <c r="J22" s="25"/>
    </row>
    <row r="23" spans="1:10" ht="16.5" thickTop="1">
      <c r="A23" s="102" t="s">
        <v>25</v>
      </c>
      <c r="B23" s="102" t="s">
        <v>26</v>
      </c>
      <c r="C23" s="102"/>
      <c r="D23" s="103">
        <f>[1]OTCHET!D22+[1]OTCHET!D28+[1]OTCHET!D33+[1]OTCHET!D39+[1]OTCHET!D47+[1]OTCHET!D52+[1]OTCHET!D58+[1]OTCHET!D61+[1]OTCHET!D64+[1]OTCHET!D65+[1]OTCHET!D72+[1]OTCHET!D73+[1]OTCHET!D74</f>
        <v>0</v>
      </c>
      <c r="E23" s="103">
        <f t="shared" ref="E23:E88" si="1">+F23+G23+H23+I23</f>
        <v>0</v>
      </c>
      <c r="F23" s="104">
        <f>[1]OTCHET!F22+[1]OTCHET!F28+[1]OTCHET!F33+[1]OTCHET!F39+[1]OTCHET!F47+[1]OTCHET!F52+[1]OTCHET!F58+[1]OTCHET!F61+[1]OTCHET!F64+[1]OTCHET!F65+[1]OTCHET!F72+[1]OTCHET!F73+[1]OTCHET!F74</f>
        <v>0</v>
      </c>
      <c r="G23" s="105">
        <f>[1]OTCHET!G22+[1]OTCHET!G28+[1]OTCHET!G33+[1]OTCHET!G39+[1]OTCHET!G47+[1]OTCHET!G52+[1]OTCHET!G58+[1]OTCHET!G61+[1]OTCHET!G64+[1]OTCHET!G65+[1]OTCHET!G72+[1]OTCHET!G73+[1]OTCHET!G74</f>
        <v>0</v>
      </c>
      <c r="H23" s="105">
        <f>[1]OTCHET!H22+[1]OTCHET!H28+[1]OTCHET!H33+[1]OTCHET!H39+[1]OTCHET!H47+[1]OTCHET!H52+[1]OTCHET!H58+[1]OTCHET!H61+[1]OTCHET!H64+[1]OTCHET!H65+[1]OTCHET!H72+[1]OTCHET!H73+[1]OTCHET!H74</f>
        <v>0</v>
      </c>
      <c r="I23" s="106">
        <f>[1]OTCHET!I22+[1]OTCHET!I28+[1]OTCHET!I33+[1]OTCHET!I39+[1]OTCHET!I47+[1]OTCHET!I52+[1]OTCHET!I58+[1]OTCHET!I61+[1]OTCHET!I64+[1]OTCHET!I65+[1]OTCHET!I72+[1]OTCHET!I73+[1]OTCHET!I74</f>
        <v>0</v>
      </c>
      <c r="J23" s="25"/>
    </row>
    <row r="24" spans="1:10" ht="15.75">
      <c r="A24" s="107" t="s">
        <v>27</v>
      </c>
      <c r="B24" s="107" t="s">
        <v>28</v>
      </c>
      <c r="C24" s="107"/>
      <c r="D24" s="108"/>
      <c r="E24" s="108">
        <f t="shared" si="1"/>
        <v>0</v>
      </c>
      <c r="F24" s="109"/>
      <c r="G24" s="110"/>
      <c r="H24" s="110"/>
      <c r="I24" s="111"/>
      <c r="J24" s="25"/>
    </row>
    <row r="25" spans="1:10" ht="15.75">
      <c r="A25" s="112" t="s">
        <v>29</v>
      </c>
      <c r="B25" s="112" t="s">
        <v>30</v>
      </c>
      <c r="C25" s="112"/>
      <c r="D25" s="113">
        <f>+D26+D30+D31+D32+D33</f>
        <v>0</v>
      </c>
      <c r="E25" s="113">
        <f>+E26+E30+E31+E32+E33</f>
        <v>0</v>
      </c>
      <c r="F25" s="114">
        <f t="shared" ref="F25" si="2">+F26+F30+F31+F32+F33</f>
        <v>0</v>
      </c>
      <c r="G25" s="115">
        <f>+G26+G30+G31+G32+G33</f>
        <v>0</v>
      </c>
      <c r="H25" s="115">
        <f>+H26+H30+H31+H32+H33</f>
        <v>0</v>
      </c>
      <c r="I25" s="116">
        <f>+I26+I30+I31+I32+I33</f>
        <v>0</v>
      </c>
      <c r="J25" s="25"/>
    </row>
    <row r="26" spans="1:10" ht="15.75">
      <c r="A26" s="117" t="s">
        <v>31</v>
      </c>
      <c r="B26" s="117" t="s">
        <v>32</v>
      </c>
      <c r="C26" s="117"/>
      <c r="D26" s="118">
        <f>[1]OTCHET!D75</f>
        <v>0</v>
      </c>
      <c r="E26" s="118">
        <f t="shared" si="1"/>
        <v>0</v>
      </c>
      <c r="F26" s="119">
        <f>[1]OTCHET!F75</f>
        <v>0</v>
      </c>
      <c r="G26" s="120">
        <f>[1]OTCHET!G75</f>
        <v>0</v>
      </c>
      <c r="H26" s="120">
        <f>[1]OTCHET!H75</f>
        <v>0</v>
      </c>
      <c r="I26" s="121">
        <f>[1]OTCHET!I75</f>
        <v>0</v>
      </c>
      <c r="J26" s="25"/>
    </row>
    <row r="27" spans="1:10" ht="15.75">
      <c r="A27" s="122" t="s">
        <v>33</v>
      </c>
      <c r="B27" s="123" t="s">
        <v>34</v>
      </c>
      <c r="C27" s="122"/>
      <c r="D27" s="124" t="str">
        <f>[1]OTCHET!D76</f>
        <v>вноски от приходи на държавни (общински) предприятия и институции</v>
      </c>
      <c r="E27" s="124">
        <f t="shared" si="1"/>
        <v>0</v>
      </c>
      <c r="F27" s="125">
        <f>[1]OTCHET!F76</f>
        <v>0</v>
      </c>
      <c r="G27" s="126">
        <f>[1]OTCHET!G76</f>
        <v>0</v>
      </c>
      <c r="H27" s="126">
        <f>[1]OTCHET!H76</f>
        <v>0</v>
      </c>
      <c r="I27" s="127">
        <f>[1]OTCHET!I76</f>
        <v>0</v>
      </c>
      <c r="J27" s="25"/>
    </row>
    <row r="28" spans="1:10" ht="15.75">
      <c r="A28" s="128" t="s">
        <v>35</v>
      </c>
      <c r="B28" s="129" t="s">
        <v>36</v>
      </c>
      <c r="C28" s="128"/>
      <c r="D28" s="130" t="str">
        <f>[1]OTCHET!D78</f>
        <v>нетни приходи от продажби на услуги, стоки и продукция</v>
      </c>
      <c r="E28" s="130">
        <f t="shared" si="1"/>
        <v>0</v>
      </c>
      <c r="F28" s="131">
        <f>[1]OTCHET!F78</f>
        <v>0</v>
      </c>
      <c r="G28" s="132">
        <f>[1]OTCHET!G78</f>
        <v>0</v>
      </c>
      <c r="H28" s="132">
        <f>[1]OTCHET!H78</f>
        <v>0</v>
      </c>
      <c r="I28" s="133">
        <f>[1]OTCHET!I78</f>
        <v>0</v>
      </c>
      <c r="J28" s="25"/>
    </row>
    <row r="29" spans="1:10" ht="15.75">
      <c r="A29" s="134" t="s">
        <v>37</v>
      </c>
      <c r="B29" s="135" t="s">
        <v>38</v>
      </c>
      <c r="C29" s="134"/>
      <c r="D29" s="136" t="e">
        <f>+[1]OTCHET!D79+[1]OTCHET!D80</f>
        <v>#VALUE!</v>
      </c>
      <c r="E29" s="136">
        <f t="shared" si="1"/>
        <v>0</v>
      </c>
      <c r="F29" s="137">
        <f>+[1]OTCHET!F79+[1]OTCHET!F80</f>
        <v>0</v>
      </c>
      <c r="G29" s="138">
        <f>+[1]OTCHET!G79+[1]OTCHET!G80</f>
        <v>0</v>
      </c>
      <c r="H29" s="138">
        <f>+[1]OTCHET!H79+[1]OTCHET!H80</f>
        <v>0</v>
      </c>
      <c r="I29" s="139">
        <f>+[1]OTCHET!I79+[1]OTCHET!I80</f>
        <v>0</v>
      </c>
      <c r="J29" s="25"/>
    </row>
    <row r="30" spans="1:10" ht="15.75">
      <c r="A30" s="140" t="s">
        <v>39</v>
      </c>
      <c r="B30" s="140" t="s">
        <v>40</v>
      </c>
      <c r="C30" s="140"/>
      <c r="D30" s="141">
        <f>[1]OTCHET!D91+[1]OTCHET!D94+[1]OTCHET!D95</f>
        <v>0</v>
      </c>
      <c r="E30" s="141">
        <f t="shared" si="1"/>
        <v>0</v>
      </c>
      <c r="F30" s="142">
        <f>[1]OTCHET!F91+[1]OTCHET!F94+[1]OTCHET!F95</f>
        <v>0</v>
      </c>
      <c r="G30" s="143">
        <f>[1]OTCHET!G91+[1]OTCHET!G94+[1]OTCHET!G95</f>
        <v>0</v>
      </c>
      <c r="H30" s="143">
        <f>[1]OTCHET!H91+[1]OTCHET!H94+[1]OTCHET!H95</f>
        <v>0</v>
      </c>
      <c r="I30" s="144">
        <f>[1]OTCHET!I91+[1]OTCHET!I94+[1]OTCHET!I95</f>
        <v>0</v>
      </c>
      <c r="J30" s="25"/>
    </row>
    <row r="31" spans="1:10" ht="15.75">
      <c r="A31" s="145" t="s">
        <v>41</v>
      </c>
      <c r="B31" s="145" t="s">
        <v>42</v>
      </c>
      <c r="C31" s="145"/>
      <c r="D31" s="146">
        <f>[1]OTCHET!D109</f>
        <v>0</v>
      </c>
      <c r="E31" s="146">
        <f t="shared" si="1"/>
        <v>0</v>
      </c>
      <c r="F31" s="147">
        <f>[1]OTCHET!F109</f>
        <v>0</v>
      </c>
      <c r="G31" s="148">
        <f>[1]OTCHET!G109</f>
        <v>0</v>
      </c>
      <c r="H31" s="148">
        <f>[1]OTCHET!H109</f>
        <v>0</v>
      </c>
      <c r="I31" s="149">
        <f>[1]OTCHET!I109</f>
        <v>0</v>
      </c>
      <c r="J31" s="25"/>
    </row>
    <row r="32" spans="1:10" ht="15.75">
      <c r="A32" s="145" t="s">
        <v>43</v>
      </c>
      <c r="B32" s="145" t="s">
        <v>44</v>
      </c>
      <c r="C32" s="145"/>
      <c r="D32" s="146">
        <f>[1]OTCHET!D113+[1]OTCHET!D122+[1]OTCHET!D138+[1]OTCHET!D139</f>
        <v>0</v>
      </c>
      <c r="E32" s="146">
        <f t="shared" si="1"/>
        <v>0</v>
      </c>
      <c r="F32" s="147">
        <f>[1]OTCHET!F113+[1]OTCHET!F122+[1]OTCHET!F138+[1]OTCHET!F139</f>
        <v>0</v>
      </c>
      <c r="G32" s="148">
        <f>[1]OTCHET!G113+[1]OTCHET!G122+[1]OTCHET!G138+[1]OTCHET!G139</f>
        <v>0</v>
      </c>
      <c r="H32" s="148">
        <f>[1]OTCHET!H113+[1]OTCHET!H122+[1]OTCHET!H138+[1]OTCHET!H139</f>
        <v>0</v>
      </c>
      <c r="I32" s="149">
        <f>[1]OTCHET!I113+[1]OTCHET!I122+[1]OTCHET!I138+[1]OTCHET!I139</f>
        <v>0</v>
      </c>
      <c r="J32" s="25"/>
    </row>
    <row r="33" spans="1:10" ht="15.75">
      <c r="A33" s="150" t="s">
        <v>45</v>
      </c>
      <c r="B33" s="151" t="s">
        <v>46</v>
      </c>
      <c r="C33" s="150"/>
      <c r="D33" s="108">
        <f>[1]OTCHET!D126</f>
        <v>0</v>
      </c>
      <c r="E33" s="108">
        <f t="shared" si="1"/>
        <v>0</v>
      </c>
      <c r="F33" s="109">
        <f>[1]OTCHET!F126</f>
        <v>0</v>
      </c>
      <c r="G33" s="110">
        <f>[1]OTCHET!G126</f>
        <v>0</v>
      </c>
      <c r="H33" s="110">
        <f>[1]OTCHET!H126</f>
        <v>0</v>
      </c>
      <c r="I33" s="111">
        <f>[1]OTCHET!I126</f>
        <v>0</v>
      </c>
      <c r="J33" s="25"/>
    </row>
    <row r="34" spans="1:10" ht="16.5" thickBot="1">
      <c r="A34" s="152"/>
      <c r="B34" s="153"/>
      <c r="C34" s="153"/>
      <c r="D34" s="154"/>
      <c r="E34" s="154">
        <f t="shared" si="1"/>
        <v>0</v>
      </c>
      <c r="F34" s="155"/>
      <c r="G34" s="156"/>
      <c r="H34" s="156"/>
      <c r="I34" s="157"/>
      <c r="J34" s="25"/>
    </row>
    <row r="35" spans="1:10" ht="15.75">
      <c r="A35" s="158"/>
      <c r="B35" s="158"/>
      <c r="C35" s="158"/>
      <c r="D35" s="159"/>
      <c r="E35" s="159">
        <f t="shared" si="1"/>
        <v>0</v>
      </c>
      <c r="F35" s="160"/>
      <c r="G35" s="161"/>
      <c r="H35" s="161"/>
      <c r="I35" s="162"/>
      <c r="J35" s="25"/>
    </row>
    <row r="36" spans="1:10" ht="15.75">
      <c r="A36" s="163" t="s">
        <v>47</v>
      </c>
      <c r="B36" s="163" t="s">
        <v>48</v>
      </c>
      <c r="C36" s="163"/>
      <c r="D36" s="164">
        <f>+[1]OTCHET!D140</f>
        <v>0</v>
      </c>
      <c r="E36" s="164">
        <f t="shared" si="1"/>
        <v>0</v>
      </c>
      <c r="F36" s="165">
        <f>+[1]OTCHET!F140</f>
        <v>0</v>
      </c>
      <c r="G36" s="166">
        <f>+[1]OTCHET!G140</f>
        <v>0</v>
      </c>
      <c r="H36" s="166">
        <f>+[1]OTCHET!H140</f>
        <v>0</v>
      </c>
      <c r="I36" s="167">
        <f>+[1]OTCHET!I140</f>
        <v>0</v>
      </c>
      <c r="J36" s="25"/>
    </row>
    <row r="37" spans="1:10" ht="15.75">
      <c r="A37" s="168" t="s">
        <v>49</v>
      </c>
      <c r="B37" s="168" t="s">
        <v>50</v>
      </c>
      <c r="C37" s="168"/>
      <c r="D37" s="169">
        <f>[1]OTCHET!D143+[1]OTCHET!D152+[1]OTCHET!D161</f>
        <v>0</v>
      </c>
      <c r="E37" s="169">
        <f t="shared" si="1"/>
        <v>0</v>
      </c>
      <c r="F37" s="170">
        <f>[1]OTCHET!F143+[1]OTCHET!F152+[1]OTCHET!F161</f>
        <v>0</v>
      </c>
      <c r="G37" s="171">
        <f>[1]OTCHET!G143+[1]OTCHET!G152+[1]OTCHET!G161</f>
        <v>0</v>
      </c>
      <c r="H37" s="171">
        <f>[1]OTCHET!H143+[1]OTCHET!H152+[1]OTCHET!H161</f>
        <v>0</v>
      </c>
      <c r="I37" s="172">
        <f>[1]OTCHET!I143+[1]OTCHET!I152+[1]OTCHET!I161</f>
        <v>0</v>
      </c>
      <c r="J37" s="25"/>
    </row>
    <row r="38" spans="1:10" ht="19.5" thickBot="1">
      <c r="A38" s="173" t="s">
        <v>51</v>
      </c>
      <c r="B38" s="174" t="s">
        <v>52</v>
      </c>
      <c r="C38" s="175"/>
      <c r="D38" s="176">
        <f t="shared" ref="D38:I38" si="3">D39+D43+D44+D46+SUM(D48:D52)+D55</f>
        <v>0</v>
      </c>
      <c r="E38" s="176">
        <f t="shared" si="3"/>
        <v>0</v>
      </c>
      <c r="F38" s="177">
        <f t="shared" si="3"/>
        <v>0</v>
      </c>
      <c r="G38" s="178">
        <f t="shared" si="3"/>
        <v>0</v>
      </c>
      <c r="H38" s="178">
        <f t="shared" si="3"/>
        <v>0</v>
      </c>
      <c r="I38" s="179">
        <f t="shared" si="3"/>
        <v>0</v>
      </c>
      <c r="J38" s="25"/>
    </row>
    <row r="39" spans="1:10" ht="16.5" thickTop="1">
      <c r="A39" s="180" t="s">
        <v>53</v>
      </c>
      <c r="B39" s="181" t="s">
        <v>54</v>
      </c>
      <c r="C39" s="180"/>
      <c r="D39" s="182">
        <f t="shared" ref="D39:I39" si="4">SUM(D40:D42)</f>
        <v>0</v>
      </c>
      <c r="E39" s="182">
        <f t="shared" si="4"/>
        <v>0</v>
      </c>
      <c r="F39" s="183">
        <f t="shared" si="4"/>
        <v>0</v>
      </c>
      <c r="G39" s="184">
        <f t="shared" si="4"/>
        <v>0</v>
      </c>
      <c r="H39" s="184">
        <f t="shared" si="4"/>
        <v>0</v>
      </c>
      <c r="I39" s="185">
        <f t="shared" si="4"/>
        <v>0</v>
      </c>
      <c r="J39" s="25"/>
    </row>
    <row r="40" spans="1:10" ht="15.75">
      <c r="A40" s="186" t="s">
        <v>55</v>
      </c>
      <c r="B40" s="187" t="s">
        <v>54</v>
      </c>
      <c r="C40" s="188"/>
      <c r="D40" s="40">
        <f>[1]OTCHET!D188</f>
        <v>0</v>
      </c>
      <c r="E40" s="40">
        <f t="shared" si="1"/>
        <v>0</v>
      </c>
      <c r="F40" s="37">
        <f>[1]OTCHET!F188</f>
        <v>0</v>
      </c>
      <c r="G40" s="31">
        <f>[1]OTCHET!G188</f>
        <v>0</v>
      </c>
      <c r="H40" s="31">
        <f>[1]OTCHET!H188</f>
        <v>0</v>
      </c>
      <c r="I40" s="32">
        <f>[1]OTCHET!I188</f>
        <v>0</v>
      </c>
      <c r="J40" s="25"/>
    </row>
    <row r="41" spans="1:10" ht="15.75">
      <c r="A41" s="189" t="s">
        <v>56</v>
      </c>
      <c r="B41" s="190" t="s">
        <v>57</v>
      </c>
      <c r="C41" s="191"/>
      <c r="D41" s="41">
        <f>[1]OTCHET!D191</f>
        <v>0</v>
      </c>
      <c r="E41" s="41">
        <f t="shared" si="1"/>
        <v>0</v>
      </c>
      <c r="F41" s="38">
        <f>[1]OTCHET!F191</f>
        <v>0</v>
      </c>
      <c r="G41" s="33">
        <f>[1]OTCHET!G191</f>
        <v>0</v>
      </c>
      <c r="H41" s="33">
        <f>[1]OTCHET!H191</f>
        <v>0</v>
      </c>
      <c r="I41" s="34">
        <f>[1]OTCHET!I191</f>
        <v>0</v>
      </c>
      <c r="J41" s="25"/>
    </row>
    <row r="42" spans="1:10" ht="15.75">
      <c r="A42" s="192" t="s">
        <v>58</v>
      </c>
      <c r="B42" s="193" t="s">
        <v>59</v>
      </c>
      <c r="C42" s="194"/>
      <c r="D42" s="42">
        <f>+[1]OTCHET!D197+[1]OTCHET!D205</f>
        <v>0</v>
      </c>
      <c r="E42" s="42">
        <f t="shared" si="1"/>
        <v>0</v>
      </c>
      <c r="F42" s="39">
        <f>+[1]OTCHET!F197+[1]OTCHET!F205</f>
        <v>0</v>
      </c>
      <c r="G42" s="35">
        <f>+[1]OTCHET!G197+[1]OTCHET!G205</f>
        <v>0</v>
      </c>
      <c r="H42" s="35">
        <f>+[1]OTCHET!H197+[1]OTCHET!H205</f>
        <v>0</v>
      </c>
      <c r="I42" s="36">
        <f>+[1]OTCHET!I197+[1]OTCHET!I205</f>
        <v>0</v>
      </c>
      <c r="J42" s="25"/>
    </row>
    <row r="43" spans="1:10" ht="15.75">
      <c r="A43" s="195" t="s">
        <v>60</v>
      </c>
      <c r="B43" s="196" t="s">
        <v>61</v>
      </c>
      <c r="C43" s="195"/>
      <c r="D43" s="197">
        <f>+[1]OTCHET!D206+[1]OTCHET!D224+[1]OTCHET!D273</f>
        <v>0</v>
      </c>
      <c r="E43" s="197">
        <f t="shared" si="1"/>
        <v>0</v>
      </c>
      <c r="F43" s="198">
        <f>+[1]OTCHET!F206+[1]OTCHET!F224+[1]OTCHET!F273</f>
        <v>0</v>
      </c>
      <c r="G43" s="199">
        <f>+[1]OTCHET!G206+[1]OTCHET!G224+[1]OTCHET!G273</f>
        <v>0</v>
      </c>
      <c r="H43" s="199">
        <f>+[1]OTCHET!H206+[1]OTCHET!H224+[1]OTCHET!H273</f>
        <v>0</v>
      </c>
      <c r="I43" s="200">
        <f>+[1]OTCHET!I206+[1]OTCHET!I224+[1]OTCHET!I273</f>
        <v>0</v>
      </c>
      <c r="J43" s="25"/>
    </row>
    <row r="44" spans="1:10" ht="15.75">
      <c r="A44" s="201" t="s">
        <v>62</v>
      </c>
      <c r="B44" s="107" t="s">
        <v>63</v>
      </c>
      <c r="C44" s="201"/>
      <c r="D44" s="108">
        <f>+[1]OTCHET!D228+[1]OTCHET!D234+[1]OTCHET!D237+[1]OTCHET!D238+[1]OTCHET!D239+[1]OTCHET!D240+[1]OTCHET!D241</f>
        <v>0</v>
      </c>
      <c r="E44" s="108">
        <f t="shared" si="1"/>
        <v>0</v>
      </c>
      <c r="F44" s="109">
        <f>+[1]OTCHET!F228+[1]OTCHET!F234+[1]OTCHET!F237+[1]OTCHET!F238+[1]OTCHET!F239+[1]OTCHET!F240+[1]OTCHET!F241</f>
        <v>0</v>
      </c>
      <c r="G44" s="110">
        <f>+[1]OTCHET!G228+[1]OTCHET!G234+[1]OTCHET!G237+[1]OTCHET!G238+[1]OTCHET!G239+[1]OTCHET!G240+[1]OTCHET!G241</f>
        <v>0</v>
      </c>
      <c r="H44" s="110">
        <f>+[1]OTCHET!H228+[1]OTCHET!H234+[1]OTCHET!H237+[1]OTCHET!H238+[1]OTCHET!H239+[1]OTCHET!H240+[1]OTCHET!H241</f>
        <v>0</v>
      </c>
      <c r="I44" s="111">
        <f>+[1]OTCHET!I228+[1]OTCHET!I234+[1]OTCHET!I237+[1]OTCHET!I238+[1]OTCHET!I239+[1]OTCHET!I240+[1]OTCHET!I241</f>
        <v>0</v>
      </c>
      <c r="J44" s="25"/>
    </row>
    <row r="45" spans="1:10" ht="15.75">
      <c r="A45" s="202" t="s">
        <v>64</v>
      </c>
      <c r="B45" s="202" t="s">
        <v>65</v>
      </c>
      <c r="C45" s="202"/>
      <c r="D45" s="203" t="e">
        <f>+[1]OTCHET!D237+[1]OTCHET!D238+[1]OTCHET!D239+[1]OTCHET!D240+[1]OTCHET!D244+[1]OTCHET!D245+[1]OTCHET!D249</f>
        <v>#VALUE!</v>
      </c>
      <c r="E45" s="203">
        <f t="shared" si="1"/>
        <v>0</v>
      </c>
      <c r="F45" s="204">
        <f>+[1]OTCHET!F237+[1]OTCHET!F238+[1]OTCHET!F239+[1]OTCHET!F240+[1]OTCHET!F244+[1]OTCHET!F245+[1]OTCHET!F249</f>
        <v>0</v>
      </c>
      <c r="G45" s="205">
        <f>+[1]OTCHET!G237+[1]OTCHET!G238+[1]OTCHET!G239+[1]OTCHET!G240+[1]OTCHET!G244+[1]OTCHET!G245+[1]OTCHET!G249</f>
        <v>0</v>
      </c>
      <c r="H45" s="1">
        <f>+[1]OTCHET!H237+[1]OTCHET!H238+[1]OTCHET!H239+[1]OTCHET!H240+[1]OTCHET!H244+[1]OTCHET!H245+[1]OTCHET!H249</f>
        <v>0</v>
      </c>
      <c r="I45" s="206">
        <f>+[1]OTCHET!I237+[1]OTCHET!I238+[1]OTCHET!I239+[1]OTCHET!I240+[1]OTCHET!I244+[1]OTCHET!I245+[1]OTCHET!I249</f>
        <v>0</v>
      </c>
      <c r="J45" s="25"/>
    </row>
    <row r="46" spans="1:10" ht="15.75">
      <c r="A46" s="195" t="s">
        <v>66</v>
      </c>
      <c r="B46" s="196" t="s">
        <v>67</v>
      </c>
      <c r="C46" s="195"/>
      <c r="D46" s="197">
        <f>+[1]OTCHET!D257+[1]OTCHET!D258+[1]OTCHET!D259+[1]OTCHET!D260</f>
        <v>0</v>
      </c>
      <c r="E46" s="197">
        <f t="shared" si="1"/>
        <v>0</v>
      </c>
      <c r="F46" s="198">
        <f>+[1]OTCHET!F257+[1]OTCHET!F258+[1]OTCHET!F259+[1]OTCHET!F260</f>
        <v>0</v>
      </c>
      <c r="G46" s="199">
        <f>+[1]OTCHET!G257+[1]OTCHET!G258+[1]OTCHET!G259+[1]OTCHET!G260</f>
        <v>0</v>
      </c>
      <c r="H46" s="199">
        <f>+[1]OTCHET!H257+[1]OTCHET!H258+[1]OTCHET!H259+[1]OTCHET!H260</f>
        <v>0</v>
      </c>
      <c r="I46" s="200">
        <f>+[1]OTCHET!I257+[1]OTCHET!I258+[1]OTCHET!I259+[1]OTCHET!I260</f>
        <v>0</v>
      </c>
      <c r="J46" s="25"/>
    </row>
    <row r="47" spans="1:10" ht="15.75">
      <c r="A47" s="202" t="s">
        <v>68</v>
      </c>
      <c r="B47" s="202" t="s">
        <v>69</v>
      </c>
      <c r="C47" s="202"/>
      <c r="D47" s="203">
        <f>+[1]OTCHET!D258</f>
        <v>0</v>
      </c>
      <c r="E47" s="203">
        <f t="shared" si="1"/>
        <v>0</v>
      </c>
      <c r="F47" s="204">
        <f>+[1]OTCHET!F258</f>
        <v>0</v>
      </c>
      <c r="G47" s="205">
        <f>+[1]OTCHET!G258</f>
        <v>0</v>
      </c>
      <c r="H47" s="1">
        <f>+[1]OTCHET!H258</f>
        <v>0</v>
      </c>
      <c r="I47" s="206">
        <f>+[1]OTCHET!I258</f>
        <v>0</v>
      </c>
      <c r="J47" s="25"/>
    </row>
    <row r="48" spans="1:10" ht="15.75">
      <c r="A48" s="207" t="s">
        <v>70</v>
      </c>
      <c r="B48" s="207" t="s">
        <v>71</v>
      </c>
      <c r="C48" s="208"/>
      <c r="D48" s="146">
        <f>+[1]OTCHET!D267+[1]OTCHET!D271+[1]OTCHET!D272</f>
        <v>0</v>
      </c>
      <c r="E48" s="146">
        <f t="shared" si="1"/>
        <v>0</v>
      </c>
      <c r="F48" s="142">
        <f>+[1]OTCHET!F267+[1]OTCHET!F271+[1]OTCHET!F272</f>
        <v>0</v>
      </c>
      <c r="G48" s="143">
        <f>+[1]OTCHET!G267+[1]OTCHET!G271+[1]OTCHET!G272</f>
        <v>0</v>
      </c>
      <c r="H48" s="143">
        <f>+[1]OTCHET!H267+[1]OTCHET!H271+[1]OTCHET!H272</f>
        <v>0</v>
      </c>
      <c r="I48" s="144">
        <f>+[1]OTCHET!I267+[1]OTCHET!I271+[1]OTCHET!I272</f>
        <v>0</v>
      </c>
      <c r="J48" s="25"/>
    </row>
    <row r="49" spans="1:10" ht="15.75">
      <c r="A49" s="207" t="s">
        <v>72</v>
      </c>
      <c r="B49" s="207" t="s">
        <v>73</v>
      </c>
      <c r="C49" s="208"/>
      <c r="D49" s="146">
        <f>[1]OTCHET!D277+[1]OTCHET!D278+[1]OTCHET!D286+[1]OTCHET!D289</f>
        <v>0</v>
      </c>
      <c r="E49" s="146">
        <f t="shared" si="1"/>
        <v>0</v>
      </c>
      <c r="F49" s="147">
        <f>[1]OTCHET!F277+[1]OTCHET!F278+[1]OTCHET!F286+[1]OTCHET!F289</f>
        <v>0</v>
      </c>
      <c r="G49" s="148">
        <f>[1]OTCHET!G277+[1]OTCHET!G278+[1]OTCHET!G286+[1]OTCHET!G289</f>
        <v>0</v>
      </c>
      <c r="H49" s="148">
        <f>[1]OTCHET!H277+[1]OTCHET!H278+[1]OTCHET!H286+[1]OTCHET!H289</f>
        <v>0</v>
      </c>
      <c r="I49" s="149">
        <f>[1]OTCHET!I277+[1]OTCHET!I278+[1]OTCHET!I286+[1]OTCHET!I289</f>
        <v>0</v>
      </c>
      <c r="J49" s="25"/>
    </row>
    <row r="50" spans="1:10" ht="15.75">
      <c r="A50" s="207" t="s">
        <v>74</v>
      </c>
      <c r="B50" s="207" t="s">
        <v>75</v>
      </c>
      <c r="C50" s="207"/>
      <c r="D50" s="146">
        <f>+[1]OTCHET!D290</f>
        <v>0</v>
      </c>
      <c r="E50" s="146">
        <f t="shared" si="1"/>
        <v>0</v>
      </c>
      <c r="F50" s="147">
        <f>+[1]OTCHET!F290</f>
        <v>0</v>
      </c>
      <c r="G50" s="148">
        <f>+[1]OTCHET!G290</f>
        <v>0</v>
      </c>
      <c r="H50" s="148">
        <f>+[1]OTCHET!H290</f>
        <v>0</v>
      </c>
      <c r="I50" s="149">
        <f>+[1]OTCHET!I290</f>
        <v>0</v>
      </c>
      <c r="J50" s="25"/>
    </row>
    <row r="51" spans="1:10" ht="15.75">
      <c r="A51" s="201" t="s">
        <v>76</v>
      </c>
      <c r="B51" s="209" t="s">
        <v>77</v>
      </c>
      <c r="C51" s="107"/>
      <c r="D51" s="108">
        <f>+[1]OTCHET!D274</f>
        <v>0</v>
      </c>
      <c r="E51" s="108">
        <f>+F51+G51+H51+I51</f>
        <v>0</v>
      </c>
      <c r="F51" s="109">
        <f>+[1]OTCHET!F274</f>
        <v>0</v>
      </c>
      <c r="G51" s="110">
        <f>+[1]OTCHET!G274</f>
        <v>0</v>
      </c>
      <c r="H51" s="110">
        <f>+[1]OTCHET!H274</f>
        <v>0</v>
      </c>
      <c r="I51" s="111">
        <f>+[1]OTCHET!I274</f>
        <v>0</v>
      </c>
      <c r="J51" s="25"/>
    </row>
    <row r="52" spans="1:10" ht="15.75">
      <c r="A52" s="201" t="s">
        <v>78</v>
      </c>
      <c r="B52" s="209" t="s">
        <v>77</v>
      </c>
      <c r="C52" s="107"/>
      <c r="D52" s="108">
        <f>+[1]OTCHET!D295</f>
        <v>0</v>
      </c>
      <c r="E52" s="108">
        <f t="shared" si="1"/>
        <v>0</v>
      </c>
      <c r="F52" s="109">
        <f>+[1]OTCHET!F295</f>
        <v>0</v>
      </c>
      <c r="G52" s="110">
        <f>+[1]OTCHET!G295</f>
        <v>0</v>
      </c>
      <c r="H52" s="110">
        <f>+[1]OTCHET!H295</f>
        <v>0</v>
      </c>
      <c r="I52" s="111">
        <f>+[1]OTCHET!I295</f>
        <v>0</v>
      </c>
      <c r="J52" s="25"/>
    </row>
    <row r="53" spans="1:10" ht="15.75">
      <c r="A53" s="210" t="s">
        <v>79</v>
      </c>
      <c r="B53" s="210" t="s">
        <v>80</v>
      </c>
      <c r="C53" s="211"/>
      <c r="D53" s="212" t="str">
        <f>[1]OTCHET!D296</f>
        <v>плащания за попълване на държавния резерв</v>
      </c>
      <c r="E53" s="212">
        <f t="shared" si="1"/>
        <v>0</v>
      </c>
      <c r="F53" s="213">
        <f>[1]OTCHET!F296</f>
        <v>0</v>
      </c>
      <c r="G53" s="214">
        <f>[1]OTCHET!G296</f>
        <v>0</v>
      </c>
      <c r="H53" s="214">
        <f>[1]OTCHET!H296</f>
        <v>0</v>
      </c>
      <c r="I53" s="215">
        <f>[1]OTCHET!I296</f>
        <v>0</v>
      </c>
      <c r="J53" s="25"/>
    </row>
    <row r="54" spans="1:10" ht="15.75">
      <c r="A54" s="216" t="s">
        <v>81</v>
      </c>
      <c r="B54" s="217" t="s">
        <v>82</v>
      </c>
      <c r="C54" s="218"/>
      <c r="D54" s="219" t="str">
        <f>[1]OTCHET!D298</f>
        <v>постъпления от продажба на държавния резерв (-)</v>
      </c>
      <c r="E54" s="219">
        <f t="shared" si="1"/>
        <v>0</v>
      </c>
      <c r="F54" s="220">
        <f>[1]OTCHET!F298</f>
        <v>0</v>
      </c>
      <c r="G54" s="221">
        <f>[1]OTCHET!G298</f>
        <v>0</v>
      </c>
      <c r="H54" s="221">
        <f>[1]OTCHET!H298</f>
        <v>0</v>
      </c>
      <c r="I54" s="222">
        <f>[1]OTCHET!I298</f>
        <v>0</v>
      </c>
      <c r="J54" s="25"/>
    </row>
    <row r="55" spans="1:10" ht="15.75">
      <c r="A55" s="152" t="s">
        <v>83</v>
      </c>
      <c r="B55" s="152" t="s">
        <v>84</v>
      </c>
      <c r="C55" s="223"/>
      <c r="D55" s="224">
        <f>+[1]OTCHET!D299</f>
        <v>0</v>
      </c>
      <c r="E55" s="224">
        <f t="shared" si="1"/>
        <v>0</v>
      </c>
      <c r="F55" s="225">
        <f>+[1]OTCHET!F299</f>
        <v>0</v>
      </c>
      <c r="G55" s="226">
        <f>+[1]OTCHET!G299</f>
        <v>0</v>
      </c>
      <c r="H55" s="226">
        <f>+[1]OTCHET!H299</f>
        <v>0</v>
      </c>
      <c r="I55" s="227">
        <f>+[1]OTCHET!I299</f>
        <v>0</v>
      </c>
      <c r="J55" s="25"/>
    </row>
    <row r="56" spans="1:10" ht="19.5" thickBot="1">
      <c r="A56" s="228" t="s">
        <v>85</v>
      </c>
      <c r="B56" s="229" t="s">
        <v>86</v>
      </c>
      <c r="C56" s="229"/>
      <c r="D56" s="230">
        <f t="shared" ref="D56:I56" si="5">+D57+D58+D62</f>
        <v>0</v>
      </c>
      <c r="E56" s="230">
        <f t="shared" si="5"/>
        <v>0</v>
      </c>
      <c r="F56" s="231">
        <f t="shared" si="5"/>
        <v>0</v>
      </c>
      <c r="G56" s="232">
        <f t="shared" si="5"/>
        <v>0</v>
      </c>
      <c r="H56" s="3">
        <f t="shared" si="5"/>
        <v>0</v>
      </c>
      <c r="I56" s="233">
        <f t="shared" si="5"/>
        <v>0</v>
      </c>
      <c r="J56" s="25"/>
    </row>
    <row r="57" spans="1:10" ht="16.5" thickTop="1">
      <c r="A57" s="195" t="s">
        <v>87</v>
      </c>
      <c r="B57" s="196" t="s">
        <v>88</v>
      </c>
      <c r="C57" s="195"/>
      <c r="D57" s="234">
        <f>+[1]OTCHET!D363+[1]OTCHET!D377+[1]OTCHET!D390</f>
        <v>0</v>
      </c>
      <c r="E57" s="234">
        <f t="shared" si="1"/>
        <v>0</v>
      </c>
      <c r="F57" s="235">
        <f>+[1]OTCHET!F363+[1]OTCHET!F377+[1]OTCHET!F390</f>
        <v>0</v>
      </c>
      <c r="G57" s="236">
        <f>+[1]OTCHET!G363+[1]OTCHET!G377+[1]OTCHET!G390</f>
        <v>0</v>
      </c>
      <c r="H57" s="236">
        <f>+[1]OTCHET!H363+[1]OTCHET!H377+[1]OTCHET!H390</f>
        <v>0</v>
      </c>
      <c r="I57" s="237">
        <f>+[1]OTCHET!I363+[1]OTCHET!I377+[1]OTCHET!I390</f>
        <v>0</v>
      </c>
      <c r="J57" s="25"/>
    </row>
    <row r="58" spans="1:10" ht="15.75">
      <c r="A58" s="208" t="s">
        <v>89</v>
      </c>
      <c r="B58" s="207" t="s">
        <v>90</v>
      </c>
      <c r="C58" s="208"/>
      <c r="D58" s="238">
        <f>+[1]OTCHET!D385+[1]OTCHET!D393+[1]OTCHET!D398+[1]OTCHET!D401+[1]OTCHET!D404+[1]OTCHET!D407+[1]OTCHET!D408+[1]OTCHET!D411+[1]OTCHET!D424+[1]OTCHET!D425+[1]OTCHET!D426+[1]OTCHET!D427+[1]OTCHET!D428</f>
        <v>0</v>
      </c>
      <c r="E58" s="238">
        <f t="shared" si="1"/>
        <v>0</v>
      </c>
      <c r="F58" s="239">
        <f>+[1]OTCHET!F385+[1]OTCHET!F393+[1]OTCHET!F398+[1]OTCHET!F401+[1]OTCHET!F404+[1]OTCHET!F407+[1]OTCHET!F408+[1]OTCHET!F411+[1]OTCHET!F424+[1]OTCHET!F425+[1]OTCHET!F426+[1]OTCHET!F427+[1]OTCHET!F428</f>
        <v>0</v>
      </c>
      <c r="G58" s="240">
        <f>+[1]OTCHET!G385+[1]OTCHET!G393+[1]OTCHET!G398+[1]OTCHET!G401+[1]OTCHET!G404+[1]OTCHET!G407+[1]OTCHET!G408+[1]OTCHET!G411+[1]OTCHET!G424+[1]OTCHET!G425+[1]OTCHET!G426+[1]OTCHET!G427+[1]OTCHET!G428</f>
        <v>0</v>
      </c>
      <c r="H58" s="240">
        <f>+[1]OTCHET!H385+[1]OTCHET!H393+[1]OTCHET!H398+[1]OTCHET!H401+[1]OTCHET!H404+[1]OTCHET!H407+[1]OTCHET!H408+[1]OTCHET!H411+[1]OTCHET!H424+[1]OTCHET!H425+[1]OTCHET!H426+[1]OTCHET!H427+[1]OTCHET!H428</f>
        <v>0</v>
      </c>
      <c r="I58" s="241">
        <f>+[1]OTCHET!I385+[1]OTCHET!I393+[1]OTCHET!I398+[1]OTCHET!I401+[1]OTCHET!I404+[1]OTCHET!I407+[1]OTCHET!I408+[1]OTCHET!I411+[1]OTCHET!I424+[1]OTCHET!I425+[1]OTCHET!I426+[1]OTCHET!I427+[1]OTCHET!I428</f>
        <v>0</v>
      </c>
      <c r="J58" s="25"/>
    </row>
    <row r="59" spans="1:10" ht="15.75">
      <c r="A59" s="107" t="s">
        <v>91</v>
      </c>
      <c r="B59" s="107" t="s">
        <v>92</v>
      </c>
      <c r="C59" s="201"/>
      <c r="D59" s="242">
        <f>+[1]OTCHET!D424+[1]OTCHET!D425+[1]OTCHET!D426+[1]OTCHET!D427+[1]OTCHET!D428</f>
        <v>0</v>
      </c>
      <c r="E59" s="242">
        <f t="shared" si="1"/>
        <v>0</v>
      </c>
      <c r="F59" s="243">
        <f>+[1]OTCHET!F424+[1]OTCHET!F425+[1]OTCHET!F426+[1]OTCHET!F427+[1]OTCHET!F428</f>
        <v>0</v>
      </c>
      <c r="G59" s="244">
        <f>+[1]OTCHET!G424+[1]OTCHET!G425+[1]OTCHET!G426+[1]OTCHET!G427+[1]OTCHET!G428</f>
        <v>0</v>
      </c>
      <c r="H59" s="244">
        <f>+[1]OTCHET!H424+[1]OTCHET!H425+[1]OTCHET!H426+[1]OTCHET!H427+[1]OTCHET!H428</f>
        <v>0</v>
      </c>
      <c r="I59" s="245">
        <f>+[1]OTCHET!I424+[1]OTCHET!I425+[1]OTCHET!I426+[1]OTCHET!I427+[1]OTCHET!I428</f>
        <v>0</v>
      </c>
      <c r="J59" s="25"/>
    </row>
    <row r="60" spans="1:10" ht="15.75">
      <c r="A60" s="246" t="s">
        <v>93</v>
      </c>
      <c r="B60" s="246" t="s">
        <v>28</v>
      </c>
      <c r="C60" s="247"/>
      <c r="D60" s="248">
        <f>[1]OTCHET!D407</f>
        <v>0</v>
      </c>
      <c r="E60" s="248">
        <f t="shared" si="1"/>
        <v>0</v>
      </c>
      <c r="F60" s="249">
        <f>[1]OTCHET!F407</f>
        <v>0</v>
      </c>
      <c r="G60" s="250">
        <f>[1]OTCHET!G407</f>
        <v>0</v>
      </c>
      <c r="H60" s="250">
        <f>[1]OTCHET!H407</f>
        <v>0</v>
      </c>
      <c r="I60" s="251">
        <f>[1]OTCHET!I407</f>
        <v>0</v>
      </c>
      <c r="J60" s="25"/>
    </row>
    <row r="61" spans="1:10" ht="15.75">
      <c r="A61" s="2"/>
      <c r="B61" s="252"/>
      <c r="C61" s="195"/>
      <c r="D61" s="234"/>
      <c r="E61" s="234">
        <f t="shared" si="1"/>
        <v>0</v>
      </c>
      <c r="F61" s="235"/>
      <c r="G61" s="236"/>
      <c r="H61" s="236"/>
      <c r="I61" s="237"/>
      <c r="J61" s="25"/>
    </row>
    <row r="62" spans="1:10" ht="15.75">
      <c r="A62" s="253" t="s">
        <v>94</v>
      </c>
      <c r="B62" s="168" t="s">
        <v>95</v>
      </c>
      <c r="C62" s="253"/>
      <c r="D62" s="169">
        <f>[1]OTCHET!D414</f>
        <v>0</v>
      </c>
      <c r="E62" s="169">
        <f t="shared" si="1"/>
        <v>0</v>
      </c>
      <c r="F62" s="170">
        <f>[1]OTCHET!F414</f>
        <v>0</v>
      </c>
      <c r="G62" s="171">
        <f>[1]OTCHET!G414</f>
        <v>0</v>
      </c>
      <c r="H62" s="171">
        <f>[1]OTCHET!H414</f>
        <v>0</v>
      </c>
      <c r="I62" s="172">
        <f>[1]OTCHET!I414</f>
        <v>0</v>
      </c>
      <c r="J62" s="25"/>
    </row>
    <row r="63" spans="1:10" ht="19.5" thickBot="1">
      <c r="A63" s="254" t="s">
        <v>96</v>
      </c>
      <c r="B63" s="255" t="s">
        <v>97</v>
      </c>
      <c r="C63" s="256"/>
      <c r="D63" s="257">
        <f>+[1]OTCHET!D250</f>
        <v>0</v>
      </c>
      <c r="E63" s="257">
        <f t="shared" si="1"/>
        <v>0</v>
      </c>
      <c r="F63" s="258">
        <f>+[1]OTCHET!F250</f>
        <v>0</v>
      </c>
      <c r="G63" s="259">
        <f>+[1]OTCHET!G250</f>
        <v>0</v>
      </c>
      <c r="H63" s="259">
        <f>+[1]OTCHET!H250</f>
        <v>0</v>
      </c>
      <c r="I63" s="260">
        <f>+[1]OTCHET!I250</f>
        <v>0</v>
      </c>
      <c r="J63" s="25"/>
    </row>
    <row r="64" spans="1:10" ht="19.5" thickTop="1">
      <c r="A64" s="261" t="s">
        <v>98</v>
      </c>
      <c r="B64" s="262"/>
      <c r="C64" s="262"/>
      <c r="D64" s="263">
        <f t="shared" ref="D64:I64" si="6">+D22-D38+D56-D63</f>
        <v>0</v>
      </c>
      <c r="E64" s="263">
        <f t="shared" si="6"/>
        <v>0</v>
      </c>
      <c r="F64" s="264">
        <f t="shared" si="6"/>
        <v>0</v>
      </c>
      <c r="G64" s="265">
        <f t="shared" si="6"/>
        <v>0</v>
      </c>
      <c r="H64" s="265">
        <f t="shared" si="6"/>
        <v>0</v>
      </c>
      <c r="I64" s="266">
        <f t="shared" si="6"/>
        <v>0</v>
      </c>
      <c r="J64" s="25"/>
    </row>
    <row r="65" spans="1:10">
      <c r="A65" s="4" t="e">
        <f>+IF(+SUM(D$65:I$65)=0,0,"Контрола: дефицит/излишък = финансиране с обратен знак (V. + VІ. = 0)")</f>
        <v>#VALUE!</v>
      </c>
      <c r="B65" s="267"/>
      <c r="C65" s="267"/>
      <c r="D65" s="268" t="e">
        <f t="shared" ref="D65:I65" si="7">+D$64+D$66</f>
        <v>#VALUE!</v>
      </c>
      <c r="E65" s="268">
        <f t="shared" si="7"/>
        <v>0</v>
      </c>
      <c r="F65" s="269">
        <f t="shared" si="7"/>
        <v>0</v>
      </c>
      <c r="G65" s="269">
        <f t="shared" si="7"/>
        <v>0</v>
      </c>
      <c r="H65" s="269">
        <f t="shared" si="7"/>
        <v>0</v>
      </c>
      <c r="I65" s="270">
        <f t="shared" si="7"/>
        <v>0</v>
      </c>
      <c r="J65" s="25"/>
    </row>
    <row r="66" spans="1:10" ht="19.5" thickBot="1">
      <c r="A66" s="95" t="s">
        <v>99</v>
      </c>
      <c r="B66" s="271" t="s">
        <v>100</v>
      </c>
      <c r="C66" s="271"/>
      <c r="D66" s="272" t="e">
        <f>SUM(+D68+D76+D77+D84+D85+D86+D89+D90+D91+D92+D93+D94+D95)</f>
        <v>#VALUE!</v>
      </c>
      <c r="E66" s="272">
        <f>SUM(+E68+E76+E77+E84+E85+E86+E89+E90+E91+E92+E93+E94+E95)</f>
        <v>0</v>
      </c>
      <c r="F66" s="273">
        <f t="shared" ref="F66" si="8">SUM(+F68+F76+F77+F84+F85+F86+F89+F90+F91+F92+F93+F94+F95)</f>
        <v>0</v>
      </c>
      <c r="G66" s="274">
        <f>SUM(+G68+G76+G77+G84+G85+G86+G89+G90+G91+G92+G93+G94+G95)</f>
        <v>0</v>
      </c>
      <c r="H66" s="274">
        <f>SUM(+H68+H76+H77+H84+H85+H86+H89+H90+H91+H92+H93+H94+H95)</f>
        <v>0</v>
      </c>
      <c r="I66" s="275">
        <f>SUM(+I68+I76+I77+I84+I85+I86+I89+I90+I91+I92+I93+I94+I95)</f>
        <v>0</v>
      </c>
      <c r="J66" s="25"/>
    </row>
    <row r="67" spans="1:10" ht="16.5" thickTop="1">
      <c r="A67" s="276"/>
      <c r="B67" s="276"/>
      <c r="C67" s="276"/>
      <c r="D67" s="277"/>
      <c r="E67" s="278">
        <f t="shared" si="1"/>
        <v>0</v>
      </c>
      <c r="F67" s="279"/>
      <c r="G67" s="280"/>
      <c r="H67" s="280"/>
      <c r="I67" s="281"/>
      <c r="J67" s="25"/>
    </row>
    <row r="68" spans="1:10" ht="15.75">
      <c r="A68" s="201" t="s">
        <v>101</v>
      </c>
      <c r="B68" s="107" t="s">
        <v>102</v>
      </c>
      <c r="C68" s="201"/>
      <c r="D68" s="242" t="e">
        <f>SUM(D69:D75)</f>
        <v>#VALUE!</v>
      </c>
      <c r="E68" s="242">
        <f>SUM(E69:E75)</f>
        <v>0</v>
      </c>
      <c r="F68" s="243">
        <f t="shared" ref="F68" si="9">SUM(F69:F75)</f>
        <v>0</v>
      </c>
      <c r="G68" s="244">
        <f>SUM(G69:G75)</f>
        <v>0</v>
      </c>
      <c r="H68" s="244">
        <f>SUM(H69:H75)</f>
        <v>0</v>
      </c>
      <c r="I68" s="245">
        <f>SUM(I69:I75)</f>
        <v>0</v>
      </c>
      <c r="J68" s="25"/>
    </row>
    <row r="69" spans="1:10" ht="15.75">
      <c r="A69" s="282" t="s">
        <v>103</v>
      </c>
      <c r="B69" s="282" t="s">
        <v>104</v>
      </c>
      <c r="C69" s="282"/>
      <c r="D69" s="283" t="e">
        <f>+[1]OTCHET!D484+[1]OTCHET!D485+[1]OTCHET!D488+[1]OTCHET!D489+[1]OTCHET!D492+[1]OTCHET!D493+[1]OTCHET!D497</f>
        <v>#VALUE!</v>
      </c>
      <c r="E69" s="283">
        <f t="shared" si="1"/>
        <v>0</v>
      </c>
      <c r="F69" s="284">
        <f>+[1]OTCHET!F484+[1]OTCHET!F485+[1]OTCHET!F488+[1]OTCHET!F489+[1]OTCHET!F492+[1]OTCHET!F493+[1]OTCHET!F497</f>
        <v>0</v>
      </c>
      <c r="G69" s="285">
        <f>+[1]OTCHET!G484+[1]OTCHET!G485+[1]OTCHET!G488+[1]OTCHET!G489+[1]OTCHET!G492+[1]OTCHET!G493+[1]OTCHET!G497</f>
        <v>0</v>
      </c>
      <c r="H69" s="285">
        <f>+[1]OTCHET!H484+[1]OTCHET!H485+[1]OTCHET!H488+[1]OTCHET!H489+[1]OTCHET!H492+[1]OTCHET!H493+[1]OTCHET!H497</f>
        <v>0</v>
      </c>
      <c r="I69" s="286">
        <f>+[1]OTCHET!I484+[1]OTCHET!I485+[1]OTCHET!I488+[1]OTCHET!I489+[1]OTCHET!I492+[1]OTCHET!I493+[1]OTCHET!I497</f>
        <v>0</v>
      </c>
      <c r="J69" s="25"/>
    </row>
    <row r="70" spans="1:10" ht="15.75">
      <c r="A70" s="287" t="s">
        <v>105</v>
      </c>
      <c r="B70" s="287" t="s">
        <v>106</v>
      </c>
      <c r="C70" s="287"/>
      <c r="D70" s="288" t="e">
        <f>+[1]OTCHET!D486+[1]OTCHET!D487+[1]OTCHET!D490+[1]OTCHET!D491+[1]OTCHET!D494+[1]OTCHET!D495+[1]OTCHET!D496+[1]OTCHET!D498</f>
        <v>#VALUE!</v>
      </c>
      <c r="E70" s="288">
        <f t="shared" si="1"/>
        <v>0</v>
      </c>
      <c r="F70" s="289">
        <f>+[1]OTCHET!F486+[1]OTCHET!F487+[1]OTCHET!F490+[1]OTCHET!F491+[1]OTCHET!F494+[1]OTCHET!F495+[1]OTCHET!F496+[1]OTCHET!F498</f>
        <v>0</v>
      </c>
      <c r="G70" s="290">
        <f>+[1]OTCHET!G486+[1]OTCHET!G487+[1]OTCHET!G490+[1]OTCHET!G491+[1]OTCHET!G494+[1]OTCHET!G495+[1]OTCHET!G496+[1]OTCHET!G498</f>
        <v>0</v>
      </c>
      <c r="H70" s="290">
        <f>+[1]OTCHET!H486+[1]OTCHET!H487+[1]OTCHET!H490+[1]OTCHET!H491+[1]OTCHET!H494+[1]OTCHET!H495+[1]OTCHET!H496+[1]OTCHET!H498</f>
        <v>0</v>
      </c>
      <c r="I70" s="291">
        <f>+[1]OTCHET!I486+[1]OTCHET!I487+[1]OTCHET!I490+[1]OTCHET!I491+[1]OTCHET!I494+[1]OTCHET!I495+[1]OTCHET!I496+[1]OTCHET!I498</f>
        <v>0</v>
      </c>
      <c r="J70" s="25"/>
    </row>
    <row r="71" spans="1:10" ht="15.75">
      <c r="A71" s="287" t="s">
        <v>107</v>
      </c>
      <c r="B71" s="287" t="s">
        <v>108</v>
      </c>
      <c r="C71" s="287"/>
      <c r="D71" s="288">
        <f>+[1]OTCHET!D499</f>
        <v>0</v>
      </c>
      <c r="E71" s="288">
        <f t="shared" si="1"/>
        <v>0</v>
      </c>
      <c r="F71" s="289">
        <f>+[1]OTCHET!F499</f>
        <v>0</v>
      </c>
      <c r="G71" s="290">
        <f>+[1]OTCHET!G499</f>
        <v>0</v>
      </c>
      <c r="H71" s="290">
        <f>+[1]OTCHET!H499</f>
        <v>0</v>
      </c>
      <c r="I71" s="291">
        <f>+[1]OTCHET!I499</f>
        <v>0</v>
      </c>
      <c r="J71" s="25"/>
    </row>
    <row r="72" spans="1:10" ht="15.75">
      <c r="A72" s="287" t="s">
        <v>109</v>
      </c>
      <c r="B72" s="287" t="s">
        <v>110</v>
      </c>
      <c r="C72" s="287"/>
      <c r="D72" s="288">
        <f>+[1]OTCHET!D504</f>
        <v>0</v>
      </c>
      <c r="E72" s="288">
        <f t="shared" si="1"/>
        <v>0</v>
      </c>
      <c r="F72" s="289">
        <f>+[1]OTCHET!F504</f>
        <v>0</v>
      </c>
      <c r="G72" s="290">
        <f>+[1]OTCHET!G504</f>
        <v>0</v>
      </c>
      <c r="H72" s="290">
        <f>+[1]OTCHET!H504</f>
        <v>0</v>
      </c>
      <c r="I72" s="291">
        <f>+[1]OTCHET!I504</f>
        <v>0</v>
      </c>
      <c r="J72" s="25"/>
    </row>
    <row r="73" spans="1:10" ht="15.75">
      <c r="A73" s="287" t="s">
        <v>111</v>
      </c>
      <c r="B73" s="287" t="s">
        <v>112</v>
      </c>
      <c r="C73" s="287"/>
      <c r="D73" s="288" t="str">
        <f>+[1]OTCHET!D544</f>
        <v>с чуждестранни ценни книжа и финасови активи (+/-)</v>
      </c>
      <c r="E73" s="288">
        <f t="shared" si="1"/>
        <v>0</v>
      </c>
      <c r="F73" s="289">
        <f>+[1]OTCHET!F544</f>
        <v>0</v>
      </c>
      <c r="G73" s="290">
        <f>+[1]OTCHET!G544</f>
        <v>0</v>
      </c>
      <c r="H73" s="290">
        <f>+[1]OTCHET!H544</f>
        <v>0</v>
      </c>
      <c r="I73" s="291">
        <f>+[1]OTCHET!I544</f>
        <v>0</v>
      </c>
      <c r="J73" s="25"/>
    </row>
    <row r="74" spans="1:10" ht="15.75">
      <c r="A74" s="292" t="s">
        <v>113</v>
      </c>
      <c r="B74" s="292" t="s">
        <v>114</v>
      </c>
      <c r="C74" s="292"/>
      <c r="D74" s="288" t="e">
        <f>+[1]OTCHET!D583+[1]OTCHET!D584</f>
        <v>#VALUE!</v>
      </c>
      <c r="E74" s="288">
        <f t="shared" si="1"/>
        <v>0</v>
      </c>
      <c r="F74" s="289">
        <f>+[1]OTCHET!F583+[1]OTCHET!F584</f>
        <v>0</v>
      </c>
      <c r="G74" s="290">
        <f>+[1]OTCHET!G583+[1]OTCHET!G584</f>
        <v>0</v>
      </c>
      <c r="H74" s="290">
        <f>+[1]OTCHET!H583+[1]OTCHET!H584</f>
        <v>0</v>
      </c>
      <c r="I74" s="291">
        <f>+[1]OTCHET!I583+[1]OTCHET!I584</f>
        <v>0</v>
      </c>
      <c r="J74" s="25"/>
    </row>
    <row r="75" spans="1:10" ht="15.75">
      <c r="A75" s="293" t="s">
        <v>115</v>
      </c>
      <c r="B75" s="293" t="s">
        <v>116</v>
      </c>
      <c r="C75" s="293"/>
      <c r="D75" s="294" t="e">
        <f>+[1]OTCHET!D585+[1]OTCHET!D586+[1]OTCHET!D587</f>
        <v>#VALUE!</v>
      </c>
      <c r="E75" s="294">
        <f t="shared" si="1"/>
        <v>0</v>
      </c>
      <c r="F75" s="295">
        <f>+[1]OTCHET!F585+[1]OTCHET!F586+[1]OTCHET!F587</f>
        <v>0</v>
      </c>
      <c r="G75" s="296">
        <f>+[1]OTCHET!G585+[1]OTCHET!G586+[1]OTCHET!G587</f>
        <v>0</v>
      </c>
      <c r="H75" s="296">
        <f>+[1]OTCHET!H585+[1]OTCHET!H586+[1]OTCHET!H587</f>
        <v>0</v>
      </c>
      <c r="I75" s="297">
        <f>+[1]OTCHET!I585+[1]OTCHET!I586+[1]OTCHET!I587</f>
        <v>0</v>
      </c>
      <c r="J75" s="25"/>
    </row>
    <row r="76" spans="1:10" ht="15.75">
      <c r="A76" s="195" t="s">
        <v>117</v>
      </c>
      <c r="B76" s="196" t="s">
        <v>118</v>
      </c>
      <c r="C76" s="195"/>
      <c r="D76" s="234">
        <f>[1]OTCHET!D463</f>
        <v>0</v>
      </c>
      <c r="E76" s="234">
        <f t="shared" si="1"/>
        <v>0</v>
      </c>
      <c r="F76" s="235">
        <f>[1]OTCHET!F463</f>
        <v>0</v>
      </c>
      <c r="G76" s="236">
        <f>[1]OTCHET!G463</f>
        <v>0</v>
      </c>
      <c r="H76" s="236">
        <f>[1]OTCHET!H463</f>
        <v>0</v>
      </c>
      <c r="I76" s="237">
        <f>[1]OTCHET!I463</f>
        <v>0</v>
      </c>
      <c r="J76" s="25"/>
    </row>
    <row r="77" spans="1:10" ht="15.75">
      <c r="A77" s="201" t="s">
        <v>119</v>
      </c>
      <c r="B77" s="107" t="s">
        <v>120</v>
      </c>
      <c r="C77" s="201"/>
      <c r="D77" s="242" t="e">
        <f>SUM(D78:D83)</f>
        <v>#VALUE!</v>
      </c>
      <c r="E77" s="242">
        <f>SUM(E78:E83)</f>
        <v>0</v>
      </c>
      <c r="F77" s="243">
        <f t="shared" ref="F77" si="10">SUM(F78:F83)</f>
        <v>0</v>
      </c>
      <c r="G77" s="244">
        <f>SUM(G78:G83)</f>
        <v>0</v>
      </c>
      <c r="H77" s="244">
        <f>SUM(H78:H83)</f>
        <v>0</v>
      </c>
      <c r="I77" s="245">
        <f>SUM(I78:I83)</f>
        <v>0</v>
      </c>
      <c r="J77" s="25"/>
    </row>
    <row r="78" spans="1:10" ht="15.75">
      <c r="A78" s="282" t="s">
        <v>121</v>
      </c>
      <c r="B78" s="282" t="s">
        <v>122</v>
      </c>
      <c r="C78" s="282"/>
      <c r="D78" s="283" t="e">
        <f>+[1]OTCHET!D468+[1]OTCHET!D471</f>
        <v>#VALUE!</v>
      </c>
      <c r="E78" s="283">
        <f t="shared" si="1"/>
        <v>0</v>
      </c>
      <c r="F78" s="284">
        <f>+[1]OTCHET!F468+[1]OTCHET!F471</f>
        <v>0</v>
      </c>
      <c r="G78" s="285">
        <f>+[1]OTCHET!G468+[1]OTCHET!G471</f>
        <v>0</v>
      </c>
      <c r="H78" s="285">
        <f>+[1]OTCHET!H468+[1]OTCHET!H471</f>
        <v>0</v>
      </c>
      <c r="I78" s="286">
        <f>+[1]OTCHET!I468+[1]OTCHET!I471</f>
        <v>0</v>
      </c>
      <c r="J78" s="25"/>
    </row>
    <row r="79" spans="1:10" ht="15.75">
      <c r="A79" s="287" t="s">
        <v>123</v>
      </c>
      <c r="B79" s="287" t="s">
        <v>124</v>
      </c>
      <c r="C79" s="287"/>
      <c r="D79" s="288" t="e">
        <f>+[1]OTCHET!D469+[1]OTCHET!D472</f>
        <v>#VALUE!</v>
      </c>
      <c r="E79" s="288">
        <f t="shared" si="1"/>
        <v>0</v>
      </c>
      <c r="F79" s="289">
        <f>+[1]OTCHET!F469+[1]OTCHET!F472</f>
        <v>0</v>
      </c>
      <c r="G79" s="290">
        <f>+[1]OTCHET!G469+[1]OTCHET!G472</f>
        <v>0</v>
      </c>
      <c r="H79" s="290">
        <f>+[1]OTCHET!H469+[1]OTCHET!H472</f>
        <v>0</v>
      </c>
      <c r="I79" s="291">
        <f>+[1]OTCHET!I469+[1]OTCHET!I472</f>
        <v>0</v>
      </c>
      <c r="J79" s="25"/>
    </row>
    <row r="80" spans="1:10" ht="15.75">
      <c r="A80" s="287" t="s">
        <v>125</v>
      </c>
      <c r="B80" s="287" t="s">
        <v>126</v>
      </c>
      <c r="C80" s="287"/>
      <c r="D80" s="288">
        <f>[1]OTCHET!D473</f>
        <v>0</v>
      </c>
      <c r="E80" s="288">
        <f t="shared" si="1"/>
        <v>0</v>
      </c>
      <c r="F80" s="289">
        <f>[1]OTCHET!F473</f>
        <v>0</v>
      </c>
      <c r="G80" s="290">
        <f>[1]OTCHET!G473</f>
        <v>0</v>
      </c>
      <c r="H80" s="290">
        <f>[1]OTCHET!H473</f>
        <v>0</v>
      </c>
      <c r="I80" s="291">
        <f>[1]OTCHET!I473</f>
        <v>0</v>
      </c>
      <c r="J80" s="25"/>
    </row>
    <row r="81" spans="1:10" ht="15.75">
      <c r="A81" s="287"/>
      <c r="B81" s="287"/>
      <c r="C81" s="287"/>
      <c r="D81" s="288"/>
      <c r="E81" s="288">
        <f t="shared" si="1"/>
        <v>0</v>
      </c>
      <c r="F81" s="289"/>
      <c r="G81" s="290"/>
      <c r="H81" s="290"/>
      <c r="I81" s="291"/>
      <c r="J81" s="25"/>
    </row>
    <row r="82" spans="1:10" ht="15.75">
      <c r="A82" s="287" t="s">
        <v>127</v>
      </c>
      <c r="B82" s="287" t="s">
        <v>128</v>
      </c>
      <c r="C82" s="287"/>
      <c r="D82" s="288" t="str">
        <f>+[1]OTCHET!D481</f>
        <v>предоставени заеми на крайни бенефициенти (-)</v>
      </c>
      <c r="E82" s="288">
        <f t="shared" si="1"/>
        <v>0</v>
      </c>
      <c r="F82" s="289">
        <f>+[1]OTCHET!F481</f>
        <v>0</v>
      </c>
      <c r="G82" s="290">
        <f>+[1]OTCHET!G481</f>
        <v>0</v>
      </c>
      <c r="H82" s="290">
        <f>+[1]OTCHET!H481</f>
        <v>0</v>
      </c>
      <c r="I82" s="291">
        <f>+[1]OTCHET!I481</f>
        <v>0</v>
      </c>
      <c r="J82" s="18"/>
    </row>
    <row r="83" spans="1:10" ht="15.75">
      <c r="A83" s="298" t="s">
        <v>129</v>
      </c>
      <c r="B83" s="298" t="s">
        <v>130</v>
      </c>
      <c r="C83" s="298"/>
      <c r="D83" s="294" t="str">
        <f>+[1]OTCHET!D482</f>
        <v>възстановени суми по предоставени заеми на крайни бенефиценти (+)</v>
      </c>
      <c r="E83" s="294">
        <f t="shared" si="1"/>
        <v>0</v>
      </c>
      <c r="F83" s="295">
        <f>+[1]OTCHET!F482</f>
        <v>0</v>
      </c>
      <c r="G83" s="296">
        <f>+[1]OTCHET!G482</f>
        <v>0</v>
      </c>
      <c r="H83" s="296">
        <f>+[1]OTCHET!H482</f>
        <v>0</v>
      </c>
      <c r="I83" s="297">
        <f>+[1]OTCHET!I482</f>
        <v>0</v>
      </c>
      <c r="J83" s="25"/>
    </row>
    <row r="84" spans="1:10" ht="15.75">
      <c r="A84" s="195" t="s">
        <v>131</v>
      </c>
      <c r="B84" s="196" t="s">
        <v>132</v>
      </c>
      <c r="C84" s="195"/>
      <c r="D84" s="234">
        <f>[1]OTCHET!D537</f>
        <v>0</v>
      </c>
      <c r="E84" s="234">
        <f t="shared" si="1"/>
        <v>0</v>
      </c>
      <c r="F84" s="235">
        <f>[1]OTCHET!F537</f>
        <v>0</v>
      </c>
      <c r="G84" s="236">
        <f>[1]OTCHET!G537</f>
        <v>0</v>
      </c>
      <c r="H84" s="236">
        <f>[1]OTCHET!H537</f>
        <v>0</v>
      </c>
      <c r="I84" s="237">
        <f>[1]OTCHET!I537</f>
        <v>0</v>
      </c>
      <c r="J84" s="25"/>
    </row>
    <row r="85" spans="1:10" ht="15.75">
      <c r="A85" s="208" t="s">
        <v>133</v>
      </c>
      <c r="B85" s="207" t="s">
        <v>134</v>
      </c>
      <c r="C85" s="208"/>
      <c r="D85" s="238">
        <f>[1]OTCHET!D538</f>
        <v>0</v>
      </c>
      <c r="E85" s="238">
        <f t="shared" si="1"/>
        <v>0</v>
      </c>
      <c r="F85" s="239">
        <f>[1]OTCHET!F538</f>
        <v>0</v>
      </c>
      <c r="G85" s="240">
        <f>[1]OTCHET!G538</f>
        <v>0</v>
      </c>
      <c r="H85" s="240">
        <f>[1]OTCHET!H538</f>
        <v>0</v>
      </c>
      <c r="I85" s="241">
        <f>[1]OTCHET!I538</f>
        <v>0</v>
      </c>
      <c r="J85" s="25"/>
    </row>
    <row r="86" spans="1:10" ht="15.75">
      <c r="A86" s="201" t="s">
        <v>135</v>
      </c>
      <c r="B86" s="107" t="s">
        <v>136</v>
      </c>
      <c r="C86" s="201"/>
      <c r="D86" s="242" t="e">
        <f>+D87+D88</f>
        <v>#VALUE!</v>
      </c>
      <c r="E86" s="242">
        <f>+E87+E88</f>
        <v>4326</v>
      </c>
      <c r="F86" s="243">
        <f t="shared" ref="F86" si="11">+F87+F88</f>
        <v>2163</v>
      </c>
      <c r="G86" s="244">
        <f>+G87+G88</f>
        <v>-237</v>
      </c>
      <c r="H86" s="244">
        <f>+H87+H88</f>
        <v>0</v>
      </c>
      <c r="I86" s="245">
        <f>+I87+I88</f>
        <v>2400</v>
      </c>
      <c r="J86" s="25"/>
    </row>
    <row r="87" spans="1:10" ht="15.75">
      <c r="A87" s="282" t="s">
        <v>137</v>
      </c>
      <c r="B87" s="282" t="s">
        <v>138</v>
      </c>
      <c r="C87" s="299"/>
      <c r="D87" s="283" t="e">
        <f>+[1]OTCHET!D505+[1]OTCHET!D514+[1]OTCHET!D518+[1]OTCHET!D545</f>
        <v>#VALUE!</v>
      </c>
      <c r="E87" s="283">
        <f t="shared" si="1"/>
        <v>0</v>
      </c>
      <c r="F87" s="284">
        <f>+[1]OTCHET!F505+[1]OTCHET!F514+[1]OTCHET!F518+[1]OTCHET!F545</f>
        <v>0</v>
      </c>
      <c r="G87" s="285">
        <f>+[1]OTCHET!G505+[1]OTCHET!G514+[1]OTCHET!G518+[1]OTCHET!G545</f>
        <v>0</v>
      </c>
      <c r="H87" s="285">
        <f>+[1]OTCHET!H505+[1]OTCHET!H514+[1]OTCHET!H518+[1]OTCHET!H545</f>
        <v>0</v>
      </c>
      <c r="I87" s="286">
        <f>+[1]OTCHET!I505+[1]OTCHET!I514+[1]OTCHET!I518+[1]OTCHET!I545</f>
        <v>0</v>
      </c>
      <c r="J87" s="25"/>
    </row>
    <row r="88" spans="1:10" ht="15.75">
      <c r="A88" s="298" t="s">
        <v>139</v>
      </c>
      <c r="B88" s="298" t="s">
        <v>140</v>
      </c>
      <c r="C88" s="300"/>
      <c r="D88" s="294">
        <f>+[1]OTCHET!D523+[1]OTCHET!D526+[1]OTCHET!D546</f>
        <v>0</v>
      </c>
      <c r="E88" s="294">
        <f t="shared" si="1"/>
        <v>4326</v>
      </c>
      <c r="F88" s="295">
        <f>+[1]OTCHET!F523+[1]OTCHET!F526+[1]OTCHET!F546</f>
        <v>2163</v>
      </c>
      <c r="G88" s="296">
        <f>+[1]OTCHET!G523+[1]OTCHET!G526+[1]OTCHET!G546</f>
        <v>-237</v>
      </c>
      <c r="H88" s="296">
        <f>+[1]OTCHET!H523+[1]OTCHET!H526+[1]OTCHET!H546</f>
        <v>0</v>
      </c>
      <c r="I88" s="297">
        <f>+[1]OTCHET!I523+[1]OTCHET!I526+[1]OTCHET!I546</f>
        <v>2400</v>
      </c>
      <c r="J88" s="25"/>
    </row>
    <row r="89" spans="1:10" ht="15.75">
      <c r="A89" s="195" t="s">
        <v>141</v>
      </c>
      <c r="B89" s="196" t="s">
        <v>142</v>
      </c>
      <c r="C89" s="301"/>
      <c r="D89" s="234">
        <f>[1]OTCHET!D533</f>
        <v>0</v>
      </c>
      <c r="E89" s="234">
        <f t="shared" ref="E89:E96" si="12">+F89+G89+H89+I89</f>
        <v>0</v>
      </c>
      <c r="F89" s="235">
        <f>[1]OTCHET!F533</f>
        <v>0</v>
      </c>
      <c r="G89" s="236">
        <f>[1]OTCHET!G533</f>
        <v>0</v>
      </c>
      <c r="H89" s="236">
        <f>[1]OTCHET!H533</f>
        <v>0</v>
      </c>
      <c r="I89" s="237">
        <f>[1]OTCHET!I533</f>
        <v>0</v>
      </c>
      <c r="J89" s="25"/>
    </row>
    <row r="90" spans="1:10" ht="15.75">
      <c r="A90" s="208" t="s">
        <v>143</v>
      </c>
      <c r="B90" s="207" t="s">
        <v>144</v>
      </c>
      <c r="C90" s="208"/>
      <c r="D90" s="238" t="e">
        <f>+[1]OTCHET!D569+[1]OTCHET!D570+[1]OTCHET!D571+[1]OTCHET!D572+[1]OTCHET!D573+[1]OTCHET!D574</f>
        <v>#VALUE!</v>
      </c>
      <c r="E90" s="238">
        <f t="shared" si="12"/>
        <v>93614</v>
      </c>
      <c r="F90" s="239">
        <f>+[1]OTCHET!F569+[1]OTCHET!F570+[1]OTCHET!F571+[1]OTCHET!F572+[1]OTCHET!F573+[1]OTCHET!F574</f>
        <v>46807</v>
      </c>
      <c r="G90" s="240">
        <f>+[1]OTCHET!G569+[1]OTCHET!G570+[1]OTCHET!G571+[1]OTCHET!G572+[1]OTCHET!G573+[1]OTCHET!G574</f>
        <v>46807</v>
      </c>
      <c r="H90" s="240">
        <f>+[1]OTCHET!H569+[1]OTCHET!H570+[1]OTCHET!H571+[1]OTCHET!H572+[1]OTCHET!H573+[1]OTCHET!H574</f>
        <v>0</v>
      </c>
      <c r="I90" s="241">
        <f>+[1]OTCHET!I569+[1]OTCHET!I570+[1]OTCHET!I571+[1]OTCHET!I572+[1]OTCHET!I573+[1]OTCHET!I574</f>
        <v>0</v>
      </c>
      <c r="J90" s="25"/>
    </row>
    <row r="91" spans="1:10" ht="15.75">
      <c r="A91" s="302" t="s">
        <v>145</v>
      </c>
      <c r="B91" s="302" t="s">
        <v>146</v>
      </c>
      <c r="C91" s="302"/>
      <c r="D91" s="146" t="e">
        <f>+[1]OTCHET!D575+[1]OTCHET!D576+[1]OTCHET!D577+[1]OTCHET!D578+[1]OTCHET!D579+[1]OTCHET!D580+[1]OTCHET!D581</f>
        <v>#VALUE!</v>
      </c>
      <c r="E91" s="146">
        <f t="shared" si="12"/>
        <v>-97940</v>
      </c>
      <c r="F91" s="147">
        <f>+[1]OTCHET!F575+[1]OTCHET!F576+[1]OTCHET!F577+[1]OTCHET!F578+[1]OTCHET!F579+[1]OTCHET!F580+[1]OTCHET!F581</f>
        <v>-48970</v>
      </c>
      <c r="G91" s="148">
        <f>+[1]OTCHET!G575+[1]OTCHET!G576+[1]OTCHET!G577+[1]OTCHET!G578+[1]OTCHET!G579+[1]OTCHET!G580+[1]OTCHET!G581</f>
        <v>-44970</v>
      </c>
      <c r="H91" s="148">
        <f>+[1]OTCHET!H575+[1]OTCHET!H576+[1]OTCHET!H577+[1]OTCHET!H578+[1]OTCHET!H579+[1]OTCHET!H580+[1]OTCHET!H581</f>
        <v>0</v>
      </c>
      <c r="I91" s="149">
        <f>+[1]OTCHET!I575+[1]OTCHET!I576+[1]OTCHET!I577+[1]OTCHET!I578+[1]OTCHET!I579+[1]OTCHET!I580+[1]OTCHET!I581</f>
        <v>-4000</v>
      </c>
      <c r="J91" s="25"/>
    </row>
    <row r="92" spans="1:10" ht="15.75">
      <c r="A92" s="207" t="s">
        <v>147</v>
      </c>
      <c r="B92" s="207" t="s">
        <v>148</v>
      </c>
      <c r="C92" s="302"/>
      <c r="D92" s="146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146">
        <f t="shared" si="12"/>
        <v>0</v>
      </c>
      <c r="F92" s="147">
        <f>+[1]OTCHET!F582</f>
        <v>0</v>
      </c>
      <c r="G92" s="148">
        <f>+[1]OTCHET!G582</f>
        <v>0</v>
      </c>
      <c r="H92" s="148">
        <f>+[1]OTCHET!H582</f>
        <v>0</v>
      </c>
      <c r="I92" s="149">
        <f>+[1]OTCHET!I582</f>
        <v>0</v>
      </c>
      <c r="J92" s="25"/>
    </row>
    <row r="93" spans="1:10" ht="15.75">
      <c r="A93" s="207" t="s">
        <v>149</v>
      </c>
      <c r="B93" s="207" t="s">
        <v>150</v>
      </c>
      <c r="C93" s="207"/>
      <c r="D93" s="146" t="e">
        <f>+[1]OTCHET!D589+[1]OTCHET!D590</f>
        <v>#VALUE!</v>
      </c>
      <c r="E93" s="146">
        <f t="shared" si="12"/>
        <v>0</v>
      </c>
      <c r="F93" s="147">
        <f>+[1]OTCHET!F589+[1]OTCHET!F590</f>
        <v>0</v>
      </c>
      <c r="G93" s="148">
        <f>+[1]OTCHET!G589+[1]OTCHET!G590</f>
        <v>0</v>
      </c>
      <c r="H93" s="148">
        <f>+[1]OTCHET!H589+[1]OTCHET!H590</f>
        <v>0</v>
      </c>
      <c r="I93" s="149">
        <f>+[1]OTCHET!I589+[1]OTCHET!I590</f>
        <v>0</v>
      </c>
      <c r="J93" s="25"/>
    </row>
    <row r="94" spans="1:10" ht="15.75">
      <c r="A94" s="207" t="s">
        <v>151</v>
      </c>
      <c r="B94" s="302" t="s">
        <v>152</v>
      </c>
      <c r="C94" s="207"/>
      <c r="D94" s="146" t="e">
        <f>+[1]OTCHET!D591+[1]OTCHET!D592</f>
        <v>#VALUE!</v>
      </c>
      <c r="E94" s="146">
        <f t="shared" si="12"/>
        <v>0</v>
      </c>
      <c r="F94" s="147">
        <f>+[1]OTCHET!F591+[1]OTCHET!F592</f>
        <v>0</v>
      </c>
      <c r="G94" s="148">
        <f>+[1]OTCHET!G591+[1]OTCHET!G592</f>
        <v>0</v>
      </c>
      <c r="H94" s="148">
        <f>+[1]OTCHET!H591+[1]OTCHET!H592</f>
        <v>0</v>
      </c>
      <c r="I94" s="149">
        <f>+[1]OTCHET!I591+[1]OTCHET!I592</f>
        <v>0</v>
      </c>
      <c r="J94" s="25"/>
    </row>
    <row r="95" spans="1:10" ht="15.75">
      <c r="A95" s="107" t="s">
        <v>153</v>
      </c>
      <c r="B95" s="107" t="s">
        <v>154</v>
      </c>
      <c r="C95" s="107"/>
      <c r="D95" s="108">
        <f>[1]OTCHET!D593</f>
        <v>0</v>
      </c>
      <c r="E95" s="108">
        <f t="shared" si="12"/>
        <v>0</v>
      </c>
      <c r="F95" s="109">
        <f>[1]OTCHET!F593</f>
        <v>0</v>
      </c>
      <c r="G95" s="110">
        <f>[1]OTCHET!G593</f>
        <v>-1600</v>
      </c>
      <c r="H95" s="110">
        <f>[1]OTCHET!H593</f>
        <v>0</v>
      </c>
      <c r="I95" s="111">
        <f>[1]OTCHET!I593</f>
        <v>1600</v>
      </c>
      <c r="J95" s="25"/>
    </row>
    <row r="96" spans="1:10" ht="16.5" thickBot="1">
      <c r="A96" s="303" t="s">
        <v>155</v>
      </c>
      <c r="B96" s="303" t="s">
        <v>156</v>
      </c>
      <c r="C96" s="303"/>
      <c r="D96" s="304" t="str">
        <f>+[1]OTCHET!D596</f>
        <v>покупко-продажба на валута (+/-)</v>
      </c>
      <c r="E96" s="304">
        <f t="shared" si="12"/>
        <v>0</v>
      </c>
      <c r="F96" s="305">
        <f>+[1]OTCHET!F596</f>
        <v>0</v>
      </c>
      <c r="G96" s="306">
        <f>+[1]OTCHET!G596</f>
        <v>0</v>
      </c>
      <c r="H96" s="306">
        <f>+[1]OTCHET!H596</f>
        <v>0</v>
      </c>
      <c r="I96" s="307">
        <f>+[1]OTCHET!I596</f>
        <v>0</v>
      </c>
      <c r="J96" s="25"/>
    </row>
    <row r="97" spans="1:10" ht="15.75">
      <c r="A97" s="43" t="e">
        <f>+IF(+SUM(D$65:I$65)=0,0,"Контрола: дефицит/излишък = финансиране с обратен знак (V. + VІ. = 0)")</f>
        <v>#VALUE!</v>
      </c>
      <c r="B97" s="308"/>
      <c r="C97" s="308"/>
      <c r="D97" s="309" t="e">
        <f t="shared" ref="D97:I97" si="13">+D$64+D$66</f>
        <v>#VALUE!</v>
      </c>
      <c r="E97" s="309">
        <f t="shared" si="13"/>
        <v>0</v>
      </c>
      <c r="F97" s="310">
        <f t="shared" si="13"/>
        <v>0</v>
      </c>
      <c r="G97" s="310">
        <f t="shared" si="13"/>
        <v>0</v>
      </c>
      <c r="H97" s="310">
        <f t="shared" si="13"/>
        <v>0</v>
      </c>
      <c r="I97" s="310">
        <f t="shared" si="13"/>
        <v>0</v>
      </c>
      <c r="J97" s="25"/>
    </row>
    <row r="98" spans="1:10" ht="15.75">
      <c r="A98" s="311"/>
      <c r="B98" s="311"/>
      <c r="C98" s="311"/>
      <c r="D98" s="312"/>
      <c r="E98" s="5"/>
      <c r="F98" s="313"/>
      <c r="G98" s="46"/>
      <c r="H98" s="46"/>
      <c r="J98" s="25"/>
    </row>
    <row r="99" spans="1:10" ht="15.75">
      <c r="A99" s="12" t="str">
        <f>+[1]OTCHET!G607</f>
        <v>e-mail:</v>
      </c>
      <c r="B99" s="311"/>
      <c r="C99" s="311"/>
      <c r="D99" s="6"/>
      <c r="E99" s="315"/>
      <c r="F99" s="13" t="str">
        <f>+[1]OTCHET!D607</f>
        <v xml:space="preserve">служебни телефони </v>
      </c>
      <c r="G99" s="13" t="str">
        <f>+[1]OTCHET!E607</f>
        <v>032/654331</v>
      </c>
      <c r="H99" s="316"/>
      <c r="I99" s="29">
        <f>+[1]OTCHET!A607</f>
        <v>0</v>
      </c>
      <c r="J99" s="25"/>
    </row>
    <row r="100" spans="1:10" ht="15.75">
      <c r="A100" s="317" t="s">
        <v>157</v>
      </c>
      <c r="B100" s="318"/>
      <c r="C100" s="318"/>
      <c r="D100" s="319"/>
      <c r="E100" s="319"/>
      <c r="F100" s="343" t="s">
        <v>158</v>
      </c>
      <c r="G100" s="343"/>
      <c r="H100" s="320"/>
      <c r="I100" s="321" t="s">
        <v>159</v>
      </c>
      <c r="J100" s="25"/>
    </row>
    <row r="101" spans="1:10" ht="15.75">
      <c r="A101" s="322" t="s">
        <v>160</v>
      </c>
      <c r="B101" s="323"/>
      <c r="C101" s="323"/>
      <c r="D101" s="324"/>
      <c r="E101" s="325"/>
      <c r="F101" s="46"/>
      <c r="G101" s="46"/>
      <c r="H101" s="46"/>
      <c r="I101" s="46"/>
      <c r="J101" s="25"/>
    </row>
    <row r="102" spans="1:10" ht="15.75">
      <c r="A102" s="316"/>
      <c r="B102" s="326"/>
      <c r="C102" s="311"/>
      <c r="D102" s="344" t="str">
        <f>+[1]OTCHET!C605</f>
        <v>ИЗГОТВИЛ:</v>
      </c>
      <c r="E102" s="344"/>
      <c r="F102" s="46"/>
      <c r="G102" s="46"/>
      <c r="H102" s="46"/>
      <c r="I102" s="46"/>
      <c r="J102" s="25"/>
    </row>
    <row r="103" spans="1:10">
      <c r="A103" s="323"/>
      <c r="D103" s="46"/>
      <c r="E103" s="46"/>
      <c r="F103" s="46"/>
      <c r="G103" s="46"/>
      <c r="H103" s="46"/>
      <c r="I103" s="46"/>
      <c r="J103" s="25"/>
    </row>
    <row r="104" spans="1:10">
      <c r="D104" s="46"/>
      <c r="E104" s="46"/>
      <c r="F104" s="46"/>
      <c r="G104" s="46"/>
      <c r="H104" s="46"/>
      <c r="I104" s="46"/>
      <c r="J104" s="25"/>
    </row>
    <row r="105" spans="1:10" ht="15.75">
      <c r="A105" s="328" t="s">
        <v>161</v>
      </c>
      <c r="B105" s="311"/>
      <c r="C105" s="311"/>
      <c r="D105" s="325"/>
      <c r="E105" s="325"/>
      <c r="F105" s="46"/>
      <c r="G105" s="328" t="s">
        <v>162</v>
      </c>
      <c r="H105" s="329"/>
      <c r="I105" s="330"/>
      <c r="J105" s="25"/>
    </row>
    <row r="106" spans="1:10" ht="15.75">
      <c r="D106" s="344" t="str">
        <f>+[1]OTCHET!F602</f>
        <v>ГЛ. СЧЕТОВОДИТЕЛ:</v>
      </c>
      <c r="E106" s="344"/>
      <c r="F106" s="331"/>
      <c r="G106" s="46"/>
      <c r="H106" s="344" t="str">
        <f>+[1]OTCHET!F605</f>
        <v>РЪКОВОДИТЕЛ:</v>
      </c>
      <c r="I106" s="344"/>
      <c r="J106" s="25"/>
    </row>
    <row r="107" spans="1:10">
      <c r="A107" s="332"/>
      <c r="B107" s="332"/>
      <c r="C107" s="332"/>
      <c r="D107" s="333"/>
      <c r="E107" s="333"/>
      <c r="F107" s="333"/>
      <c r="G107" s="333"/>
      <c r="H107" s="333"/>
      <c r="I107" s="333"/>
      <c r="J107" s="25"/>
    </row>
    <row r="108" spans="1:10">
      <c r="A108" s="332"/>
      <c r="B108" s="332"/>
      <c r="C108" s="332"/>
      <c r="D108" s="333"/>
      <c r="E108" s="333"/>
      <c r="F108" s="333"/>
      <c r="G108" s="333"/>
      <c r="H108" s="333"/>
      <c r="I108" s="333"/>
      <c r="J108" s="25"/>
    </row>
    <row r="109" spans="1:10">
      <c r="A109" s="332"/>
      <c r="B109" s="332"/>
      <c r="C109" s="332"/>
      <c r="D109" s="333"/>
      <c r="E109" s="333"/>
      <c r="F109" s="333"/>
      <c r="G109" s="333"/>
      <c r="H109" s="333"/>
      <c r="I109" s="333"/>
      <c r="J109" s="25"/>
    </row>
    <row r="110" spans="1:10">
      <c r="A110" s="332"/>
      <c r="B110" s="332"/>
      <c r="C110" s="332"/>
      <c r="D110" s="333"/>
      <c r="E110" s="333"/>
      <c r="F110" s="333"/>
      <c r="G110" s="333"/>
      <c r="H110" s="333"/>
      <c r="I110" s="333"/>
      <c r="J110" s="25"/>
    </row>
    <row r="111" spans="1:10">
      <c r="A111" s="332"/>
      <c r="B111" s="332"/>
      <c r="C111" s="332"/>
      <c r="D111" s="333"/>
      <c r="E111" s="333"/>
      <c r="F111" s="333"/>
      <c r="G111" s="333"/>
      <c r="H111" s="333"/>
      <c r="I111" s="333"/>
      <c r="J111" s="25"/>
    </row>
    <row r="112" spans="1:10">
      <c r="A112" s="332"/>
      <c r="B112" s="332"/>
      <c r="C112" s="332"/>
      <c r="D112" s="333"/>
      <c r="E112" s="333"/>
      <c r="F112" s="333"/>
      <c r="G112" s="333"/>
      <c r="H112" s="333"/>
      <c r="I112" s="333"/>
      <c r="J112" s="25"/>
    </row>
    <row r="113" spans="1:10">
      <c r="A113" s="332"/>
      <c r="B113" s="332"/>
      <c r="C113" s="332"/>
      <c r="D113" s="333"/>
      <c r="E113" s="333"/>
      <c r="F113" s="333"/>
      <c r="G113" s="333"/>
      <c r="H113" s="333"/>
      <c r="I113" s="333"/>
      <c r="J113" s="25"/>
    </row>
    <row r="114" spans="1:10">
      <c r="A114" s="332"/>
      <c r="B114" s="332"/>
      <c r="C114" s="332"/>
      <c r="D114" s="333"/>
      <c r="E114" s="333"/>
      <c r="F114" s="333"/>
      <c r="G114" s="333"/>
      <c r="H114" s="333"/>
      <c r="I114" s="333"/>
      <c r="J114" s="25"/>
    </row>
    <row r="115" spans="1:10">
      <c r="A115" s="332"/>
      <c r="B115" s="332"/>
      <c r="C115" s="332"/>
      <c r="D115" s="333"/>
      <c r="E115" s="333"/>
      <c r="F115" s="333"/>
      <c r="G115" s="333"/>
      <c r="H115" s="333"/>
      <c r="I115" s="333"/>
      <c r="J115" s="25"/>
    </row>
    <row r="116" spans="1:10">
      <c r="A116" s="332"/>
      <c r="B116" s="332"/>
      <c r="C116" s="332"/>
      <c r="D116" s="333"/>
      <c r="E116" s="333"/>
      <c r="F116" s="333"/>
      <c r="G116" s="333"/>
      <c r="H116" s="333"/>
      <c r="I116" s="333"/>
      <c r="J116" s="25"/>
    </row>
    <row r="117" spans="1:10">
      <c r="A117" s="332"/>
      <c r="B117" s="332"/>
      <c r="C117" s="332"/>
      <c r="D117" s="333"/>
      <c r="E117" s="333"/>
      <c r="F117" s="333"/>
      <c r="G117" s="333"/>
      <c r="H117" s="333"/>
      <c r="I117" s="333"/>
      <c r="J117" s="25"/>
    </row>
    <row r="118" spans="1:10">
      <c r="A118" s="332"/>
      <c r="B118" s="332"/>
      <c r="C118" s="332"/>
      <c r="D118" s="333"/>
      <c r="E118" s="333"/>
      <c r="F118" s="333"/>
      <c r="G118" s="333"/>
      <c r="H118" s="333"/>
      <c r="I118" s="333"/>
      <c r="J118" s="25"/>
    </row>
    <row r="119" spans="1:10">
      <c r="A119" s="332"/>
      <c r="B119" s="332"/>
      <c r="C119" s="332"/>
      <c r="D119" s="333"/>
      <c r="E119" s="333"/>
      <c r="F119" s="333"/>
      <c r="G119" s="333"/>
      <c r="H119" s="333"/>
      <c r="I119" s="333"/>
      <c r="J119" s="25"/>
    </row>
    <row r="120" spans="1:10">
      <c r="A120" s="332"/>
      <c r="B120" s="332"/>
      <c r="C120" s="332"/>
      <c r="D120" s="333"/>
      <c r="E120" s="333"/>
      <c r="F120" s="333"/>
      <c r="G120" s="333"/>
      <c r="H120" s="333"/>
      <c r="I120" s="333"/>
      <c r="J120" s="25"/>
    </row>
    <row r="121" spans="1:10">
      <c r="A121" s="332"/>
      <c r="B121" s="332"/>
      <c r="C121" s="332"/>
      <c r="D121" s="333"/>
      <c r="E121" s="333"/>
      <c r="F121" s="333"/>
      <c r="G121" s="333"/>
      <c r="H121" s="333"/>
      <c r="I121" s="333"/>
      <c r="J121" s="25"/>
    </row>
    <row r="122" spans="1:10">
      <c r="A122" s="332"/>
      <c r="B122" s="332"/>
      <c r="C122" s="332"/>
      <c r="D122" s="333"/>
      <c r="E122" s="333"/>
      <c r="F122" s="333"/>
      <c r="G122" s="333"/>
      <c r="H122" s="333"/>
      <c r="I122" s="333"/>
      <c r="J122" s="25"/>
    </row>
    <row r="123" spans="1:10">
      <c r="A123" s="332"/>
      <c r="B123" s="332"/>
      <c r="C123" s="332"/>
      <c r="D123" s="333"/>
      <c r="E123" s="333"/>
      <c r="F123" s="333"/>
      <c r="G123" s="333"/>
      <c r="H123" s="333"/>
      <c r="I123" s="333"/>
      <c r="J123" s="25"/>
    </row>
    <row r="124" spans="1:10">
      <c r="A124" s="332"/>
      <c r="B124" s="332"/>
      <c r="C124" s="332"/>
      <c r="D124" s="333"/>
      <c r="E124" s="333"/>
      <c r="F124" s="333"/>
      <c r="G124" s="333"/>
      <c r="H124" s="333"/>
      <c r="I124" s="333"/>
      <c r="J124" s="25"/>
    </row>
    <row r="125" spans="1:10">
      <c r="A125" s="332"/>
      <c r="B125" s="332"/>
      <c r="C125" s="332"/>
      <c r="D125" s="333"/>
      <c r="E125" s="333"/>
      <c r="F125" s="333"/>
      <c r="G125" s="333"/>
      <c r="H125" s="333"/>
      <c r="I125" s="333"/>
      <c r="J125" s="18"/>
    </row>
    <row r="126" spans="1:10">
      <c r="A126" s="332"/>
      <c r="B126" s="332"/>
      <c r="C126" s="332"/>
      <c r="D126" s="333"/>
      <c r="E126" s="333"/>
      <c r="F126" s="333"/>
      <c r="G126" s="333"/>
      <c r="H126" s="333"/>
      <c r="I126" s="333"/>
      <c r="J126" s="18"/>
    </row>
    <row r="127" spans="1:10">
      <c r="A127" s="332"/>
      <c r="B127" s="332"/>
      <c r="C127" s="332"/>
      <c r="D127" s="333"/>
      <c r="E127" s="333"/>
      <c r="F127" s="333"/>
      <c r="G127" s="333"/>
      <c r="H127" s="333"/>
      <c r="I127" s="333"/>
      <c r="J127" s="18"/>
    </row>
    <row r="128" spans="1:10">
      <c r="A128" s="332"/>
      <c r="B128" s="332"/>
      <c r="C128" s="332"/>
      <c r="D128" s="333"/>
      <c r="E128" s="333"/>
      <c r="F128" s="333"/>
      <c r="G128" s="333"/>
      <c r="H128" s="333"/>
      <c r="I128" s="333"/>
      <c r="J128" s="20"/>
    </row>
    <row r="129" spans="1:10">
      <c r="A129" s="332"/>
      <c r="B129" s="332"/>
      <c r="C129" s="332"/>
      <c r="D129" s="333"/>
      <c r="E129" s="333"/>
      <c r="F129" s="333"/>
      <c r="G129" s="333"/>
      <c r="H129" s="333"/>
      <c r="I129" s="333"/>
      <c r="J129" s="21"/>
    </row>
    <row r="130" spans="1:10">
      <c r="A130" s="332"/>
      <c r="B130" s="332"/>
      <c r="C130" s="332"/>
      <c r="D130" s="333"/>
      <c r="E130" s="333"/>
      <c r="F130" s="333"/>
      <c r="G130" s="333"/>
      <c r="H130" s="333"/>
      <c r="I130" s="333"/>
      <c r="J130" s="21"/>
    </row>
    <row r="131" spans="1:10">
      <c r="A131" s="332"/>
      <c r="B131" s="332"/>
      <c r="C131" s="332"/>
      <c r="D131" s="333"/>
      <c r="E131" s="333"/>
      <c r="F131" s="333"/>
      <c r="G131" s="333"/>
      <c r="H131" s="333"/>
      <c r="I131" s="333"/>
      <c r="J131" s="22"/>
    </row>
    <row r="132" spans="1:10">
      <c r="A132" s="332"/>
      <c r="B132" s="332"/>
      <c r="C132" s="332"/>
      <c r="D132" s="333"/>
      <c r="E132" s="333"/>
      <c r="F132" s="333"/>
      <c r="G132" s="333"/>
      <c r="H132" s="333"/>
      <c r="I132" s="333"/>
      <c r="J132" s="21"/>
    </row>
    <row r="133" spans="1:10">
      <c r="A133" s="332"/>
      <c r="B133" s="332"/>
      <c r="C133" s="332"/>
      <c r="D133" s="333"/>
      <c r="E133" s="333"/>
      <c r="F133" s="333"/>
      <c r="G133" s="333"/>
      <c r="H133" s="333"/>
      <c r="I133" s="333"/>
      <c r="J133" s="21"/>
    </row>
    <row r="134" spans="1:10">
      <c r="A134" s="332"/>
      <c r="B134" s="332"/>
      <c r="C134" s="332"/>
      <c r="D134" s="333"/>
      <c r="E134" s="333"/>
      <c r="F134" s="333"/>
      <c r="G134" s="333"/>
      <c r="H134" s="333"/>
      <c r="I134" s="333"/>
      <c r="J134" s="20"/>
    </row>
    <row r="135" spans="1:10">
      <c r="A135" s="332"/>
      <c r="B135" s="332"/>
      <c r="C135" s="332"/>
      <c r="D135" s="333"/>
      <c r="E135" s="333"/>
      <c r="F135" s="333"/>
      <c r="G135" s="333"/>
      <c r="H135" s="333"/>
      <c r="I135" s="333"/>
      <c r="J135" s="20"/>
    </row>
    <row r="136" spans="1:10">
      <c r="A136" s="332"/>
      <c r="B136" s="332"/>
      <c r="C136" s="332"/>
      <c r="D136" s="333"/>
      <c r="E136" s="333"/>
      <c r="F136" s="333"/>
      <c r="G136" s="333"/>
      <c r="H136" s="333"/>
      <c r="I136" s="333"/>
      <c r="J136" s="20"/>
    </row>
    <row r="137" spans="1:10">
      <c r="A137" s="332"/>
      <c r="B137" s="332"/>
      <c r="C137" s="332"/>
      <c r="D137" s="333"/>
      <c r="E137" s="333"/>
      <c r="F137" s="333"/>
      <c r="G137" s="333"/>
      <c r="H137" s="333"/>
      <c r="I137" s="333"/>
      <c r="J137" s="20"/>
    </row>
    <row r="138" spans="1:10">
      <c r="A138" s="332"/>
      <c r="B138" s="332"/>
      <c r="C138" s="332"/>
      <c r="D138" s="333"/>
      <c r="E138" s="333"/>
      <c r="F138" s="333"/>
      <c r="G138" s="333"/>
      <c r="H138" s="333"/>
      <c r="I138" s="333"/>
      <c r="J138" s="20"/>
    </row>
    <row r="139" spans="1:10">
      <c r="A139" s="332"/>
      <c r="B139" s="332"/>
      <c r="C139" s="332"/>
      <c r="D139" s="333"/>
      <c r="E139" s="333"/>
      <c r="F139" s="333"/>
      <c r="G139" s="333"/>
      <c r="H139" s="333"/>
      <c r="I139" s="333"/>
      <c r="J139" s="20"/>
    </row>
    <row r="140" spans="1:10">
      <c r="A140" s="332"/>
      <c r="B140" s="332"/>
      <c r="C140" s="332"/>
      <c r="D140" s="333"/>
      <c r="E140" s="333"/>
      <c r="F140" s="333"/>
      <c r="G140" s="333"/>
      <c r="H140" s="333"/>
      <c r="I140" s="333"/>
      <c r="J140" s="20"/>
    </row>
    <row r="141" spans="1:10">
      <c r="A141" s="332"/>
      <c r="B141" s="332"/>
      <c r="C141" s="332"/>
      <c r="D141" s="333"/>
      <c r="E141" s="333"/>
      <c r="F141" s="333"/>
      <c r="G141" s="333"/>
      <c r="H141" s="333"/>
      <c r="I141" s="333"/>
      <c r="J141" s="20"/>
    </row>
    <row r="142" spans="1:10">
      <c r="A142" s="332"/>
      <c r="B142" s="332"/>
      <c r="C142" s="332"/>
      <c r="D142" s="333"/>
      <c r="E142" s="333"/>
      <c r="F142" s="333"/>
      <c r="G142" s="333"/>
      <c r="H142" s="333"/>
      <c r="I142" s="333"/>
      <c r="J142" s="20"/>
    </row>
    <row r="143" spans="1:10">
      <c r="A143" s="332"/>
      <c r="B143" s="332"/>
      <c r="C143" s="332"/>
      <c r="D143" s="333"/>
      <c r="E143" s="333"/>
      <c r="F143" s="333"/>
      <c r="G143" s="333"/>
      <c r="H143" s="333"/>
      <c r="I143" s="333"/>
      <c r="J143" s="20"/>
    </row>
    <row r="144" spans="1:10">
      <c r="A144" s="332"/>
      <c r="B144" s="332"/>
      <c r="C144" s="332"/>
      <c r="D144" s="333"/>
      <c r="E144" s="333"/>
      <c r="F144" s="333"/>
      <c r="G144" s="333"/>
      <c r="H144" s="333"/>
      <c r="I144" s="333"/>
      <c r="J144" s="20"/>
    </row>
    <row r="145" spans="1:10">
      <c r="A145" s="332"/>
      <c r="B145" s="332"/>
      <c r="C145" s="332"/>
      <c r="D145" s="333"/>
      <c r="E145" s="333"/>
      <c r="F145" s="333"/>
      <c r="G145" s="333"/>
      <c r="H145" s="333"/>
      <c r="I145" s="333"/>
      <c r="J145" s="20"/>
    </row>
    <row r="146" spans="1:10">
      <c r="A146" s="332"/>
      <c r="B146" s="332"/>
      <c r="C146" s="332"/>
      <c r="D146" s="333"/>
      <c r="E146" s="333"/>
      <c r="F146" s="333"/>
      <c r="G146" s="333"/>
      <c r="H146" s="333"/>
      <c r="I146" s="333"/>
      <c r="J146" s="20"/>
    </row>
    <row r="147" spans="1:10">
      <c r="A147" s="332"/>
      <c r="B147" s="332"/>
      <c r="C147" s="332"/>
      <c r="D147" s="333"/>
      <c r="E147" s="333"/>
      <c r="F147" s="333"/>
      <c r="G147" s="333"/>
      <c r="H147" s="333"/>
      <c r="I147" s="333"/>
      <c r="J147" s="20"/>
    </row>
    <row r="148" spans="1:10">
      <c r="A148" s="332"/>
      <c r="B148" s="332"/>
      <c r="C148" s="332"/>
      <c r="D148" s="333"/>
      <c r="E148" s="333"/>
      <c r="F148" s="333"/>
      <c r="G148" s="333"/>
      <c r="H148" s="333"/>
      <c r="I148" s="333"/>
      <c r="J148" s="20"/>
    </row>
    <row r="149" spans="1:10">
      <c r="A149" s="332"/>
      <c r="B149" s="332"/>
      <c r="C149" s="332"/>
      <c r="D149" s="333"/>
      <c r="E149" s="333"/>
      <c r="F149" s="333"/>
      <c r="G149" s="333"/>
      <c r="H149" s="333"/>
      <c r="I149" s="333"/>
      <c r="J149" s="20"/>
    </row>
    <row r="150" spans="1:10">
      <c r="A150" s="332"/>
      <c r="B150" s="332"/>
      <c r="C150" s="332"/>
      <c r="D150" s="333"/>
      <c r="E150" s="333"/>
      <c r="F150" s="333"/>
      <c r="G150" s="333"/>
      <c r="H150" s="333"/>
      <c r="I150" s="333"/>
      <c r="J150" s="20"/>
    </row>
    <row r="151" spans="1:10">
      <c r="A151" s="332"/>
      <c r="B151" s="332"/>
      <c r="C151" s="332"/>
      <c r="D151" s="333"/>
      <c r="E151" s="333"/>
      <c r="F151" s="333"/>
      <c r="G151" s="333"/>
      <c r="H151" s="333"/>
      <c r="I151" s="333"/>
      <c r="J151" s="20"/>
    </row>
    <row r="152" spans="1:10">
      <c r="A152" s="332"/>
      <c r="B152" s="332"/>
      <c r="C152" s="332"/>
      <c r="D152" s="333"/>
      <c r="E152" s="333"/>
      <c r="F152" s="333"/>
      <c r="G152" s="333"/>
      <c r="H152" s="333"/>
      <c r="I152" s="333"/>
      <c r="J152" s="20"/>
    </row>
    <row r="153" spans="1:10">
      <c r="A153" s="332"/>
      <c r="B153" s="332"/>
      <c r="C153" s="332"/>
      <c r="D153" s="333"/>
      <c r="E153" s="333"/>
      <c r="F153" s="333"/>
      <c r="G153" s="333"/>
      <c r="H153" s="333"/>
      <c r="I153" s="333"/>
      <c r="J153" s="20"/>
    </row>
    <row r="154" spans="1:10">
      <c r="A154" s="332"/>
      <c r="B154" s="332"/>
      <c r="C154" s="332"/>
      <c r="D154" s="333"/>
      <c r="E154" s="333"/>
      <c r="F154" s="333"/>
      <c r="G154" s="333"/>
      <c r="H154" s="333"/>
      <c r="I154" s="333"/>
      <c r="J154" s="20"/>
    </row>
    <row r="155" spans="1:10">
      <c r="A155" s="332"/>
      <c r="B155" s="332"/>
      <c r="C155" s="332"/>
      <c r="D155" s="333"/>
      <c r="E155" s="333"/>
      <c r="F155" s="333"/>
      <c r="G155" s="333"/>
      <c r="H155" s="333"/>
      <c r="I155" s="333"/>
      <c r="J155" s="20"/>
    </row>
    <row r="156" spans="1:10">
      <c r="A156" s="332"/>
      <c r="B156" s="332"/>
      <c r="C156" s="332"/>
      <c r="D156" s="333"/>
      <c r="E156" s="333"/>
      <c r="F156" s="333"/>
      <c r="G156" s="333"/>
      <c r="H156" s="333"/>
      <c r="I156" s="333"/>
      <c r="J156" s="20"/>
    </row>
    <row r="157" spans="1:10">
      <c r="A157" s="332"/>
      <c r="B157" s="332"/>
      <c r="C157" s="332"/>
      <c r="D157" s="333"/>
      <c r="E157" s="333"/>
      <c r="F157" s="333"/>
      <c r="G157" s="333"/>
      <c r="H157" s="333"/>
      <c r="I157" s="333"/>
      <c r="J157" s="20"/>
    </row>
    <row r="158" spans="1:10">
      <c r="A158" s="332"/>
      <c r="B158" s="332"/>
      <c r="C158" s="332"/>
      <c r="D158" s="333"/>
      <c r="E158" s="333"/>
      <c r="F158" s="333"/>
      <c r="G158" s="333"/>
      <c r="H158" s="333"/>
      <c r="I158" s="333"/>
      <c r="J158" s="20"/>
    </row>
    <row r="159" spans="1:10">
      <c r="A159" s="332"/>
      <c r="B159" s="332"/>
      <c r="C159" s="332"/>
      <c r="D159" s="333"/>
      <c r="E159" s="333"/>
      <c r="F159" s="333"/>
      <c r="G159" s="333"/>
      <c r="H159" s="333"/>
      <c r="I159" s="333"/>
      <c r="J159" s="20"/>
    </row>
    <row r="160" spans="1:10">
      <c r="A160" s="332"/>
      <c r="B160" s="332"/>
      <c r="C160" s="332"/>
      <c r="D160" s="333"/>
      <c r="E160" s="333"/>
      <c r="F160" s="333"/>
      <c r="G160" s="333"/>
      <c r="H160" s="333"/>
      <c r="I160" s="333"/>
      <c r="J160" s="20"/>
    </row>
    <row r="161" spans="1:10">
      <c r="A161" s="332"/>
      <c r="B161" s="332"/>
      <c r="C161" s="332"/>
      <c r="D161" s="333"/>
      <c r="E161" s="333"/>
      <c r="F161" s="333"/>
      <c r="G161" s="333"/>
      <c r="H161" s="333"/>
      <c r="I161" s="333"/>
      <c r="J161" s="20"/>
    </row>
    <row r="162" spans="1:10">
      <c r="A162" s="332"/>
      <c r="B162" s="332"/>
      <c r="C162" s="332"/>
      <c r="D162" s="333"/>
      <c r="E162" s="333"/>
      <c r="F162" s="333"/>
      <c r="G162" s="333"/>
      <c r="H162" s="333"/>
      <c r="I162" s="333"/>
      <c r="J162" s="20"/>
    </row>
    <row r="163" spans="1:10">
      <c r="A163" s="332"/>
      <c r="B163" s="332"/>
      <c r="C163" s="332"/>
      <c r="D163" s="333"/>
      <c r="E163" s="333"/>
      <c r="F163" s="333"/>
      <c r="G163" s="333"/>
      <c r="H163" s="333"/>
      <c r="I163" s="333"/>
      <c r="J163" s="20"/>
    </row>
    <row r="164" spans="1:10">
      <c r="A164" s="332"/>
      <c r="B164" s="332"/>
      <c r="C164" s="332"/>
      <c r="D164" s="333"/>
      <c r="E164" s="333"/>
      <c r="F164" s="333"/>
      <c r="G164" s="333"/>
      <c r="H164" s="333"/>
      <c r="I164" s="333"/>
      <c r="J164" s="20"/>
    </row>
    <row r="165" spans="1:10">
      <c r="A165" s="332"/>
      <c r="B165" s="332"/>
      <c r="C165" s="332"/>
      <c r="D165" s="333"/>
      <c r="E165" s="333"/>
      <c r="F165" s="333"/>
      <c r="G165" s="333"/>
      <c r="H165" s="333"/>
      <c r="I165" s="333"/>
      <c r="J165" s="20"/>
    </row>
    <row r="166" spans="1:10">
      <c r="A166" s="332"/>
      <c r="B166" s="332"/>
      <c r="C166" s="332"/>
      <c r="D166" s="333"/>
      <c r="E166" s="333"/>
      <c r="F166" s="333"/>
      <c r="G166" s="333"/>
      <c r="H166" s="333"/>
      <c r="I166" s="333"/>
      <c r="J166" s="20"/>
    </row>
    <row r="167" spans="1:10">
      <c r="A167" s="332"/>
      <c r="B167" s="332"/>
      <c r="C167" s="332"/>
      <c r="D167" s="333"/>
      <c r="E167" s="333"/>
      <c r="F167" s="333"/>
      <c r="G167" s="333"/>
      <c r="H167" s="333"/>
      <c r="I167" s="333"/>
      <c r="J167" s="20"/>
    </row>
    <row r="168" spans="1:10">
      <c r="A168" s="332"/>
      <c r="B168" s="332"/>
      <c r="C168" s="332"/>
      <c r="D168" s="333"/>
      <c r="E168" s="333"/>
      <c r="F168" s="333"/>
      <c r="G168" s="333"/>
      <c r="H168" s="333"/>
      <c r="I168" s="333"/>
      <c r="J168" s="20"/>
    </row>
    <row r="169" spans="1:10">
      <c r="A169" s="332"/>
      <c r="B169" s="332"/>
      <c r="C169" s="332"/>
      <c r="D169" s="333"/>
      <c r="E169" s="333"/>
      <c r="F169" s="333"/>
      <c r="G169" s="333"/>
      <c r="H169" s="333"/>
      <c r="I169" s="333"/>
      <c r="J169" s="20"/>
    </row>
    <row r="170" spans="1:10">
      <c r="A170" s="332"/>
      <c r="B170" s="332"/>
      <c r="C170" s="332"/>
      <c r="D170" s="333"/>
      <c r="E170" s="333"/>
      <c r="F170" s="333"/>
      <c r="G170" s="333"/>
      <c r="H170" s="333"/>
      <c r="I170" s="333"/>
      <c r="J170" s="20"/>
    </row>
    <row r="171" spans="1:10">
      <c r="A171" s="332"/>
      <c r="B171" s="332"/>
      <c r="C171" s="332"/>
      <c r="D171" s="333"/>
      <c r="E171" s="333"/>
      <c r="F171" s="333"/>
      <c r="G171" s="333"/>
      <c r="H171" s="333"/>
      <c r="I171" s="333"/>
      <c r="J171" s="20"/>
    </row>
    <row r="172" spans="1:10">
      <c r="A172" s="332"/>
      <c r="B172" s="332"/>
      <c r="C172" s="332"/>
      <c r="D172" s="333"/>
      <c r="E172" s="333"/>
      <c r="F172" s="333"/>
      <c r="G172" s="333"/>
      <c r="H172" s="333"/>
      <c r="I172" s="333"/>
      <c r="J172" s="20"/>
    </row>
    <row r="173" spans="1:10">
      <c r="A173" s="332"/>
      <c r="B173" s="332"/>
      <c r="C173" s="332"/>
      <c r="D173" s="333"/>
      <c r="E173" s="333"/>
      <c r="F173" s="333"/>
      <c r="G173" s="333"/>
      <c r="H173" s="333"/>
      <c r="I173" s="333"/>
      <c r="J173" s="20"/>
    </row>
    <row r="174" spans="1:10">
      <c r="A174" s="332"/>
      <c r="B174" s="332"/>
      <c r="C174" s="332"/>
      <c r="D174" s="333"/>
      <c r="E174" s="333"/>
      <c r="F174" s="333"/>
      <c r="G174" s="333"/>
      <c r="H174" s="333"/>
      <c r="I174" s="333"/>
      <c r="J174" s="20"/>
    </row>
    <row r="175" spans="1:10">
      <c r="A175" s="332"/>
      <c r="B175" s="332"/>
      <c r="C175" s="332"/>
      <c r="D175" s="333"/>
      <c r="E175" s="333"/>
      <c r="F175" s="333"/>
      <c r="G175" s="333"/>
      <c r="H175" s="333"/>
      <c r="I175" s="333"/>
      <c r="J175" s="20"/>
    </row>
    <row r="176" spans="1:10">
      <c r="A176" s="332"/>
      <c r="B176" s="332"/>
      <c r="C176" s="332"/>
      <c r="D176" s="333"/>
      <c r="E176" s="333"/>
      <c r="F176" s="333"/>
      <c r="G176" s="333"/>
      <c r="H176" s="333"/>
      <c r="I176" s="333"/>
      <c r="J176" s="20"/>
    </row>
    <row r="177" spans="1:10">
      <c r="A177" s="332"/>
      <c r="B177" s="332"/>
      <c r="C177" s="332"/>
      <c r="D177" s="333"/>
      <c r="E177" s="333"/>
      <c r="F177" s="333"/>
      <c r="G177" s="333"/>
      <c r="H177" s="333"/>
      <c r="I177" s="333"/>
      <c r="J177" s="20"/>
    </row>
    <row r="178" spans="1:10">
      <c r="A178" s="332"/>
      <c r="B178" s="332"/>
      <c r="C178" s="332"/>
      <c r="D178" s="333"/>
      <c r="E178" s="333"/>
      <c r="F178" s="333"/>
      <c r="G178" s="333"/>
      <c r="H178" s="333"/>
      <c r="I178" s="333"/>
      <c r="J178" s="20"/>
    </row>
    <row r="179" spans="1:10">
      <c r="A179" s="332"/>
      <c r="B179" s="332"/>
      <c r="C179" s="332"/>
      <c r="D179" s="333"/>
      <c r="E179" s="333"/>
      <c r="F179" s="333"/>
      <c r="G179" s="333"/>
      <c r="H179" s="333"/>
      <c r="I179" s="333"/>
      <c r="J179" s="20"/>
    </row>
    <row r="180" spans="1:10">
      <c r="A180" s="332"/>
      <c r="B180" s="332"/>
      <c r="C180" s="332"/>
      <c r="D180" s="333"/>
      <c r="E180" s="333"/>
      <c r="F180" s="333"/>
      <c r="G180" s="333"/>
      <c r="H180" s="333"/>
      <c r="I180" s="333"/>
      <c r="J180" s="20"/>
    </row>
    <row r="181" spans="1:10">
      <c r="A181" s="332"/>
      <c r="B181" s="332"/>
      <c r="C181" s="332"/>
      <c r="D181" s="333"/>
      <c r="E181" s="333"/>
      <c r="F181" s="333"/>
      <c r="G181" s="333"/>
      <c r="H181" s="333"/>
      <c r="I181" s="333"/>
      <c r="J181" s="20"/>
    </row>
    <row r="182" spans="1:10">
      <c r="A182" s="332"/>
      <c r="B182" s="332"/>
      <c r="C182" s="332"/>
      <c r="D182" s="333"/>
      <c r="E182" s="333"/>
      <c r="F182" s="333"/>
      <c r="G182" s="333"/>
      <c r="H182" s="333"/>
      <c r="I182" s="333"/>
      <c r="J182" s="20"/>
    </row>
    <row r="183" spans="1:10">
      <c r="A183" s="332"/>
      <c r="B183" s="332"/>
      <c r="C183" s="332"/>
      <c r="D183" s="333"/>
      <c r="E183" s="333"/>
      <c r="F183" s="333"/>
      <c r="G183" s="333"/>
      <c r="H183" s="333"/>
      <c r="I183" s="333"/>
      <c r="J183" s="20"/>
    </row>
    <row r="184" spans="1:10">
      <c r="A184" s="332"/>
      <c r="B184" s="332"/>
      <c r="C184" s="332"/>
      <c r="D184" s="333"/>
      <c r="E184" s="333"/>
      <c r="F184" s="333"/>
      <c r="G184" s="333"/>
      <c r="H184" s="333"/>
      <c r="I184" s="333"/>
      <c r="J184" s="20"/>
    </row>
    <row r="185" spans="1:10">
      <c r="A185" s="332"/>
      <c r="B185" s="332"/>
      <c r="C185" s="332"/>
      <c r="D185" s="333"/>
      <c r="E185" s="333"/>
      <c r="F185" s="333"/>
      <c r="G185" s="333"/>
      <c r="H185" s="333"/>
      <c r="I185" s="333"/>
      <c r="J185" s="20"/>
    </row>
    <row r="186" spans="1:10">
      <c r="A186" s="332"/>
      <c r="B186" s="332"/>
      <c r="C186" s="332"/>
      <c r="D186" s="333"/>
      <c r="E186" s="333"/>
      <c r="F186" s="333"/>
      <c r="G186" s="333"/>
      <c r="H186" s="333"/>
      <c r="I186" s="333"/>
      <c r="J186" s="20"/>
    </row>
    <row r="187" spans="1:10">
      <c r="A187" s="332"/>
      <c r="B187" s="332"/>
      <c r="C187" s="332"/>
      <c r="D187" s="333"/>
      <c r="E187" s="333"/>
      <c r="F187" s="333"/>
      <c r="G187" s="333"/>
      <c r="H187" s="333"/>
      <c r="I187" s="333"/>
      <c r="J187" s="20"/>
    </row>
    <row r="188" spans="1:10">
      <c r="A188" s="332"/>
      <c r="B188" s="332"/>
      <c r="C188" s="332"/>
      <c r="D188" s="333"/>
      <c r="E188" s="333"/>
      <c r="F188" s="333"/>
      <c r="G188" s="333"/>
      <c r="H188" s="333"/>
      <c r="I188" s="333"/>
      <c r="J188" s="20"/>
    </row>
    <row r="189" spans="1:10">
      <c r="A189" s="332"/>
      <c r="B189" s="332"/>
      <c r="C189" s="332"/>
      <c r="D189" s="333"/>
      <c r="E189" s="333"/>
      <c r="F189" s="333"/>
      <c r="G189" s="333"/>
      <c r="H189" s="333"/>
      <c r="I189" s="333"/>
      <c r="J189" s="20"/>
    </row>
    <row r="190" spans="1:10">
      <c r="A190" s="332"/>
      <c r="B190" s="332"/>
      <c r="C190" s="332"/>
      <c r="D190" s="333"/>
      <c r="E190" s="333"/>
      <c r="F190" s="333"/>
      <c r="G190" s="333"/>
      <c r="H190" s="333"/>
      <c r="I190" s="333"/>
      <c r="J190" s="20"/>
    </row>
    <row r="191" spans="1:10">
      <c r="A191" s="332"/>
      <c r="B191" s="332"/>
      <c r="C191" s="332"/>
      <c r="D191" s="333"/>
      <c r="E191" s="333"/>
      <c r="F191" s="333"/>
      <c r="G191" s="333"/>
      <c r="H191" s="333"/>
      <c r="I191" s="333"/>
      <c r="J191" s="20"/>
    </row>
    <row r="192" spans="1:10">
      <c r="A192" s="332"/>
      <c r="B192" s="332"/>
      <c r="C192" s="332"/>
      <c r="D192" s="333"/>
      <c r="E192" s="333"/>
      <c r="F192" s="333"/>
      <c r="G192" s="333"/>
      <c r="H192" s="333"/>
      <c r="I192" s="333"/>
      <c r="J192" s="20"/>
    </row>
    <row r="193" spans="1:10">
      <c r="A193" s="332"/>
      <c r="B193" s="332"/>
      <c r="C193" s="332"/>
      <c r="D193" s="333"/>
      <c r="E193" s="333"/>
      <c r="F193" s="333"/>
      <c r="G193" s="333"/>
      <c r="H193" s="333"/>
      <c r="I193" s="333"/>
      <c r="J193" s="20"/>
    </row>
    <row r="194" spans="1:10">
      <c r="A194" s="332"/>
      <c r="B194" s="332"/>
      <c r="C194" s="332"/>
      <c r="D194" s="333"/>
      <c r="E194" s="333"/>
      <c r="F194" s="333"/>
      <c r="G194" s="333"/>
      <c r="H194" s="333"/>
      <c r="I194" s="333"/>
      <c r="J194" s="20"/>
    </row>
    <row r="195" spans="1:10">
      <c r="A195" s="332"/>
      <c r="B195" s="332"/>
      <c r="C195" s="332"/>
      <c r="D195" s="333"/>
      <c r="E195" s="333"/>
      <c r="F195" s="333"/>
      <c r="G195" s="333"/>
      <c r="H195" s="333"/>
      <c r="I195" s="333"/>
      <c r="J195" s="20"/>
    </row>
    <row r="196" spans="1:10">
      <c r="A196" s="332"/>
      <c r="B196" s="332"/>
      <c r="C196" s="332"/>
      <c r="D196" s="333"/>
      <c r="E196" s="333"/>
      <c r="F196" s="333"/>
      <c r="G196" s="333"/>
      <c r="H196" s="333"/>
      <c r="I196" s="333"/>
      <c r="J196" s="20"/>
    </row>
    <row r="197" spans="1:10">
      <c r="A197" s="332"/>
      <c r="B197" s="332"/>
      <c r="C197" s="332"/>
      <c r="D197" s="333"/>
      <c r="E197" s="333"/>
      <c r="F197" s="333"/>
      <c r="G197" s="333"/>
      <c r="H197" s="333"/>
      <c r="I197" s="333"/>
      <c r="J197" s="20"/>
    </row>
    <row r="198" spans="1:10">
      <c r="A198" s="332"/>
      <c r="B198" s="332"/>
      <c r="C198" s="332"/>
      <c r="D198" s="333"/>
      <c r="E198" s="333"/>
      <c r="F198" s="333"/>
      <c r="G198" s="333"/>
      <c r="H198" s="333"/>
      <c r="I198" s="333"/>
      <c r="J198" s="20"/>
    </row>
    <row r="199" spans="1:10">
      <c r="A199" s="332"/>
      <c r="B199" s="332"/>
      <c r="C199" s="332"/>
      <c r="D199" s="333"/>
      <c r="E199" s="333"/>
      <c r="F199" s="333"/>
      <c r="G199" s="333"/>
      <c r="H199" s="333"/>
      <c r="I199" s="333"/>
      <c r="J199" s="20"/>
    </row>
    <row r="200" spans="1:10">
      <c r="A200" s="332"/>
      <c r="B200" s="332"/>
      <c r="C200" s="332"/>
      <c r="D200" s="333"/>
      <c r="E200" s="333"/>
      <c r="F200" s="333"/>
      <c r="G200" s="333"/>
      <c r="H200" s="333"/>
      <c r="I200" s="333"/>
      <c r="J200" s="20"/>
    </row>
    <row r="201" spans="1:10">
      <c r="A201" s="332"/>
      <c r="B201" s="332"/>
      <c r="C201" s="332"/>
      <c r="D201" s="333"/>
      <c r="E201" s="333"/>
      <c r="F201" s="333"/>
      <c r="G201" s="333"/>
      <c r="H201" s="333"/>
      <c r="I201" s="333"/>
      <c r="J201" s="20"/>
    </row>
    <row r="202" spans="1:10">
      <c r="A202" s="332"/>
      <c r="B202" s="332"/>
      <c r="C202" s="332"/>
      <c r="D202" s="333"/>
      <c r="E202" s="333"/>
      <c r="F202" s="333"/>
      <c r="G202" s="333"/>
      <c r="H202" s="333"/>
      <c r="I202" s="333"/>
    </row>
    <row r="203" spans="1:10">
      <c r="A203" s="332"/>
      <c r="B203" s="332"/>
      <c r="C203" s="332"/>
      <c r="D203" s="333"/>
      <c r="E203" s="333"/>
      <c r="F203" s="333"/>
      <c r="G203" s="333"/>
      <c r="H203" s="333"/>
      <c r="I203" s="333"/>
    </row>
    <row r="204" spans="1:10">
      <c r="A204" s="332"/>
      <c r="B204" s="332"/>
      <c r="C204" s="332"/>
      <c r="D204" s="333"/>
      <c r="E204" s="333"/>
      <c r="F204" s="333"/>
      <c r="G204" s="333"/>
      <c r="H204" s="333"/>
      <c r="I204" s="333"/>
    </row>
    <row r="205" spans="1:10">
      <c r="A205" s="332"/>
      <c r="B205" s="332"/>
      <c r="C205" s="332"/>
      <c r="D205" s="333"/>
      <c r="E205" s="333"/>
      <c r="F205" s="333"/>
      <c r="G205" s="333"/>
      <c r="H205" s="333"/>
      <c r="I205" s="333"/>
    </row>
    <row r="206" spans="1:10">
      <c r="A206" s="332"/>
      <c r="B206" s="332"/>
      <c r="C206" s="332"/>
      <c r="D206" s="333"/>
      <c r="E206" s="333"/>
      <c r="F206" s="333"/>
      <c r="G206" s="333"/>
      <c r="H206" s="333"/>
      <c r="I206" s="333"/>
    </row>
    <row r="207" spans="1:10">
      <c r="A207" s="332"/>
      <c r="B207" s="332"/>
      <c r="C207" s="332"/>
      <c r="D207" s="333"/>
      <c r="E207" s="333"/>
      <c r="F207" s="333"/>
      <c r="G207" s="333"/>
      <c r="H207" s="333"/>
      <c r="I207" s="333"/>
    </row>
    <row r="208" spans="1:10">
      <c r="A208" s="332"/>
      <c r="B208" s="332"/>
      <c r="C208" s="332"/>
      <c r="D208" s="333"/>
      <c r="E208" s="333"/>
      <c r="F208" s="333"/>
      <c r="G208" s="333"/>
      <c r="H208" s="333"/>
      <c r="I208" s="333"/>
    </row>
    <row r="209" spans="1:9">
      <c r="A209" s="332"/>
      <c r="B209" s="332"/>
      <c r="C209" s="332"/>
      <c r="D209" s="333"/>
      <c r="E209" s="333"/>
      <c r="F209" s="333"/>
      <c r="G209" s="333"/>
      <c r="H209" s="333"/>
      <c r="I209" s="333"/>
    </row>
    <row r="210" spans="1:9">
      <c r="A210" s="332"/>
      <c r="B210" s="332"/>
      <c r="C210" s="332"/>
      <c r="D210" s="333"/>
      <c r="E210" s="333"/>
      <c r="F210" s="333"/>
      <c r="G210" s="333"/>
      <c r="H210" s="333"/>
      <c r="I210" s="333"/>
    </row>
    <row r="211" spans="1:9">
      <c r="A211" s="332"/>
      <c r="B211" s="332"/>
      <c r="C211" s="332"/>
      <c r="D211" s="333"/>
      <c r="E211" s="333"/>
      <c r="F211" s="333"/>
      <c r="G211" s="333"/>
      <c r="H211" s="333"/>
      <c r="I211" s="333"/>
    </row>
    <row r="212" spans="1:9">
      <c r="A212" s="332"/>
      <c r="B212" s="332"/>
      <c r="C212" s="332"/>
      <c r="D212" s="333"/>
      <c r="E212" s="333"/>
      <c r="F212" s="333"/>
      <c r="G212" s="333"/>
      <c r="H212" s="333"/>
      <c r="I212" s="333"/>
    </row>
    <row r="213" spans="1:9">
      <c r="A213" s="332"/>
      <c r="B213" s="332"/>
      <c r="C213" s="332"/>
      <c r="D213" s="333"/>
      <c r="E213" s="333"/>
      <c r="F213" s="333"/>
      <c r="G213" s="333"/>
      <c r="H213" s="333"/>
      <c r="I213" s="333"/>
    </row>
    <row r="214" spans="1:9">
      <c r="A214" s="332"/>
      <c r="B214" s="332"/>
      <c r="C214" s="332"/>
      <c r="D214" s="333"/>
      <c r="E214" s="333"/>
      <c r="F214" s="333"/>
      <c r="G214" s="333"/>
      <c r="H214" s="333"/>
      <c r="I214" s="333"/>
    </row>
    <row r="215" spans="1:9">
      <c r="A215" s="332"/>
      <c r="B215" s="332"/>
      <c r="C215" s="332"/>
      <c r="D215" s="333"/>
      <c r="E215" s="333"/>
      <c r="F215" s="333"/>
      <c r="G215" s="333"/>
      <c r="H215" s="333"/>
      <c r="I215" s="333"/>
    </row>
    <row r="216" spans="1:9">
      <c r="A216" s="332"/>
      <c r="B216" s="332"/>
      <c r="C216" s="332"/>
      <c r="D216" s="333"/>
      <c r="E216" s="333"/>
      <c r="F216" s="333"/>
      <c r="G216" s="333"/>
      <c r="H216" s="333"/>
      <c r="I216" s="333"/>
    </row>
    <row r="217" spans="1:9">
      <c r="A217" s="332"/>
      <c r="B217" s="332"/>
      <c r="C217" s="332"/>
      <c r="D217" s="333"/>
      <c r="E217" s="333"/>
      <c r="F217" s="333"/>
      <c r="G217" s="333"/>
      <c r="H217" s="333"/>
      <c r="I217" s="333"/>
    </row>
    <row r="218" spans="1:9">
      <c r="A218" s="332"/>
      <c r="B218" s="332"/>
      <c r="C218" s="332"/>
      <c r="D218" s="333"/>
      <c r="E218" s="333"/>
      <c r="F218" s="333"/>
      <c r="G218" s="333"/>
      <c r="H218" s="333"/>
      <c r="I218" s="333"/>
    </row>
    <row r="219" spans="1:9">
      <c r="A219" s="332"/>
      <c r="B219" s="332"/>
      <c r="C219" s="332"/>
      <c r="D219" s="333"/>
      <c r="E219" s="333"/>
      <c r="F219" s="333"/>
      <c r="G219" s="333"/>
      <c r="H219" s="333"/>
      <c r="I219" s="333"/>
    </row>
    <row r="220" spans="1:9">
      <c r="A220" s="332"/>
      <c r="B220" s="332"/>
      <c r="C220" s="332"/>
      <c r="D220" s="333"/>
      <c r="E220" s="333"/>
      <c r="F220" s="333"/>
      <c r="G220" s="333"/>
      <c r="H220" s="333"/>
      <c r="I220" s="333"/>
    </row>
    <row r="221" spans="1:9">
      <c r="A221" s="332"/>
      <c r="B221" s="332"/>
      <c r="C221" s="332"/>
      <c r="D221" s="333"/>
      <c r="E221" s="333"/>
      <c r="F221" s="333"/>
      <c r="G221" s="333"/>
      <c r="H221" s="333"/>
      <c r="I221" s="333"/>
    </row>
    <row r="222" spans="1:9">
      <c r="A222" s="332"/>
      <c r="B222" s="332"/>
      <c r="C222" s="332"/>
      <c r="D222" s="333"/>
      <c r="E222" s="333"/>
      <c r="F222" s="333"/>
      <c r="G222" s="333"/>
      <c r="H222" s="333"/>
      <c r="I222" s="333"/>
    </row>
    <row r="223" spans="1:9">
      <c r="A223" s="332"/>
      <c r="B223" s="332"/>
      <c r="C223" s="332"/>
      <c r="D223" s="333"/>
      <c r="E223" s="333"/>
      <c r="F223" s="333"/>
      <c r="G223" s="333"/>
      <c r="H223" s="333"/>
      <c r="I223" s="333"/>
    </row>
    <row r="224" spans="1:9">
      <c r="A224" s="332"/>
      <c r="B224" s="332"/>
      <c r="C224" s="332"/>
      <c r="D224" s="333"/>
      <c r="E224" s="333"/>
      <c r="F224" s="333"/>
      <c r="G224" s="333"/>
      <c r="H224" s="333"/>
      <c r="I224" s="333"/>
    </row>
    <row r="225" spans="1:9">
      <c r="A225" s="332"/>
      <c r="B225" s="332"/>
      <c r="C225" s="332"/>
      <c r="D225" s="333"/>
      <c r="E225" s="333"/>
      <c r="F225" s="333"/>
      <c r="G225" s="333"/>
      <c r="H225" s="333"/>
      <c r="I225" s="333"/>
    </row>
    <row r="226" spans="1:9">
      <c r="A226" s="332"/>
      <c r="B226" s="332"/>
      <c r="C226" s="332"/>
      <c r="D226" s="333"/>
      <c r="E226" s="333"/>
      <c r="F226" s="333"/>
      <c r="G226" s="333"/>
      <c r="H226" s="333"/>
      <c r="I226" s="333"/>
    </row>
    <row r="227" spans="1:9">
      <c r="A227" s="332"/>
      <c r="B227" s="332"/>
      <c r="C227" s="332"/>
      <c r="D227" s="333"/>
      <c r="E227" s="333"/>
      <c r="F227" s="333"/>
      <c r="G227" s="333"/>
      <c r="H227" s="333"/>
      <c r="I227" s="333"/>
    </row>
    <row r="228" spans="1:9">
      <c r="A228" s="332"/>
      <c r="B228" s="332"/>
      <c r="C228" s="332"/>
      <c r="D228" s="333"/>
      <c r="E228" s="333"/>
      <c r="F228" s="333"/>
      <c r="G228" s="333"/>
      <c r="H228" s="333"/>
      <c r="I228" s="333"/>
    </row>
    <row r="229" spans="1:9">
      <c r="A229" s="332"/>
      <c r="B229" s="332"/>
      <c r="C229" s="332"/>
      <c r="D229" s="333"/>
      <c r="E229" s="333"/>
      <c r="F229" s="333"/>
      <c r="G229" s="333"/>
      <c r="H229" s="333"/>
      <c r="I229" s="333"/>
    </row>
    <row r="230" spans="1:9">
      <c r="A230" s="332"/>
      <c r="B230" s="332"/>
      <c r="C230" s="332"/>
      <c r="D230" s="333"/>
      <c r="E230" s="333"/>
      <c r="F230" s="333"/>
      <c r="G230" s="333"/>
      <c r="H230" s="333"/>
      <c r="I230" s="333"/>
    </row>
    <row r="231" spans="1:9">
      <c r="A231" s="332"/>
      <c r="B231" s="332"/>
      <c r="C231" s="332"/>
      <c r="D231" s="333"/>
      <c r="E231" s="333"/>
      <c r="F231" s="333"/>
      <c r="G231" s="333"/>
      <c r="H231" s="333"/>
      <c r="I231" s="333"/>
    </row>
    <row r="232" spans="1:9">
      <c r="A232" s="332"/>
      <c r="B232" s="332"/>
      <c r="C232" s="332"/>
      <c r="D232" s="333"/>
      <c r="E232" s="333"/>
      <c r="F232" s="333"/>
      <c r="G232" s="333"/>
      <c r="H232" s="333"/>
      <c r="I232" s="333"/>
    </row>
    <row r="233" spans="1:9">
      <c r="A233" s="332"/>
      <c r="B233" s="332"/>
      <c r="C233" s="332"/>
      <c r="D233" s="333"/>
      <c r="E233" s="333"/>
      <c r="F233" s="333"/>
      <c r="G233" s="333"/>
      <c r="H233" s="333"/>
      <c r="I233" s="333"/>
    </row>
    <row r="234" spans="1:9">
      <c r="A234" s="332"/>
      <c r="B234" s="332"/>
      <c r="C234" s="332"/>
      <c r="D234" s="333"/>
      <c r="E234" s="333"/>
      <c r="F234" s="333"/>
      <c r="G234" s="333"/>
      <c r="H234" s="333"/>
      <c r="I234" s="333"/>
    </row>
    <row r="235" spans="1:9">
      <c r="A235" s="332"/>
      <c r="B235" s="332"/>
      <c r="C235" s="332"/>
      <c r="D235" s="333"/>
      <c r="E235" s="333"/>
      <c r="F235" s="333"/>
      <c r="G235" s="333"/>
      <c r="H235" s="333"/>
      <c r="I235" s="333"/>
    </row>
    <row r="236" spans="1:9">
      <c r="A236" s="332"/>
      <c r="B236" s="332"/>
      <c r="C236" s="332"/>
      <c r="D236" s="333"/>
      <c r="E236" s="333"/>
      <c r="F236" s="333"/>
      <c r="G236" s="333"/>
      <c r="H236" s="333"/>
      <c r="I236" s="333"/>
    </row>
    <row r="237" spans="1:9">
      <c r="A237" s="332"/>
      <c r="B237" s="332"/>
      <c r="C237" s="332"/>
      <c r="D237" s="333"/>
      <c r="E237" s="333"/>
      <c r="F237" s="333"/>
      <c r="G237" s="333"/>
      <c r="H237" s="333"/>
      <c r="I237" s="333"/>
    </row>
    <row r="238" spans="1:9">
      <c r="A238" s="332"/>
      <c r="B238" s="332"/>
      <c r="C238" s="332"/>
      <c r="D238" s="333"/>
      <c r="E238" s="333"/>
      <c r="F238" s="333"/>
      <c r="G238" s="333"/>
      <c r="H238" s="333"/>
      <c r="I238" s="333"/>
    </row>
    <row r="239" spans="1:9">
      <c r="A239" s="332"/>
      <c r="B239" s="332"/>
      <c r="C239" s="332"/>
      <c r="D239" s="333"/>
      <c r="E239" s="333"/>
      <c r="F239" s="333"/>
      <c r="G239" s="333"/>
      <c r="H239" s="333"/>
      <c r="I239" s="333"/>
    </row>
    <row r="240" spans="1:9">
      <c r="A240" s="332"/>
      <c r="B240" s="332"/>
      <c r="C240" s="332"/>
      <c r="D240" s="333"/>
      <c r="E240" s="333"/>
      <c r="F240" s="333"/>
      <c r="G240" s="333"/>
      <c r="H240" s="333"/>
      <c r="I240" s="333"/>
    </row>
    <row r="241" spans="1:9">
      <c r="A241" s="332"/>
      <c r="B241" s="332"/>
      <c r="C241" s="332"/>
      <c r="D241" s="333"/>
      <c r="E241" s="333"/>
      <c r="F241" s="333"/>
      <c r="G241" s="333"/>
      <c r="H241" s="333"/>
      <c r="I241" s="333"/>
    </row>
    <row r="242" spans="1:9">
      <c r="A242" s="332"/>
      <c r="B242" s="332"/>
      <c r="C242" s="332"/>
      <c r="D242" s="333"/>
      <c r="E242" s="333"/>
      <c r="F242" s="333"/>
      <c r="G242" s="333"/>
      <c r="H242" s="333"/>
      <c r="I242" s="333"/>
    </row>
    <row r="243" spans="1:9">
      <c r="A243" s="332"/>
      <c r="B243" s="332"/>
      <c r="C243" s="332"/>
      <c r="D243" s="333"/>
      <c r="E243" s="333"/>
      <c r="F243" s="333"/>
      <c r="G243" s="333"/>
      <c r="H243" s="333"/>
      <c r="I243" s="333"/>
    </row>
    <row r="244" spans="1:9">
      <c r="A244" s="332"/>
      <c r="B244" s="332"/>
      <c r="C244" s="332"/>
      <c r="D244" s="333"/>
      <c r="E244" s="333"/>
      <c r="F244" s="333"/>
      <c r="G244" s="333"/>
      <c r="H244" s="333"/>
      <c r="I244" s="333"/>
    </row>
    <row r="245" spans="1:9">
      <c r="A245" s="332"/>
      <c r="B245" s="332"/>
      <c r="C245" s="332"/>
      <c r="D245" s="333"/>
      <c r="E245" s="333"/>
      <c r="F245" s="333"/>
      <c r="G245" s="333"/>
      <c r="H245" s="333"/>
      <c r="I245" s="333"/>
    </row>
    <row r="246" spans="1:9">
      <c r="A246" s="332"/>
      <c r="B246" s="332"/>
      <c r="C246" s="332"/>
      <c r="D246" s="333"/>
      <c r="E246" s="333"/>
      <c r="F246" s="333"/>
      <c r="G246" s="333"/>
      <c r="H246" s="333"/>
      <c r="I246" s="333"/>
    </row>
    <row r="247" spans="1:9">
      <c r="A247" s="332"/>
      <c r="B247" s="332"/>
      <c r="C247" s="332"/>
      <c r="D247" s="333"/>
      <c r="E247" s="333"/>
      <c r="F247" s="333"/>
      <c r="G247" s="333"/>
      <c r="H247" s="333"/>
      <c r="I247" s="333"/>
    </row>
    <row r="248" spans="1:9">
      <c r="A248" s="332"/>
      <c r="B248" s="332"/>
      <c r="C248" s="332"/>
      <c r="D248" s="333"/>
      <c r="E248" s="333"/>
      <c r="F248" s="333"/>
      <c r="G248" s="333"/>
      <c r="H248" s="333"/>
      <c r="I248" s="333"/>
    </row>
  </sheetData>
  <mergeCells count="8">
    <mergeCell ref="H11:I11"/>
    <mergeCell ref="H12:I14"/>
    <mergeCell ref="D17:D18"/>
    <mergeCell ref="E17:E18"/>
    <mergeCell ref="F100:G100"/>
    <mergeCell ref="D102:E102"/>
    <mergeCell ref="D106:E106"/>
    <mergeCell ref="H106:I106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  <dataValidation allowBlank="1" showErrorMessage="1" prompt="Въвежда се началната дата за периода само с цифри и разделител &quot;.&quot; или &quot;-&quot;, без букви за година и точки." sqref="E983043 E65539 E131075 E196611 E262147 E327683 E393219 E458755 E524291 E589827 E655363 E720899 E786435 E851971 E917507 E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111" sqref="A111"/>
    </sheetView>
  </sheetViews>
  <sheetFormatPr defaultRowHeight="15"/>
  <cols>
    <col min="1" max="1" width="81.7109375" style="327" customWidth="1"/>
    <col min="2" max="2" width="3.28515625" style="327" hidden="1" customWidth="1"/>
    <col min="3" max="3" width="4.140625" style="327" hidden="1" customWidth="1"/>
    <col min="4" max="5" width="19.140625" style="314" customWidth="1"/>
    <col min="6" max="9" width="19" style="314" customWidth="1"/>
  </cols>
  <sheetData>
    <row r="1" spans="1:9" ht="18.75">
      <c r="A1" s="45"/>
      <c r="B1" s="45"/>
      <c r="C1" s="45"/>
      <c r="D1" s="46"/>
      <c r="E1" s="47"/>
      <c r="F1" s="47"/>
      <c r="G1" s="47"/>
      <c r="H1" s="46"/>
      <c r="I1" s="46"/>
    </row>
    <row r="2" spans="1:9" ht="15.75">
      <c r="A2" s="45"/>
      <c r="B2" s="45"/>
      <c r="C2" s="45"/>
      <c r="D2" s="46"/>
      <c r="E2" s="48"/>
      <c r="F2" s="48"/>
      <c r="G2" s="48"/>
      <c r="H2" s="46"/>
      <c r="I2" s="46"/>
    </row>
    <row r="3" spans="1:9" ht="15.75">
      <c r="A3" s="45"/>
      <c r="B3" s="45"/>
      <c r="C3" s="45"/>
      <c r="D3" s="46"/>
      <c r="E3" s="48"/>
      <c r="F3" s="48"/>
      <c r="G3" s="48"/>
      <c r="H3" s="46"/>
      <c r="I3" s="46"/>
    </row>
    <row r="4" spans="1:9" ht="15.75">
      <c r="A4" s="45"/>
      <c r="B4" s="45"/>
      <c r="C4" s="45"/>
      <c r="D4" s="46"/>
      <c r="E4" s="48"/>
      <c r="F4" s="48"/>
      <c r="G4" s="48"/>
      <c r="H4" s="46"/>
      <c r="I4" s="46"/>
    </row>
    <row r="5" spans="1:9" ht="15.75">
      <c r="A5" s="45"/>
      <c r="B5" s="45"/>
      <c r="C5" s="45"/>
      <c r="D5" s="46"/>
      <c r="E5" s="48"/>
      <c r="F5" s="48"/>
      <c r="G5" s="48"/>
      <c r="H5" s="46"/>
      <c r="I5" s="46"/>
    </row>
    <row r="6" spans="1:9" ht="15.75">
      <c r="A6" s="45"/>
      <c r="B6" s="45"/>
      <c r="C6" s="45"/>
      <c r="D6" s="46"/>
      <c r="E6" s="48"/>
      <c r="F6" s="48"/>
      <c r="G6" s="48"/>
      <c r="H6" s="46"/>
      <c r="I6" s="46"/>
    </row>
    <row r="7" spans="1:9" ht="20.25">
      <c r="A7" s="49"/>
      <c r="B7" s="49"/>
      <c r="C7" s="49"/>
      <c r="D7" s="46"/>
      <c r="E7" s="46"/>
      <c r="F7" s="46"/>
      <c r="G7" s="46"/>
      <c r="H7" s="46"/>
      <c r="I7" s="46"/>
    </row>
    <row r="8" spans="1:9" ht="21" thickBot="1">
      <c r="A8" s="50" t="e">
        <f>VLOOKUP(D15,SMETKA,3,FALSE)</f>
        <v>#N/A</v>
      </c>
      <c r="B8" s="51"/>
      <c r="C8" s="51"/>
      <c r="D8" s="52"/>
      <c r="E8" s="52"/>
      <c r="F8" s="52"/>
      <c r="G8" s="52"/>
      <c r="H8" s="52"/>
      <c r="I8" s="53"/>
    </row>
    <row r="9" spans="1:9" ht="21" thickTop="1">
      <c r="A9" s="49"/>
      <c r="B9" s="49"/>
      <c r="C9" s="49"/>
      <c r="D9" s="54"/>
      <c r="E9" s="54"/>
      <c r="F9" s="54"/>
      <c r="G9" s="54"/>
      <c r="H9" s="54"/>
      <c r="I9" s="54"/>
    </row>
    <row r="10" spans="1:9" ht="18.75">
      <c r="A10" s="55"/>
      <c r="B10" s="55"/>
      <c r="C10" s="55"/>
      <c r="D10" s="46"/>
      <c r="E10" s="7"/>
      <c r="F10" s="7"/>
      <c r="G10" s="7"/>
      <c r="H10" s="46"/>
      <c r="I10" s="46"/>
    </row>
    <row r="11" spans="1:9" ht="18.75">
      <c r="A11" s="56" t="s">
        <v>163</v>
      </c>
      <c r="B11" s="56"/>
      <c r="C11" s="56"/>
      <c r="D11" s="57" t="s">
        <v>6</v>
      </c>
      <c r="E11" s="26">
        <v>43190</v>
      </c>
      <c r="F11" s="27" t="s">
        <v>0</v>
      </c>
      <c r="G11" s="28">
        <f>+[3]OTCHET!G9</f>
        <v>0</v>
      </c>
      <c r="H11" s="335" t="str">
        <f>+[3]OTCHET!H9</f>
        <v>000 455 464</v>
      </c>
      <c r="I11" s="336"/>
    </row>
    <row r="12" spans="1:9" ht="18.75">
      <c r="A12" s="8" t="s">
        <v>7</v>
      </c>
      <c r="B12" s="58"/>
      <c r="C12" s="55"/>
      <c r="D12" s="46"/>
      <c r="E12" s="59"/>
      <c r="F12" s="46"/>
      <c r="G12" s="14"/>
      <c r="H12" s="337" t="s">
        <v>8</v>
      </c>
      <c r="I12" s="337"/>
    </row>
    <row r="13" spans="1:9" ht="19.5">
      <c r="A13" s="60">
        <f>+[3]OTCHET!A12</f>
        <v>0</v>
      </c>
      <c r="B13" s="58"/>
      <c r="C13" s="58"/>
      <c r="D13" s="61">
        <f>+[3]OTCHET!D12</f>
        <v>0</v>
      </c>
      <c r="E13" s="30" t="str">
        <f>+[3]OTCHET!E12</f>
        <v>код по ЕБК:</v>
      </c>
      <c r="F13" s="46">
        <v>1722</v>
      </c>
      <c r="G13" s="14"/>
      <c r="H13" s="338"/>
      <c r="I13" s="338"/>
    </row>
    <row r="14" spans="1:9" ht="15.75">
      <c r="A14" s="9" t="s">
        <v>9</v>
      </c>
      <c r="B14" s="62"/>
      <c r="C14" s="62"/>
      <c r="D14" s="62"/>
      <c r="E14" s="62"/>
      <c r="F14" s="62"/>
      <c r="G14" s="14"/>
      <c r="H14" s="338"/>
      <c r="I14" s="338"/>
    </row>
    <row r="15" spans="1:9" ht="19.5">
      <c r="A15" s="63" t="s">
        <v>10</v>
      </c>
      <c r="B15" s="64"/>
      <c r="C15" s="64"/>
      <c r="D15" s="44" t="str">
        <f>+[3]OTCHET!D15</f>
        <v>ФИНАНСОВО-ПРАВНА ФОРМА</v>
      </c>
      <c r="E15" s="15">
        <f>[3]OTCHET!E15</f>
        <v>42</v>
      </c>
      <c r="F15" s="62"/>
      <c r="G15" s="65"/>
      <c r="H15" s="65"/>
      <c r="I15" s="66"/>
    </row>
    <row r="16" spans="1:9" ht="16.5" thickBot="1">
      <c r="A16" s="67"/>
      <c r="B16" s="67"/>
      <c r="C16" s="67"/>
      <c r="D16" s="68"/>
      <c r="E16" s="68"/>
      <c r="F16" s="68"/>
      <c r="G16" s="68"/>
      <c r="H16" s="68"/>
      <c r="I16" s="69" t="s">
        <v>11</v>
      </c>
    </row>
    <row r="17" spans="1:9" ht="15.75">
      <c r="A17" s="70"/>
      <c r="B17" s="71" t="s">
        <v>12</v>
      </c>
      <c r="C17" s="71"/>
      <c r="D17" s="339" t="s">
        <v>13</v>
      </c>
      <c r="E17" s="341" t="s">
        <v>14</v>
      </c>
      <c r="F17" s="72" t="s">
        <v>15</v>
      </c>
      <c r="G17" s="10"/>
      <c r="H17" s="73"/>
      <c r="I17" s="11"/>
    </row>
    <row r="18" spans="1:9" ht="47.25">
      <c r="A18" s="74" t="s">
        <v>16</v>
      </c>
      <c r="B18" s="75"/>
      <c r="C18" s="75"/>
      <c r="D18" s="340"/>
      <c r="E18" s="342"/>
      <c r="F18" s="76" t="s">
        <v>17</v>
      </c>
      <c r="G18" s="77" t="s">
        <v>18</v>
      </c>
      <c r="H18" s="77" t="s">
        <v>19</v>
      </c>
      <c r="I18" s="78" t="s">
        <v>20</v>
      </c>
    </row>
    <row r="19" spans="1:9" ht="15.75">
      <c r="A19" s="79"/>
      <c r="B19" s="79"/>
      <c r="C19" s="79"/>
      <c r="D19" s="80"/>
      <c r="E19" s="80"/>
      <c r="F19" s="81"/>
      <c r="G19" s="82"/>
      <c r="H19" s="82"/>
      <c r="I19" s="83"/>
    </row>
    <row r="20" spans="1:9" ht="15.75">
      <c r="A20" s="84" t="s">
        <v>21</v>
      </c>
      <c r="B20" s="85"/>
      <c r="C20" s="85"/>
      <c r="D20" s="86" t="s">
        <v>1</v>
      </c>
      <c r="E20" s="86" t="s">
        <v>2</v>
      </c>
      <c r="F20" s="87" t="s">
        <v>3</v>
      </c>
      <c r="G20" s="88" t="s">
        <v>4</v>
      </c>
      <c r="H20" s="88" t="s">
        <v>5</v>
      </c>
      <c r="I20" s="89" t="s">
        <v>22</v>
      </c>
    </row>
    <row r="21" spans="1:9" ht="15.75">
      <c r="A21" s="90"/>
      <c r="B21" s="90"/>
      <c r="C21" s="90"/>
      <c r="D21" s="91"/>
      <c r="E21" s="91"/>
      <c r="F21" s="92"/>
      <c r="G21" s="93"/>
      <c r="H21" s="93"/>
      <c r="I21" s="94"/>
    </row>
    <row r="22" spans="1:9" ht="19.5" thickBot="1">
      <c r="A22" s="95" t="s">
        <v>23</v>
      </c>
      <c r="B22" s="96" t="s">
        <v>24</v>
      </c>
      <c r="C22" s="97"/>
      <c r="D22" s="98">
        <f t="shared" ref="D22:I22" si="0">+D23+D25+D36+D37</f>
        <v>0</v>
      </c>
      <c r="E22" s="98">
        <f t="shared" si="0"/>
        <v>16292</v>
      </c>
      <c r="F22" s="99">
        <f t="shared" si="0"/>
        <v>16292</v>
      </c>
      <c r="G22" s="100">
        <f t="shared" si="0"/>
        <v>0</v>
      </c>
      <c r="H22" s="100">
        <f t="shared" si="0"/>
        <v>0</v>
      </c>
      <c r="I22" s="101">
        <f t="shared" si="0"/>
        <v>0</v>
      </c>
    </row>
    <row r="23" spans="1:9" ht="16.5" thickTop="1">
      <c r="A23" s="102" t="s">
        <v>25</v>
      </c>
      <c r="B23" s="102" t="s">
        <v>26</v>
      </c>
      <c r="C23" s="102"/>
      <c r="D23" s="103">
        <f>[3]OTCHET!D22+[3]OTCHET!D28+[3]OTCHET!D33+[3]OTCHET!D39+[3]OTCHET!D47+[3]OTCHET!D52+[3]OTCHET!D58+[3]OTCHET!D61+[3]OTCHET!D64+[3]OTCHET!D65+[3]OTCHET!D72+[3]OTCHET!D73+[3]OTCHET!D74</f>
        <v>0</v>
      </c>
      <c r="E23" s="103">
        <f t="shared" ref="E23:E88" si="1">+F23+G23+H23+I23</f>
        <v>0</v>
      </c>
      <c r="F23" s="104">
        <f>[3]OTCHET!F22+[3]OTCHET!F28+[3]OTCHET!F33+[3]OTCHET!F39+[3]OTCHET!F47+[3]OTCHET!F52+[3]OTCHET!F58+[3]OTCHET!F61+[3]OTCHET!F64+[3]OTCHET!F65+[3]OTCHET!F72+[3]OTCHET!F73+[3]OTCHET!F74</f>
        <v>0</v>
      </c>
      <c r="G23" s="105">
        <f>[3]OTCHET!G22+[3]OTCHET!G28+[3]OTCHET!G33+[3]OTCHET!G39+[3]OTCHET!G47+[3]OTCHET!G52+[3]OTCHET!G58+[3]OTCHET!G61+[3]OTCHET!G64+[3]OTCHET!G65+[3]OTCHET!G72+[3]OTCHET!G73+[3]OTCHET!G74</f>
        <v>0</v>
      </c>
      <c r="H23" s="105">
        <f>[3]OTCHET!H22+[3]OTCHET!H28+[3]OTCHET!H33+[3]OTCHET!H39+[3]OTCHET!H47+[3]OTCHET!H52+[3]OTCHET!H58+[3]OTCHET!H61+[3]OTCHET!H64+[3]OTCHET!H65+[3]OTCHET!H72+[3]OTCHET!H73+[3]OTCHET!H74</f>
        <v>0</v>
      </c>
      <c r="I23" s="106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107" t="s">
        <v>27</v>
      </c>
      <c r="B24" s="107" t="s">
        <v>28</v>
      </c>
      <c r="C24" s="107"/>
      <c r="D24" s="108"/>
      <c r="E24" s="108">
        <f t="shared" si="1"/>
        <v>0</v>
      </c>
      <c r="F24" s="109"/>
      <c r="G24" s="110"/>
      <c r="H24" s="110"/>
      <c r="I24" s="111"/>
    </row>
    <row r="25" spans="1:9" ht="15.75">
      <c r="A25" s="112" t="s">
        <v>29</v>
      </c>
      <c r="B25" s="112" t="s">
        <v>30</v>
      </c>
      <c r="C25" s="112"/>
      <c r="D25" s="113">
        <f>+D26+D30+D31+D32+D33</f>
        <v>0</v>
      </c>
      <c r="E25" s="113">
        <f>+E26+E30+E31+E32+E33</f>
        <v>0</v>
      </c>
      <c r="F25" s="114">
        <f t="shared" ref="F25" si="2">+F26+F30+F31+F32+F33</f>
        <v>0</v>
      </c>
      <c r="G25" s="115">
        <f>+G26+G30+G31+G32+G33</f>
        <v>0</v>
      </c>
      <c r="H25" s="115">
        <f>+H26+H30+H31+H32+H33</f>
        <v>0</v>
      </c>
      <c r="I25" s="116">
        <f>+I26+I30+I31+I32+I33</f>
        <v>0</v>
      </c>
    </row>
    <row r="26" spans="1:9" ht="15.75">
      <c r="A26" s="117" t="s">
        <v>31</v>
      </c>
      <c r="B26" s="117" t="s">
        <v>32</v>
      </c>
      <c r="C26" s="117"/>
      <c r="D26" s="118">
        <f>[3]OTCHET!D75</f>
        <v>0</v>
      </c>
      <c r="E26" s="118">
        <f t="shared" si="1"/>
        <v>0</v>
      </c>
      <c r="F26" s="119">
        <f>[3]OTCHET!F75</f>
        <v>0</v>
      </c>
      <c r="G26" s="120">
        <f>[3]OTCHET!G75</f>
        <v>0</v>
      </c>
      <c r="H26" s="120">
        <f>[3]OTCHET!H75</f>
        <v>0</v>
      </c>
      <c r="I26" s="121">
        <f>[3]OTCHET!I75</f>
        <v>0</v>
      </c>
    </row>
    <row r="27" spans="1:9" ht="15.75">
      <c r="A27" s="122" t="s">
        <v>33</v>
      </c>
      <c r="B27" s="123" t="s">
        <v>34</v>
      </c>
      <c r="C27" s="122"/>
      <c r="D27" s="124" t="str">
        <f>[3]OTCHET!D76</f>
        <v>вноски от приходи на държавни (общински) предприятия и институции</v>
      </c>
      <c r="E27" s="124">
        <f t="shared" si="1"/>
        <v>0</v>
      </c>
      <c r="F27" s="125">
        <f>[3]OTCHET!F76</f>
        <v>0</v>
      </c>
      <c r="G27" s="126">
        <f>[3]OTCHET!G76</f>
        <v>0</v>
      </c>
      <c r="H27" s="126">
        <f>[3]OTCHET!H76</f>
        <v>0</v>
      </c>
      <c r="I27" s="127">
        <f>[3]OTCHET!I76</f>
        <v>0</v>
      </c>
    </row>
    <row r="28" spans="1:9" ht="15.75">
      <c r="A28" s="128" t="s">
        <v>35</v>
      </c>
      <c r="B28" s="129" t="s">
        <v>36</v>
      </c>
      <c r="C28" s="128"/>
      <c r="D28" s="130" t="str">
        <f>[3]OTCHET!D78</f>
        <v>нетни приходи от продажби на услуги, стоки и продукция</v>
      </c>
      <c r="E28" s="130">
        <f t="shared" si="1"/>
        <v>0</v>
      </c>
      <c r="F28" s="131">
        <f>[3]OTCHET!F78</f>
        <v>0</v>
      </c>
      <c r="G28" s="132">
        <f>[3]OTCHET!G78</f>
        <v>0</v>
      </c>
      <c r="H28" s="132">
        <f>[3]OTCHET!H78</f>
        <v>0</v>
      </c>
      <c r="I28" s="133">
        <f>[3]OTCHET!I78</f>
        <v>0</v>
      </c>
    </row>
    <row r="29" spans="1:9" ht="15.75">
      <c r="A29" s="134" t="s">
        <v>37</v>
      </c>
      <c r="B29" s="135" t="s">
        <v>38</v>
      </c>
      <c r="C29" s="134"/>
      <c r="D29" s="136" t="e">
        <f>+[3]OTCHET!D79+[3]OTCHET!D80</f>
        <v>#VALUE!</v>
      </c>
      <c r="E29" s="136">
        <f t="shared" si="1"/>
        <v>0</v>
      </c>
      <c r="F29" s="137">
        <f>+[3]OTCHET!F79+[3]OTCHET!F80</f>
        <v>0</v>
      </c>
      <c r="G29" s="138">
        <f>+[3]OTCHET!G79+[3]OTCHET!G80</f>
        <v>0</v>
      </c>
      <c r="H29" s="138">
        <f>+[3]OTCHET!H79+[3]OTCHET!H80</f>
        <v>0</v>
      </c>
      <c r="I29" s="139">
        <f>+[3]OTCHET!I79+[3]OTCHET!I80</f>
        <v>0</v>
      </c>
    </row>
    <row r="30" spans="1:9" ht="15.75">
      <c r="A30" s="140" t="s">
        <v>39</v>
      </c>
      <c r="B30" s="140" t="s">
        <v>40</v>
      </c>
      <c r="C30" s="140"/>
      <c r="D30" s="141">
        <f>[3]OTCHET!D91+[3]OTCHET!D94+[3]OTCHET!D95</f>
        <v>0</v>
      </c>
      <c r="E30" s="141">
        <f t="shared" si="1"/>
        <v>0</v>
      </c>
      <c r="F30" s="142">
        <f>[3]OTCHET!F91+[3]OTCHET!F94+[3]OTCHET!F95</f>
        <v>0</v>
      </c>
      <c r="G30" s="143">
        <f>[3]OTCHET!G91+[3]OTCHET!G94+[3]OTCHET!G95</f>
        <v>0</v>
      </c>
      <c r="H30" s="143">
        <f>[3]OTCHET!H91+[3]OTCHET!H94+[3]OTCHET!H95</f>
        <v>0</v>
      </c>
      <c r="I30" s="144">
        <f>[3]OTCHET!I91+[3]OTCHET!I94+[3]OTCHET!I95</f>
        <v>0</v>
      </c>
    </row>
    <row r="31" spans="1:9" ht="15.75">
      <c r="A31" s="145" t="s">
        <v>41</v>
      </c>
      <c r="B31" s="145" t="s">
        <v>42</v>
      </c>
      <c r="C31" s="145"/>
      <c r="D31" s="146">
        <f>[3]OTCHET!D109</f>
        <v>0</v>
      </c>
      <c r="E31" s="146">
        <f t="shared" si="1"/>
        <v>0</v>
      </c>
      <c r="F31" s="147">
        <f>[3]OTCHET!F109</f>
        <v>0</v>
      </c>
      <c r="G31" s="148">
        <f>[3]OTCHET!G109</f>
        <v>0</v>
      </c>
      <c r="H31" s="148">
        <f>[3]OTCHET!H109</f>
        <v>0</v>
      </c>
      <c r="I31" s="149">
        <f>[3]OTCHET!I109</f>
        <v>0</v>
      </c>
    </row>
    <row r="32" spans="1:9" ht="15.75">
      <c r="A32" s="145" t="s">
        <v>43</v>
      </c>
      <c r="B32" s="145" t="s">
        <v>44</v>
      </c>
      <c r="C32" s="145"/>
      <c r="D32" s="146">
        <f>[3]OTCHET!D113+[3]OTCHET!D122+[3]OTCHET!D138+[3]OTCHET!D139</f>
        <v>0</v>
      </c>
      <c r="E32" s="146">
        <f t="shared" si="1"/>
        <v>0</v>
      </c>
      <c r="F32" s="147">
        <f>[3]OTCHET!F113+[3]OTCHET!F122+[3]OTCHET!F138+[3]OTCHET!F139</f>
        <v>0</v>
      </c>
      <c r="G32" s="148">
        <f>[3]OTCHET!G113+[3]OTCHET!G122+[3]OTCHET!G138+[3]OTCHET!G139</f>
        <v>0</v>
      </c>
      <c r="H32" s="148">
        <f>[3]OTCHET!H113+[3]OTCHET!H122+[3]OTCHET!H138+[3]OTCHET!H139</f>
        <v>0</v>
      </c>
      <c r="I32" s="149">
        <f>[3]OTCHET!I113+[3]OTCHET!I122+[3]OTCHET!I138+[3]OTCHET!I139</f>
        <v>0</v>
      </c>
    </row>
    <row r="33" spans="1:9" ht="15.75">
      <c r="A33" s="150" t="s">
        <v>45</v>
      </c>
      <c r="B33" s="151" t="s">
        <v>46</v>
      </c>
      <c r="C33" s="150"/>
      <c r="D33" s="108">
        <f>[3]OTCHET!D126</f>
        <v>0</v>
      </c>
      <c r="E33" s="108">
        <f t="shared" si="1"/>
        <v>0</v>
      </c>
      <c r="F33" s="109">
        <f>[3]OTCHET!F126</f>
        <v>0</v>
      </c>
      <c r="G33" s="110">
        <f>[3]OTCHET!G126</f>
        <v>0</v>
      </c>
      <c r="H33" s="110">
        <f>[3]OTCHET!H126</f>
        <v>0</v>
      </c>
      <c r="I33" s="111">
        <f>[3]OTCHET!I126</f>
        <v>0</v>
      </c>
    </row>
    <row r="34" spans="1:9" ht="16.5" thickBot="1">
      <c r="A34" s="152"/>
      <c r="B34" s="153"/>
      <c r="C34" s="153"/>
      <c r="D34" s="154"/>
      <c r="E34" s="154">
        <f t="shared" si="1"/>
        <v>0</v>
      </c>
      <c r="F34" s="155"/>
      <c r="G34" s="156"/>
      <c r="H34" s="156"/>
      <c r="I34" s="157"/>
    </row>
    <row r="35" spans="1:9" ht="15.75">
      <c r="A35" s="158"/>
      <c r="B35" s="158"/>
      <c r="C35" s="158"/>
      <c r="D35" s="159"/>
      <c r="E35" s="159">
        <f t="shared" si="1"/>
        <v>0</v>
      </c>
      <c r="F35" s="160"/>
      <c r="G35" s="161"/>
      <c r="H35" s="161"/>
      <c r="I35" s="162"/>
    </row>
    <row r="36" spans="1:9" ht="15.75">
      <c r="A36" s="163" t="s">
        <v>47</v>
      </c>
      <c r="B36" s="163" t="s">
        <v>48</v>
      </c>
      <c r="C36" s="163"/>
      <c r="D36" s="164">
        <f>+[3]OTCHET!D140</f>
        <v>0</v>
      </c>
      <c r="E36" s="164">
        <f t="shared" si="1"/>
        <v>0</v>
      </c>
      <c r="F36" s="165">
        <f>+[3]OTCHET!F140</f>
        <v>0</v>
      </c>
      <c r="G36" s="166">
        <f>+[3]OTCHET!G140</f>
        <v>0</v>
      </c>
      <c r="H36" s="166">
        <f>+[3]OTCHET!H140</f>
        <v>0</v>
      </c>
      <c r="I36" s="167">
        <f>+[3]OTCHET!I140</f>
        <v>0</v>
      </c>
    </row>
    <row r="37" spans="1:9" ht="15.75">
      <c r="A37" s="168" t="s">
        <v>49</v>
      </c>
      <c r="B37" s="168" t="s">
        <v>50</v>
      </c>
      <c r="C37" s="168"/>
      <c r="D37" s="169">
        <f>[3]OTCHET!D143+[3]OTCHET!D152+[3]OTCHET!D161</f>
        <v>0</v>
      </c>
      <c r="E37" s="169">
        <f t="shared" si="1"/>
        <v>16292</v>
      </c>
      <c r="F37" s="170">
        <f>[3]OTCHET!F143+[3]OTCHET!F152+[3]OTCHET!F161</f>
        <v>16292</v>
      </c>
      <c r="G37" s="171">
        <f>[3]OTCHET!G143+[3]OTCHET!G152+[3]OTCHET!G161</f>
        <v>0</v>
      </c>
      <c r="H37" s="171">
        <f>[3]OTCHET!H143+[3]OTCHET!H152+[3]OTCHET!H161</f>
        <v>0</v>
      </c>
      <c r="I37" s="172">
        <f>[3]OTCHET!I143+[3]OTCHET!I152+[3]OTCHET!I161</f>
        <v>0</v>
      </c>
    </row>
    <row r="38" spans="1:9" ht="19.5" thickBot="1">
      <c r="A38" s="173" t="s">
        <v>51</v>
      </c>
      <c r="B38" s="174" t="s">
        <v>52</v>
      </c>
      <c r="C38" s="175"/>
      <c r="D38" s="176">
        <f t="shared" ref="D38:I38" si="3">D39+D43+D44+D46+SUM(D48:D52)+D55</f>
        <v>0</v>
      </c>
      <c r="E38" s="176">
        <f t="shared" si="3"/>
        <v>30619</v>
      </c>
      <c r="F38" s="177">
        <f t="shared" si="3"/>
        <v>30619</v>
      </c>
      <c r="G38" s="178">
        <f t="shared" si="3"/>
        <v>0</v>
      </c>
      <c r="H38" s="178">
        <f t="shared" si="3"/>
        <v>0</v>
      </c>
      <c r="I38" s="179">
        <f t="shared" si="3"/>
        <v>0</v>
      </c>
    </row>
    <row r="39" spans="1:9" ht="16.5" thickTop="1">
      <c r="A39" s="180" t="s">
        <v>53</v>
      </c>
      <c r="B39" s="181" t="s">
        <v>54</v>
      </c>
      <c r="C39" s="180"/>
      <c r="D39" s="182">
        <f t="shared" ref="D39:I39" si="4">SUM(D40:D42)</f>
        <v>0</v>
      </c>
      <c r="E39" s="182">
        <f t="shared" si="4"/>
        <v>0</v>
      </c>
      <c r="F39" s="183">
        <f t="shared" si="4"/>
        <v>0</v>
      </c>
      <c r="G39" s="184">
        <f t="shared" si="4"/>
        <v>0</v>
      </c>
      <c r="H39" s="184">
        <f t="shared" si="4"/>
        <v>0</v>
      </c>
      <c r="I39" s="185">
        <f t="shared" si="4"/>
        <v>0</v>
      </c>
    </row>
    <row r="40" spans="1:9" ht="15.75">
      <c r="A40" s="186" t="s">
        <v>55</v>
      </c>
      <c r="B40" s="187" t="s">
        <v>54</v>
      </c>
      <c r="C40" s="188"/>
      <c r="D40" s="40">
        <f>[3]OTCHET!D188</f>
        <v>0</v>
      </c>
      <c r="E40" s="40">
        <f t="shared" si="1"/>
        <v>0</v>
      </c>
      <c r="F40" s="37">
        <f>[3]OTCHET!F188</f>
        <v>0</v>
      </c>
      <c r="G40" s="31">
        <f>[3]OTCHET!G188</f>
        <v>0</v>
      </c>
      <c r="H40" s="31">
        <f>[3]OTCHET!H188</f>
        <v>0</v>
      </c>
      <c r="I40" s="32">
        <f>[3]OTCHET!I188</f>
        <v>0</v>
      </c>
    </row>
    <row r="41" spans="1:9" ht="15.75">
      <c r="A41" s="189" t="s">
        <v>56</v>
      </c>
      <c r="B41" s="190" t="s">
        <v>57</v>
      </c>
      <c r="C41" s="191"/>
      <c r="D41" s="41">
        <f>[3]OTCHET!D191</f>
        <v>0</v>
      </c>
      <c r="E41" s="41">
        <f t="shared" si="1"/>
        <v>0</v>
      </c>
      <c r="F41" s="38">
        <f>[3]OTCHET!F191</f>
        <v>0</v>
      </c>
      <c r="G41" s="33">
        <f>[3]OTCHET!G191</f>
        <v>0</v>
      </c>
      <c r="H41" s="33">
        <f>[3]OTCHET!H191</f>
        <v>0</v>
      </c>
      <c r="I41" s="34">
        <f>[3]OTCHET!I191</f>
        <v>0</v>
      </c>
    </row>
    <row r="42" spans="1:9" ht="15.75">
      <c r="A42" s="192" t="s">
        <v>58</v>
      </c>
      <c r="B42" s="193" t="s">
        <v>59</v>
      </c>
      <c r="C42" s="194"/>
      <c r="D42" s="42">
        <f>+[3]OTCHET!D197+[3]OTCHET!D205</f>
        <v>0</v>
      </c>
      <c r="E42" s="42">
        <f t="shared" si="1"/>
        <v>0</v>
      </c>
      <c r="F42" s="39">
        <f>+[3]OTCHET!F197+[3]OTCHET!F205</f>
        <v>0</v>
      </c>
      <c r="G42" s="35">
        <f>+[3]OTCHET!G197+[3]OTCHET!G205</f>
        <v>0</v>
      </c>
      <c r="H42" s="35">
        <f>+[3]OTCHET!H197+[3]OTCHET!H205</f>
        <v>0</v>
      </c>
      <c r="I42" s="36">
        <f>+[3]OTCHET!I197+[3]OTCHET!I205</f>
        <v>0</v>
      </c>
    </row>
    <row r="43" spans="1:9" ht="15.75">
      <c r="A43" s="195" t="s">
        <v>60</v>
      </c>
      <c r="B43" s="196" t="s">
        <v>61</v>
      </c>
      <c r="C43" s="195"/>
      <c r="D43" s="197">
        <f>+[3]OTCHET!D206+[3]OTCHET!D224+[3]OTCHET!D273</f>
        <v>0</v>
      </c>
      <c r="E43" s="197">
        <f t="shared" si="1"/>
        <v>30619</v>
      </c>
      <c r="F43" s="198">
        <f>+[3]OTCHET!F206+[3]OTCHET!F224+[3]OTCHET!F273</f>
        <v>30619</v>
      </c>
      <c r="G43" s="199">
        <f>+[3]OTCHET!G206+[3]OTCHET!G224+[3]OTCHET!G273</f>
        <v>0</v>
      </c>
      <c r="H43" s="199">
        <f>+[3]OTCHET!H206+[3]OTCHET!H224+[3]OTCHET!H273</f>
        <v>0</v>
      </c>
      <c r="I43" s="200">
        <f>+[3]OTCHET!I206+[3]OTCHET!I224+[3]OTCHET!I273</f>
        <v>0</v>
      </c>
    </row>
    <row r="44" spans="1:9" ht="15.75">
      <c r="A44" s="201" t="s">
        <v>62</v>
      </c>
      <c r="B44" s="107" t="s">
        <v>63</v>
      </c>
      <c r="C44" s="201"/>
      <c r="D44" s="108">
        <f>+[3]OTCHET!D228+[3]OTCHET!D234+[3]OTCHET!D237+[3]OTCHET!D238+[3]OTCHET!D239+[3]OTCHET!D240+[3]OTCHET!D241</f>
        <v>0</v>
      </c>
      <c r="E44" s="108">
        <f t="shared" si="1"/>
        <v>0</v>
      </c>
      <c r="F44" s="109">
        <f>+[3]OTCHET!F228+[3]OTCHET!F234+[3]OTCHET!F237+[3]OTCHET!F238+[3]OTCHET!F239+[3]OTCHET!F240+[3]OTCHET!F241</f>
        <v>0</v>
      </c>
      <c r="G44" s="110">
        <f>+[3]OTCHET!G228+[3]OTCHET!G234+[3]OTCHET!G237+[3]OTCHET!G238+[3]OTCHET!G239+[3]OTCHET!G240+[3]OTCHET!G241</f>
        <v>0</v>
      </c>
      <c r="H44" s="110">
        <f>+[3]OTCHET!H228+[3]OTCHET!H234+[3]OTCHET!H237+[3]OTCHET!H238+[3]OTCHET!H239+[3]OTCHET!H240+[3]OTCHET!H241</f>
        <v>0</v>
      </c>
      <c r="I44" s="111">
        <f>+[3]OTCHET!I228+[3]OTCHET!I234+[3]OTCHET!I237+[3]OTCHET!I238+[3]OTCHET!I239+[3]OTCHET!I240+[3]OTCHET!I241</f>
        <v>0</v>
      </c>
    </row>
    <row r="45" spans="1:9" ht="15.75">
      <c r="A45" s="202" t="s">
        <v>64</v>
      </c>
      <c r="B45" s="202" t="s">
        <v>65</v>
      </c>
      <c r="C45" s="202"/>
      <c r="D45" s="203" t="e">
        <f>+[3]OTCHET!D237+[3]OTCHET!D238+[3]OTCHET!D239+[3]OTCHET!D240+[3]OTCHET!D244+[3]OTCHET!D245+[3]OTCHET!D249</f>
        <v>#VALUE!</v>
      </c>
      <c r="E45" s="203">
        <f t="shared" si="1"/>
        <v>0</v>
      </c>
      <c r="F45" s="204">
        <f>+[3]OTCHET!F237+[3]OTCHET!F238+[3]OTCHET!F239+[3]OTCHET!F240+[3]OTCHET!F244+[3]OTCHET!F245+[3]OTCHET!F249</f>
        <v>0</v>
      </c>
      <c r="G45" s="205">
        <f>+[3]OTCHET!G237+[3]OTCHET!G238+[3]OTCHET!G239+[3]OTCHET!G240+[3]OTCHET!G244+[3]OTCHET!G245+[3]OTCHET!G249</f>
        <v>0</v>
      </c>
      <c r="H45" s="1">
        <f>+[3]OTCHET!H237+[3]OTCHET!H238+[3]OTCHET!H239+[3]OTCHET!H240+[3]OTCHET!H244+[3]OTCHET!H245+[3]OTCHET!H249</f>
        <v>0</v>
      </c>
      <c r="I45" s="206">
        <f>+[3]OTCHET!I237+[3]OTCHET!I238+[3]OTCHET!I239+[3]OTCHET!I240+[3]OTCHET!I244+[3]OTCHET!I245+[3]OTCHET!I249</f>
        <v>0</v>
      </c>
    </row>
    <row r="46" spans="1:9" ht="15.75">
      <c r="A46" s="195" t="s">
        <v>66</v>
      </c>
      <c r="B46" s="196" t="s">
        <v>67</v>
      </c>
      <c r="C46" s="195"/>
      <c r="D46" s="197">
        <f>+[3]OTCHET!D257+[3]OTCHET!D258+[3]OTCHET!D259+[3]OTCHET!D260</f>
        <v>0</v>
      </c>
      <c r="E46" s="197">
        <f t="shared" si="1"/>
        <v>0</v>
      </c>
      <c r="F46" s="198">
        <f>+[3]OTCHET!F257+[3]OTCHET!F258+[3]OTCHET!F259+[3]OTCHET!F260</f>
        <v>0</v>
      </c>
      <c r="G46" s="199">
        <f>+[3]OTCHET!G257+[3]OTCHET!G258+[3]OTCHET!G259+[3]OTCHET!G260</f>
        <v>0</v>
      </c>
      <c r="H46" s="199">
        <f>+[3]OTCHET!H257+[3]OTCHET!H258+[3]OTCHET!H259+[3]OTCHET!H260</f>
        <v>0</v>
      </c>
      <c r="I46" s="200">
        <f>+[3]OTCHET!I257+[3]OTCHET!I258+[3]OTCHET!I259+[3]OTCHET!I260</f>
        <v>0</v>
      </c>
    </row>
    <row r="47" spans="1:9" ht="15.75">
      <c r="A47" s="202" t="s">
        <v>68</v>
      </c>
      <c r="B47" s="202" t="s">
        <v>69</v>
      </c>
      <c r="C47" s="202"/>
      <c r="D47" s="203">
        <f>+[3]OTCHET!D258</f>
        <v>0</v>
      </c>
      <c r="E47" s="203">
        <f t="shared" si="1"/>
        <v>0</v>
      </c>
      <c r="F47" s="204">
        <f>+[3]OTCHET!F258</f>
        <v>0</v>
      </c>
      <c r="G47" s="205">
        <f>+[3]OTCHET!G258</f>
        <v>0</v>
      </c>
      <c r="H47" s="1">
        <f>+[3]OTCHET!H258</f>
        <v>0</v>
      </c>
      <c r="I47" s="206">
        <f>+[3]OTCHET!I258</f>
        <v>0</v>
      </c>
    </row>
    <row r="48" spans="1:9" ht="15.75">
      <c r="A48" s="207" t="s">
        <v>70</v>
      </c>
      <c r="B48" s="207" t="s">
        <v>71</v>
      </c>
      <c r="C48" s="208"/>
      <c r="D48" s="146">
        <f>+[3]OTCHET!D267+[3]OTCHET!D271+[3]OTCHET!D272</f>
        <v>0</v>
      </c>
      <c r="E48" s="146">
        <f t="shared" si="1"/>
        <v>0</v>
      </c>
      <c r="F48" s="142">
        <f>+[3]OTCHET!F267+[3]OTCHET!F271+[3]OTCHET!F272</f>
        <v>0</v>
      </c>
      <c r="G48" s="143">
        <f>+[3]OTCHET!G267+[3]OTCHET!G271+[3]OTCHET!G272</f>
        <v>0</v>
      </c>
      <c r="H48" s="143">
        <f>+[3]OTCHET!H267+[3]OTCHET!H271+[3]OTCHET!H272</f>
        <v>0</v>
      </c>
      <c r="I48" s="144">
        <f>+[3]OTCHET!I267+[3]OTCHET!I271+[3]OTCHET!I272</f>
        <v>0</v>
      </c>
    </row>
    <row r="49" spans="1:9" ht="15.75">
      <c r="A49" s="207" t="s">
        <v>72</v>
      </c>
      <c r="B49" s="207" t="s">
        <v>73</v>
      </c>
      <c r="C49" s="208"/>
      <c r="D49" s="146">
        <f>[3]OTCHET!D277+[3]OTCHET!D278+[3]OTCHET!D286+[3]OTCHET!D289</f>
        <v>0</v>
      </c>
      <c r="E49" s="146">
        <f t="shared" si="1"/>
        <v>0</v>
      </c>
      <c r="F49" s="147">
        <f>[3]OTCHET!F277+[3]OTCHET!F278+[3]OTCHET!F286+[3]OTCHET!F289</f>
        <v>0</v>
      </c>
      <c r="G49" s="148">
        <f>[3]OTCHET!G277+[3]OTCHET!G278+[3]OTCHET!G286+[3]OTCHET!G289</f>
        <v>0</v>
      </c>
      <c r="H49" s="148">
        <f>[3]OTCHET!H277+[3]OTCHET!H278+[3]OTCHET!H286+[3]OTCHET!H289</f>
        <v>0</v>
      </c>
      <c r="I49" s="149">
        <f>[3]OTCHET!I277+[3]OTCHET!I278+[3]OTCHET!I286+[3]OTCHET!I289</f>
        <v>0</v>
      </c>
    </row>
    <row r="50" spans="1:9" ht="15.75">
      <c r="A50" s="207" t="s">
        <v>74</v>
      </c>
      <c r="B50" s="207" t="s">
        <v>75</v>
      </c>
      <c r="C50" s="207"/>
      <c r="D50" s="146">
        <f>+[3]OTCHET!D290</f>
        <v>0</v>
      </c>
      <c r="E50" s="146">
        <f t="shared" si="1"/>
        <v>0</v>
      </c>
      <c r="F50" s="147">
        <f>+[3]OTCHET!F290</f>
        <v>0</v>
      </c>
      <c r="G50" s="148">
        <f>+[3]OTCHET!G290</f>
        <v>0</v>
      </c>
      <c r="H50" s="148">
        <f>+[3]OTCHET!H290</f>
        <v>0</v>
      </c>
      <c r="I50" s="149">
        <f>+[3]OTCHET!I290</f>
        <v>0</v>
      </c>
    </row>
    <row r="51" spans="1:9" ht="15.75">
      <c r="A51" s="201" t="s">
        <v>76</v>
      </c>
      <c r="B51" s="209" t="s">
        <v>77</v>
      </c>
      <c r="C51" s="107"/>
      <c r="D51" s="108">
        <f>+[3]OTCHET!D274</f>
        <v>0</v>
      </c>
      <c r="E51" s="108">
        <f>+F51+G51+H51+I51</f>
        <v>0</v>
      </c>
      <c r="F51" s="109">
        <f>+[3]OTCHET!F274</f>
        <v>0</v>
      </c>
      <c r="G51" s="110">
        <f>+[3]OTCHET!G274</f>
        <v>0</v>
      </c>
      <c r="H51" s="110">
        <f>+[3]OTCHET!H274</f>
        <v>0</v>
      </c>
      <c r="I51" s="111">
        <f>+[3]OTCHET!I274</f>
        <v>0</v>
      </c>
    </row>
    <row r="52" spans="1:9" ht="15.75">
      <c r="A52" s="201" t="s">
        <v>78</v>
      </c>
      <c r="B52" s="209" t="s">
        <v>77</v>
      </c>
      <c r="C52" s="107"/>
      <c r="D52" s="108">
        <f>+[3]OTCHET!D295</f>
        <v>0</v>
      </c>
      <c r="E52" s="108">
        <f t="shared" si="1"/>
        <v>0</v>
      </c>
      <c r="F52" s="109">
        <f>+[3]OTCHET!F295</f>
        <v>0</v>
      </c>
      <c r="G52" s="110">
        <f>+[3]OTCHET!G295</f>
        <v>0</v>
      </c>
      <c r="H52" s="110">
        <f>+[3]OTCHET!H295</f>
        <v>0</v>
      </c>
      <c r="I52" s="111">
        <f>+[3]OTCHET!I295</f>
        <v>0</v>
      </c>
    </row>
    <row r="53" spans="1:9" ht="15.75">
      <c r="A53" s="210" t="s">
        <v>79</v>
      </c>
      <c r="B53" s="210" t="s">
        <v>80</v>
      </c>
      <c r="C53" s="211"/>
      <c r="D53" s="212" t="str">
        <f>[3]OTCHET!D296</f>
        <v>плащания за попълване на държавния резерв</v>
      </c>
      <c r="E53" s="212">
        <f t="shared" si="1"/>
        <v>0</v>
      </c>
      <c r="F53" s="213">
        <f>[3]OTCHET!F296</f>
        <v>0</v>
      </c>
      <c r="G53" s="214">
        <f>[3]OTCHET!G296</f>
        <v>0</v>
      </c>
      <c r="H53" s="214">
        <f>[3]OTCHET!H296</f>
        <v>0</v>
      </c>
      <c r="I53" s="215">
        <f>[3]OTCHET!I296</f>
        <v>0</v>
      </c>
    </row>
    <row r="54" spans="1:9" ht="15.75">
      <c r="A54" s="216" t="s">
        <v>81</v>
      </c>
      <c r="B54" s="217" t="s">
        <v>82</v>
      </c>
      <c r="C54" s="218"/>
      <c r="D54" s="219" t="str">
        <f>[3]OTCHET!D298</f>
        <v>постъпления от продажба на държавния резерв (-)</v>
      </c>
      <c r="E54" s="219">
        <f t="shared" si="1"/>
        <v>0</v>
      </c>
      <c r="F54" s="220">
        <f>[3]OTCHET!F298</f>
        <v>0</v>
      </c>
      <c r="G54" s="221">
        <f>[3]OTCHET!G298</f>
        <v>0</v>
      </c>
      <c r="H54" s="221">
        <f>[3]OTCHET!H298</f>
        <v>0</v>
      </c>
      <c r="I54" s="222">
        <f>[3]OTCHET!I298</f>
        <v>0</v>
      </c>
    </row>
    <row r="55" spans="1:9" ht="15.75">
      <c r="A55" s="152" t="s">
        <v>83</v>
      </c>
      <c r="B55" s="152" t="s">
        <v>84</v>
      </c>
      <c r="C55" s="223"/>
      <c r="D55" s="224">
        <f>+[3]OTCHET!D299</f>
        <v>0</v>
      </c>
      <c r="E55" s="224">
        <f t="shared" si="1"/>
        <v>0</v>
      </c>
      <c r="F55" s="225">
        <f>+[3]OTCHET!F299</f>
        <v>0</v>
      </c>
      <c r="G55" s="226">
        <f>+[3]OTCHET!G299</f>
        <v>0</v>
      </c>
      <c r="H55" s="226">
        <f>+[3]OTCHET!H299</f>
        <v>0</v>
      </c>
      <c r="I55" s="227">
        <f>+[3]OTCHET!I299</f>
        <v>0</v>
      </c>
    </row>
    <row r="56" spans="1:9" ht="19.5" thickBot="1">
      <c r="A56" s="228" t="s">
        <v>85</v>
      </c>
      <c r="B56" s="229" t="s">
        <v>86</v>
      </c>
      <c r="C56" s="229"/>
      <c r="D56" s="230">
        <f t="shared" ref="D56:I56" si="5">+D57+D58+D62</f>
        <v>0</v>
      </c>
      <c r="E56" s="230">
        <f t="shared" si="5"/>
        <v>0</v>
      </c>
      <c r="F56" s="231">
        <f t="shared" si="5"/>
        <v>0</v>
      </c>
      <c r="G56" s="232">
        <f t="shared" si="5"/>
        <v>0</v>
      </c>
      <c r="H56" s="3">
        <f t="shared" si="5"/>
        <v>0</v>
      </c>
      <c r="I56" s="233">
        <f t="shared" si="5"/>
        <v>0</v>
      </c>
    </row>
    <row r="57" spans="1:9" ht="16.5" thickTop="1">
      <c r="A57" s="195" t="s">
        <v>87</v>
      </c>
      <c r="B57" s="196" t="s">
        <v>88</v>
      </c>
      <c r="C57" s="195"/>
      <c r="D57" s="234">
        <f>+[3]OTCHET!D363+[3]OTCHET!D377+[3]OTCHET!D390</f>
        <v>0</v>
      </c>
      <c r="E57" s="234">
        <f t="shared" si="1"/>
        <v>0</v>
      </c>
      <c r="F57" s="235">
        <f>+[3]OTCHET!F363+[3]OTCHET!F377+[3]OTCHET!F390</f>
        <v>0</v>
      </c>
      <c r="G57" s="236">
        <f>+[3]OTCHET!G363+[3]OTCHET!G377+[3]OTCHET!G390</f>
        <v>0</v>
      </c>
      <c r="H57" s="236">
        <f>+[3]OTCHET!H363+[3]OTCHET!H377+[3]OTCHET!H390</f>
        <v>0</v>
      </c>
      <c r="I57" s="237">
        <f>+[3]OTCHET!I363+[3]OTCHET!I377+[3]OTCHET!I390</f>
        <v>0</v>
      </c>
    </row>
    <row r="58" spans="1:9" ht="15.75">
      <c r="A58" s="208" t="s">
        <v>89</v>
      </c>
      <c r="B58" s="207" t="s">
        <v>90</v>
      </c>
      <c r="C58" s="208"/>
      <c r="D58" s="238">
        <f>+[3]OTCHET!D385+[3]OTCHET!D393+[3]OTCHET!D398+[3]OTCHET!D401+[3]OTCHET!D404+[3]OTCHET!D407+[3]OTCHET!D408+[3]OTCHET!D411+[3]OTCHET!D424+[3]OTCHET!D425+[3]OTCHET!D426+[3]OTCHET!D427+[3]OTCHET!D428</f>
        <v>0</v>
      </c>
      <c r="E58" s="238">
        <f t="shared" si="1"/>
        <v>0</v>
      </c>
      <c r="F58" s="239">
        <f>+[3]OTCHET!F385+[3]OTCHET!F393+[3]OTCHET!F398+[3]OTCHET!F401+[3]OTCHET!F404+[3]OTCHET!F407+[3]OTCHET!F408+[3]OTCHET!F411+[3]OTCHET!F424+[3]OTCHET!F425+[3]OTCHET!F426+[3]OTCHET!F427+[3]OTCHET!F428</f>
        <v>0</v>
      </c>
      <c r="G58" s="240">
        <f>+[3]OTCHET!G385+[3]OTCHET!G393+[3]OTCHET!G398+[3]OTCHET!G401+[3]OTCHET!G404+[3]OTCHET!G407+[3]OTCHET!G408+[3]OTCHET!G411+[3]OTCHET!G424+[3]OTCHET!G425+[3]OTCHET!G426+[3]OTCHET!G427+[3]OTCHET!G428</f>
        <v>0</v>
      </c>
      <c r="H58" s="240">
        <f>+[3]OTCHET!H385+[3]OTCHET!H393+[3]OTCHET!H398+[3]OTCHET!H401+[3]OTCHET!H404+[3]OTCHET!H407+[3]OTCHET!H408+[3]OTCHET!H411+[3]OTCHET!H424+[3]OTCHET!H425+[3]OTCHET!H426+[3]OTCHET!H427+[3]OTCHET!H428</f>
        <v>0</v>
      </c>
      <c r="I58" s="241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107" t="s">
        <v>91</v>
      </c>
      <c r="B59" s="107" t="s">
        <v>92</v>
      </c>
      <c r="C59" s="201"/>
      <c r="D59" s="242">
        <f>+[3]OTCHET!D424+[3]OTCHET!D425+[3]OTCHET!D426+[3]OTCHET!D427+[3]OTCHET!D428</f>
        <v>0</v>
      </c>
      <c r="E59" s="242">
        <f t="shared" si="1"/>
        <v>0</v>
      </c>
      <c r="F59" s="243">
        <f>+[3]OTCHET!F424+[3]OTCHET!F425+[3]OTCHET!F426+[3]OTCHET!F427+[3]OTCHET!F428</f>
        <v>0</v>
      </c>
      <c r="G59" s="244">
        <f>+[3]OTCHET!G424+[3]OTCHET!G425+[3]OTCHET!G426+[3]OTCHET!G427+[3]OTCHET!G428</f>
        <v>0</v>
      </c>
      <c r="H59" s="244">
        <f>+[3]OTCHET!H424+[3]OTCHET!H425+[3]OTCHET!H426+[3]OTCHET!H427+[3]OTCHET!H428</f>
        <v>0</v>
      </c>
      <c r="I59" s="245">
        <f>+[3]OTCHET!I424+[3]OTCHET!I425+[3]OTCHET!I426+[3]OTCHET!I427+[3]OTCHET!I428</f>
        <v>0</v>
      </c>
    </row>
    <row r="60" spans="1:9" ht="15.75">
      <c r="A60" s="246" t="s">
        <v>93</v>
      </c>
      <c r="B60" s="246" t="s">
        <v>28</v>
      </c>
      <c r="C60" s="247"/>
      <c r="D60" s="248">
        <f>[3]OTCHET!D407</f>
        <v>0</v>
      </c>
      <c r="E60" s="248">
        <f t="shared" si="1"/>
        <v>0</v>
      </c>
      <c r="F60" s="249">
        <f>[3]OTCHET!F407</f>
        <v>0</v>
      </c>
      <c r="G60" s="250">
        <f>[3]OTCHET!G407</f>
        <v>0</v>
      </c>
      <c r="H60" s="250">
        <f>[3]OTCHET!H407</f>
        <v>0</v>
      </c>
      <c r="I60" s="251">
        <f>[3]OTCHET!I407</f>
        <v>0</v>
      </c>
    </row>
    <row r="61" spans="1:9" ht="15.75">
      <c r="A61" s="2"/>
      <c r="B61" s="252"/>
      <c r="C61" s="195"/>
      <c r="D61" s="234"/>
      <c r="E61" s="234">
        <f t="shared" si="1"/>
        <v>0</v>
      </c>
      <c r="F61" s="235"/>
      <c r="G61" s="236"/>
      <c r="H61" s="236"/>
      <c r="I61" s="237"/>
    </row>
    <row r="62" spans="1:9" ht="15.75">
      <c r="A62" s="253" t="s">
        <v>94</v>
      </c>
      <c r="B62" s="168" t="s">
        <v>95</v>
      </c>
      <c r="C62" s="253"/>
      <c r="D62" s="169">
        <f>[3]OTCHET!D414</f>
        <v>0</v>
      </c>
      <c r="E62" s="169">
        <f t="shared" si="1"/>
        <v>0</v>
      </c>
      <c r="F62" s="170">
        <f>[3]OTCHET!F414</f>
        <v>0</v>
      </c>
      <c r="G62" s="171">
        <f>[3]OTCHET!G414</f>
        <v>0</v>
      </c>
      <c r="H62" s="171">
        <f>[3]OTCHET!H414</f>
        <v>0</v>
      </c>
      <c r="I62" s="172">
        <f>[3]OTCHET!I414</f>
        <v>0</v>
      </c>
    </row>
    <row r="63" spans="1:9" ht="19.5" thickBot="1">
      <c r="A63" s="254" t="s">
        <v>96</v>
      </c>
      <c r="B63" s="255" t="s">
        <v>97</v>
      </c>
      <c r="C63" s="256"/>
      <c r="D63" s="257">
        <f>+[3]OTCHET!D250</f>
        <v>0</v>
      </c>
      <c r="E63" s="257">
        <f t="shared" si="1"/>
        <v>0</v>
      </c>
      <c r="F63" s="258">
        <f>+[3]OTCHET!F250</f>
        <v>0</v>
      </c>
      <c r="G63" s="259">
        <f>+[3]OTCHET!G250</f>
        <v>0</v>
      </c>
      <c r="H63" s="259">
        <f>+[3]OTCHET!H250</f>
        <v>0</v>
      </c>
      <c r="I63" s="260">
        <f>+[3]OTCHET!I250</f>
        <v>0</v>
      </c>
    </row>
    <row r="64" spans="1:9" ht="19.5" thickTop="1">
      <c r="A64" s="261" t="s">
        <v>98</v>
      </c>
      <c r="B64" s="262"/>
      <c r="C64" s="262"/>
      <c r="D64" s="263">
        <f t="shared" ref="D64:I64" si="6">+D22-D38+D56-D63</f>
        <v>0</v>
      </c>
      <c r="E64" s="263">
        <f t="shared" si="6"/>
        <v>-14327</v>
      </c>
      <c r="F64" s="264">
        <f t="shared" si="6"/>
        <v>-14327</v>
      </c>
      <c r="G64" s="265">
        <f t="shared" si="6"/>
        <v>0</v>
      </c>
      <c r="H64" s="265">
        <f t="shared" si="6"/>
        <v>0</v>
      </c>
      <c r="I64" s="266">
        <f t="shared" si="6"/>
        <v>0</v>
      </c>
    </row>
    <row r="65" spans="1:9">
      <c r="A65" s="4" t="e">
        <f>+IF(+SUM(D$65:I$65)=0,0,"Контрола: дефицит/излишък = финансиране с обратен знак (V. + VІ. = 0)")</f>
        <v>#VALUE!</v>
      </c>
      <c r="B65" s="267"/>
      <c r="C65" s="267"/>
      <c r="D65" s="268" t="e">
        <f t="shared" ref="D65:I65" si="7">+D$64+D$66</f>
        <v>#VALUE!</v>
      </c>
      <c r="E65" s="268">
        <f t="shared" si="7"/>
        <v>0</v>
      </c>
      <c r="F65" s="269">
        <f t="shared" si="7"/>
        <v>0</v>
      </c>
      <c r="G65" s="269">
        <f t="shared" si="7"/>
        <v>0</v>
      </c>
      <c r="H65" s="269">
        <f t="shared" si="7"/>
        <v>0</v>
      </c>
      <c r="I65" s="270">
        <f t="shared" si="7"/>
        <v>0</v>
      </c>
    </row>
    <row r="66" spans="1:9" ht="19.5" thickBot="1">
      <c r="A66" s="95" t="s">
        <v>99</v>
      </c>
      <c r="B66" s="271" t="s">
        <v>100</v>
      </c>
      <c r="C66" s="271"/>
      <c r="D66" s="272" t="e">
        <f>SUM(+D68+D76+D77+D84+D85+D86+D89+D90+D91+D92+D93+D94+D95)</f>
        <v>#VALUE!</v>
      </c>
      <c r="E66" s="272">
        <f>SUM(+E68+E76+E77+E84+E85+E86+E89+E90+E91+E92+E93+E94+E95)</f>
        <v>14327</v>
      </c>
      <c r="F66" s="273">
        <f t="shared" ref="F66" si="8">SUM(+F68+F76+F77+F84+F85+F86+F89+F90+F91+F92+F93+F94+F95)</f>
        <v>14327</v>
      </c>
      <c r="G66" s="274">
        <f>SUM(+G68+G76+G77+G84+G85+G86+G89+G90+G91+G92+G93+G94+G95)</f>
        <v>0</v>
      </c>
      <c r="H66" s="274">
        <f>SUM(+H68+H76+H77+H84+H85+H86+H89+H90+H91+H92+H93+H94+H95)</f>
        <v>0</v>
      </c>
      <c r="I66" s="275">
        <f>SUM(+I68+I76+I77+I84+I85+I86+I89+I90+I91+I92+I93+I94+I95)</f>
        <v>0</v>
      </c>
    </row>
    <row r="67" spans="1:9" ht="16.5" thickTop="1">
      <c r="A67" s="276"/>
      <c r="B67" s="276"/>
      <c r="C67" s="276"/>
      <c r="D67" s="277"/>
      <c r="E67" s="278">
        <f t="shared" si="1"/>
        <v>0</v>
      </c>
      <c r="F67" s="279"/>
      <c r="G67" s="280"/>
      <c r="H67" s="280"/>
      <c r="I67" s="281"/>
    </row>
    <row r="68" spans="1:9" ht="15.75">
      <c r="A68" s="201" t="s">
        <v>101</v>
      </c>
      <c r="B68" s="107" t="s">
        <v>102</v>
      </c>
      <c r="C68" s="201"/>
      <c r="D68" s="242" t="e">
        <f>SUM(D69:D75)</f>
        <v>#VALUE!</v>
      </c>
      <c r="E68" s="242">
        <f>SUM(E69:E75)</f>
        <v>0</v>
      </c>
      <c r="F68" s="243">
        <f t="shared" ref="F68" si="9">SUM(F69:F75)</f>
        <v>0</v>
      </c>
      <c r="G68" s="244">
        <f>SUM(G69:G75)</f>
        <v>0</v>
      </c>
      <c r="H68" s="244">
        <f>SUM(H69:H75)</f>
        <v>0</v>
      </c>
      <c r="I68" s="245">
        <f>SUM(I69:I75)</f>
        <v>0</v>
      </c>
    </row>
    <row r="69" spans="1:9" ht="15.75">
      <c r="A69" s="282" t="s">
        <v>103</v>
      </c>
      <c r="B69" s="282" t="s">
        <v>104</v>
      </c>
      <c r="C69" s="282"/>
      <c r="D69" s="283" t="e">
        <f>+[3]OTCHET!D484+[3]OTCHET!D485+[3]OTCHET!D488+[3]OTCHET!D489+[3]OTCHET!D492+[3]OTCHET!D493+[3]OTCHET!D497</f>
        <v>#VALUE!</v>
      </c>
      <c r="E69" s="283">
        <f t="shared" si="1"/>
        <v>0</v>
      </c>
      <c r="F69" s="284">
        <f>+[3]OTCHET!F484+[3]OTCHET!F485+[3]OTCHET!F488+[3]OTCHET!F489+[3]OTCHET!F492+[3]OTCHET!F493+[3]OTCHET!F497</f>
        <v>0</v>
      </c>
      <c r="G69" s="285">
        <f>+[3]OTCHET!G484+[3]OTCHET!G485+[3]OTCHET!G488+[3]OTCHET!G489+[3]OTCHET!G492+[3]OTCHET!G493+[3]OTCHET!G497</f>
        <v>0</v>
      </c>
      <c r="H69" s="285">
        <f>+[3]OTCHET!H484+[3]OTCHET!H485+[3]OTCHET!H488+[3]OTCHET!H489+[3]OTCHET!H492+[3]OTCHET!H493+[3]OTCHET!H497</f>
        <v>0</v>
      </c>
      <c r="I69" s="286">
        <f>+[3]OTCHET!I484+[3]OTCHET!I485+[3]OTCHET!I488+[3]OTCHET!I489+[3]OTCHET!I492+[3]OTCHET!I493+[3]OTCHET!I497</f>
        <v>0</v>
      </c>
    </row>
    <row r="70" spans="1:9" ht="15.75">
      <c r="A70" s="287" t="s">
        <v>105</v>
      </c>
      <c r="B70" s="287" t="s">
        <v>106</v>
      </c>
      <c r="C70" s="287"/>
      <c r="D70" s="288" t="e">
        <f>+[3]OTCHET!D486+[3]OTCHET!D487+[3]OTCHET!D490+[3]OTCHET!D491+[3]OTCHET!D494+[3]OTCHET!D495+[3]OTCHET!D496+[3]OTCHET!D498</f>
        <v>#VALUE!</v>
      </c>
      <c r="E70" s="288">
        <f t="shared" si="1"/>
        <v>0</v>
      </c>
      <c r="F70" s="289">
        <f>+[3]OTCHET!F486+[3]OTCHET!F487+[3]OTCHET!F490+[3]OTCHET!F491+[3]OTCHET!F494+[3]OTCHET!F495+[3]OTCHET!F496+[3]OTCHET!F498</f>
        <v>0</v>
      </c>
      <c r="G70" s="290">
        <f>+[3]OTCHET!G486+[3]OTCHET!G487+[3]OTCHET!G490+[3]OTCHET!G491+[3]OTCHET!G494+[3]OTCHET!G495+[3]OTCHET!G496+[3]OTCHET!G498</f>
        <v>0</v>
      </c>
      <c r="H70" s="290">
        <f>+[3]OTCHET!H486+[3]OTCHET!H487+[3]OTCHET!H490+[3]OTCHET!H491+[3]OTCHET!H494+[3]OTCHET!H495+[3]OTCHET!H496+[3]OTCHET!H498</f>
        <v>0</v>
      </c>
      <c r="I70" s="291">
        <f>+[3]OTCHET!I486+[3]OTCHET!I487+[3]OTCHET!I490+[3]OTCHET!I491+[3]OTCHET!I494+[3]OTCHET!I495+[3]OTCHET!I496+[3]OTCHET!I498</f>
        <v>0</v>
      </c>
    </row>
    <row r="71" spans="1:9" ht="15.75">
      <c r="A71" s="287" t="s">
        <v>107</v>
      </c>
      <c r="B71" s="287" t="s">
        <v>108</v>
      </c>
      <c r="C71" s="287"/>
      <c r="D71" s="288">
        <f>+[3]OTCHET!D499</f>
        <v>0</v>
      </c>
      <c r="E71" s="288">
        <f t="shared" si="1"/>
        <v>0</v>
      </c>
      <c r="F71" s="289">
        <f>+[3]OTCHET!F499</f>
        <v>0</v>
      </c>
      <c r="G71" s="290">
        <f>+[3]OTCHET!G499</f>
        <v>0</v>
      </c>
      <c r="H71" s="290">
        <f>+[3]OTCHET!H499</f>
        <v>0</v>
      </c>
      <c r="I71" s="291">
        <f>+[3]OTCHET!I499</f>
        <v>0</v>
      </c>
    </row>
    <row r="72" spans="1:9" ht="15.75">
      <c r="A72" s="287" t="s">
        <v>109</v>
      </c>
      <c r="B72" s="287" t="s">
        <v>110</v>
      </c>
      <c r="C72" s="287"/>
      <c r="D72" s="288">
        <f>+[3]OTCHET!D504</f>
        <v>0</v>
      </c>
      <c r="E72" s="288">
        <f t="shared" si="1"/>
        <v>0</v>
      </c>
      <c r="F72" s="289">
        <f>+[3]OTCHET!F504</f>
        <v>0</v>
      </c>
      <c r="G72" s="290">
        <f>+[3]OTCHET!G504</f>
        <v>0</v>
      </c>
      <c r="H72" s="290">
        <f>+[3]OTCHET!H504</f>
        <v>0</v>
      </c>
      <c r="I72" s="291">
        <f>+[3]OTCHET!I504</f>
        <v>0</v>
      </c>
    </row>
    <row r="73" spans="1:9" ht="15.75">
      <c r="A73" s="287" t="s">
        <v>111</v>
      </c>
      <c r="B73" s="287" t="s">
        <v>112</v>
      </c>
      <c r="C73" s="287"/>
      <c r="D73" s="288" t="str">
        <f>+[3]OTCHET!D544</f>
        <v>с чуждестранни ценни книжа и финасови активи (+/-)</v>
      </c>
      <c r="E73" s="288">
        <f t="shared" si="1"/>
        <v>0</v>
      </c>
      <c r="F73" s="289">
        <f>+[3]OTCHET!F544</f>
        <v>0</v>
      </c>
      <c r="G73" s="290">
        <f>+[3]OTCHET!G544</f>
        <v>0</v>
      </c>
      <c r="H73" s="290">
        <f>+[3]OTCHET!H544</f>
        <v>0</v>
      </c>
      <c r="I73" s="291">
        <f>+[3]OTCHET!I544</f>
        <v>0</v>
      </c>
    </row>
    <row r="74" spans="1:9" ht="15.75">
      <c r="A74" s="292" t="s">
        <v>113</v>
      </c>
      <c r="B74" s="292" t="s">
        <v>114</v>
      </c>
      <c r="C74" s="292"/>
      <c r="D74" s="288" t="e">
        <f>+[3]OTCHET!D583+[3]OTCHET!D584</f>
        <v>#VALUE!</v>
      </c>
      <c r="E74" s="288">
        <f t="shared" si="1"/>
        <v>0</v>
      </c>
      <c r="F74" s="289">
        <f>+[3]OTCHET!F583+[3]OTCHET!F584</f>
        <v>0</v>
      </c>
      <c r="G74" s="290">
        <f>+[3]OTCHET!G583+[3]OTCHET!G584</f>
        <v>0</v>
      </c>
      <c r="H74" s="290">
        <f>+[3]OTCHET!H583+[3]OTCHET!H584</f>
        <v>0</v>
      </c>
      <c r="I74" s="291">
        <f>+[3]OTCHET!I583+[3]OTCHET!I584</f>
        <v>0</v>
      </c>
    </row>
    <row r="75" spans="1:9" ht="15.75">
      <c r="A75" s="293" t="s">
        <v>115</v>
      </c>
      <c r="B75" s="293" t="s">
        <v>116</v>
      </c>
      <c r="C75" s="293"/>
      <c r="D75" s="294" t="e">
        <f>+[3]OTCHET!D585+[3]OTCHET!D586+[3]OTCHET!D587</f>
        <v>#VALUE!</v>
      </c>
      <c r="E75" s="294">
        <f t="shared" si="1"/>
        <v>0</v>
      </c>
      <c r="F75" s="295">
        <f>+[3]OTCHET!F585+[3]OTCHET!F586+[3]OTCHET!F587</f>
        <v>0</v>
      </c>
      <c r="G75" s="296">
        <f>+[3]OTCHET!G585+[3]OTCHET!G586+[3]OTCHET!G587</f>
        <v>0</v>
      </c>
      <c r="H75" s="296">
        <f>+[3]OTCHET!H585+[3]OTCHET!H586+[3]OTCHET!H587</f>
        <v>0</v>
      </c>
      <c r="I75" s="297">
        <f>+[3]OTCHET!I585+[3]OTCHET!I586+[3]OTCHET!I587</f>
        <v>0</v>
      </c>
    </row>
    <row r="76" spans="1:9" ht="15.75">
      <c r="A76" s="195" t="s">
        <v>117</v>
      </c>
      <c r="B76" s="196" t="s">
        <v>118</v>
      </c>
      <c r="C76" s="195"/>
      <c r="D76" s="234">
        <f>[3]OTCHET!D463</f>
        <v>0</v>
      </c>
      <c r="E76" s="234">
        <f t="shared" si="1"/>
        <v>0</v>
      </c>
      <c r="F76" s="235">
        <f>[3]OTCHET!F463</f>
        <v>0</v>
      </c>
      <c r="G76" s="236">
        <f>[3]OTCHET!G463</f>
        <v>0</v>
      </c>
      <c r="H76" s="236">
        <f>[3]OTCHET!H463</f>
        <v>0</v>
      </c>
      <c r="I76" s="237">
        <f>[3]OTCHET!I463</f>
        <v>0</v>
      </c>
    </row>
    <row r="77" spans="1:9" ht="15.75">
      <c r="A77" s="201" t="s">
        <v>119</v>
      </c>
      <c r="B77" s="107" t="s">
        <v>120</v>
      </c>
      <c r="C77" s="201"/>
      <c r="D77" s="242" t="e">
        <f>SUM(D78:D83)</f>
        <v>#VALUE!</v>
      </c>
      <c r="E77" s="242">
        <f>SUM(E78:E83)</f>
        <v>0</v>
      </c>
      <c r="F77" s="243">
        <f t="shared" ref="F77" si="10">SUM(F78:F83)</f>
        <v>0</v>
      </c>
      <c r="G77" s="244">
        <f>SUM(G78:G83)</f>
        <v>0</v>
      </c>
      <c r="H77" s="244">
        <f>SUM(H78:H83)</f>
        <v>0</v>
      </c>
      <c r="I77" s="245">
        <f>SUM(I78:I83)</f>
        <v>0</v>
      </c>
    </row>
    <row r="78" spans="1:9" ht="15.75">
      <c r="A78" s="282" t="s">
        <v>121</v>
      </c>
      <c r="B78" s="282" t="s">
        <v>122</v>
      </c>
      <c r="C78" s="282"/>
      <c r="D78" s="283" t="e">
        <f>+[3]OTCHET!D468+[3]OTCHET!D471</f>
        <v>#VALUE!</v>
      </c>
      <c r="E78" s="283">
        <f t="shared" si="1"/>
        <v>0</v>
      </c>
      <c r="F78" s="284">
        <f>+[3]OTCHET!F468+[3]OTCHET!F471</f>
        <v>0</v>
      </c>
      <c r="G78" s="285">
        <f>+[3]OTCHET!G468+[3]OTCHET!G471</f>
        <v>0</v>
      </c>
      <c r="H78" s="285">
        <f>+[3]OTCHET!H468+[3]OTCHET!H471</f>
        <v>0</v>
      </c>
      <c r="I78" s="286">
        <f>+[3]OTCHET!I468+[3]OTCHET!I471</f>
        <v>0</v>
      </c>
    </row>
    <row r="79" spans="1:9" ht="15.75">
      <c r="A79" s="287" t="s">
        <v>123</v>
      </c>
      <c r="B79" s="287" t="s">
        <v>124</v>
      </c>
      <c r="C79" s="287"/>
      <c r="D79" s="288" t="e">
        <f>+[3]OTCHET!D469+[3]OTCHET!D472</f>
        <v>#VALUE!</v>
      </c>
      <c r="E79" s="288">
        <f t="shared" si="1"/>
        <v>0</v>
      </c>
      <c r="F79" s="289">
        <f>+[3]OTCHET!F469+[3]OTCHET!F472</f>
        <v>0</v>
      </c>
      <c r="G79" s="290">
        <f>+[3]OTCHET!G469+[3]OTCHET!G472</f>
        <v>0</v>
      </c>
      <c r="H79" s="290">
        <f>+[3]OTCHET!H469+[3]OTCHET!H472</f>
        <v>0</v>
      </c>
      <c r="I79" s="291">
        <f>+[3]OTCHET!I469+[3]OTCHET!I472</f>
        <v>0</v>
      </c>
    </row>
    <row r="80" spans="1:9" ht="15.75">
      <c r="A80" s="287" t="s">
        <v>125</v>
      </c>
      <c r="B80" s="287" t="s">
        <v>126</v>
      </c>
      <c r="C80" s="287"/>
      <c r="D80" s="288">
        <f>[3]OTCHET!D473</f>
        <v>0</v>
      </c>
      <c r="E80" s="288">
        <f t="shared" si="1"/>
        <v>0</v>
      </c>
      <c r="F80" s="289">
        <f>[3]OTCHET!F473</f>
        <v>0</v>
      </c>
      <c r="G80" s="290">
        <f>[3]OTCHET!G473</f>
        <v>0</v>
      </c>
      <c r="H80" s="290">
        <f>[3]OTCHET!H473</f>
        <v>0</v>
      </c>
      <c r="I80" s="291">
        <f>[3]OTCHET!I473</f>
        <v>0</v>
      </c>
    </row>
    <row r="81" spans="1:9" ht="15.75">
      <c r="A81" s="287"/>
      <c r="B81" s="287"/>
      <c r="C81" s="287"/>
      <c r="D81" s="288"/>
      <c r="E81" s="288">
        <f t="shared" si="1"/>
        <v>0</v>
      </c>
      <c r="F81" s="289"/>
      <c r="G81" s="290"/>
      <c r="H81" s="290"/>
      <c r="I81" s="291"/>
    </row>
    <row r="82" spans="1:9" ht="15.75">
      <c r="A82" s="287" t="s">
        <v>127</v>
      </c>
      <c r="B82" s="287" t="s">
        <v>128</v>
      </c>
      <c r="C82" s="287"/>
      <c r="D82" s="288" t="str">
        <f>+[3]OTCHET!D481</f>
        <v>предоставени заеми на крайни бенефициенти (-)</v>
      </c>
      <c r="E82" s="288">
        <f t="shared" si="1"/>
        <v>0</v>
      </c>
      <c r="F82" s="289">
        <f>+[3]OTCHET!F481</f>
        <v>0</v>
      </c>
      <c r="G82" s="290">
        <f>+[3]OTCHET!G481</f>
        <v>0</v>
      </c>
      <c r="H82" s="290">
        <f>+[3]OTCHET!H481</f>
        <v>0</v>
      </c>
      <c r="I82" s="291">
        <f>+[3]OTCHET!I481</f>
        <v>0</v>
      </c>
    </row>
    <row r="83" spans="1:9" ht="15.75">
      <c r="A83" s="298" t="s">
        <v>129</v>
      </c>
      <c r="B83" s="298" t="s">
        <v>130</v>
      </c>
      <c r="C83" s="298"/>
      <c r="D83" s="294" t="str">
        <f>+[3]OTCHET!D482</f>
        <v>възстановени суми по предоставени заеми на крайни бенефиценти (+)</v>
      </c>
      <c r="E83" s="294">
        <f t="shared" si="1"/>
        <v>0</v>
      </c>
      <c r="F83" s="295">
        <f>+[3]OTCHET!F482</f>
        <v>0</v>
      </c>
      <c r="G83" s="296">
        <f>+[3]OTCHET!G482</f>
        <v>0</v>
      </c>
      <c r="H83" s="296">
        <f>+[3]OTCHET!H482</f>
        <v>0</v>
      </c>
      <c r="I83" s="297">
        <f>+[3]OTCHET!I482</f>
        <v>0</v>
      </c>
    </row>
    <row r="84" spans="1:9" ht="15.75">
      <c r="A84" s="195" t="s">
        <v>131</v>
      </c>
      <c r="B84" s="196" t="s">
        <v>132</v>
      </c>
      <c r="C84" s="195"/>
      <c r="D84" s="234">
        <f>[3]OTCHET!D537</f>
        <v>0</v>
      </c>
      <c r="E84" s="234">
        <f t="shared" si="1"/>
        <v>0</v>
      </c>
      <c r="F84" s="235">
        <f>[3]OTCHET!F537</f>
        <v>0</v>
      </c>
      <c r="G84" s="236">
        <f>[3]OTCHET!G537</f>
        <v>0</v>
      </c>
      <c r="H84" s="236">
        <f>[3]OTCHET!H537</f>
        <v>0</v>
      </c>
      <c r="I84" s="237">
        <f>[3]OTCHET!I537</f>
        <v>0</v>
      </c>
    </row>
    <row r="85" spans="1:9" ht="15.75">
      <c r="A85" s="208" t="s">
        <v>133</v>
      </c>
      <c r="B85" s="207" t="s">
        <v>134</v>
      </c>
      <c r="C85" s="208"/>
      <c r="D85" s="238">
        <f>[3]OTCHET!D538</f>
        <v>0</v>
      </c>
      <c r="E85" s="238">
        <f t="shared" si="1"/>
        <v>0</v>
      </c>
      <c r="F85" s="239">
        <f>[3]OTCHET!F538</f>
        <v>0</v>
      </c>
      <c r="G85" s="240">
        <f>[3]OTCHET!G538</f>
        <v>0</v>
      </c>
      <c r="H85" s="240">
        <f>[3]OTCHET!H538</f>
        <v>0</v>
      </c>
      <c r="I85" s="241">
        <f>[3]OTCHET!I538</f>
        <v>0</v>
      </c>
    </row>
    <row r="86" spans="1:9" ht="15.75">
      <c r="A86" s="201" t="s">
        <v>135</v>
      </c>
      <c r="B86" s="107" t="s">
        <v>136</v>
      </c>
      <c r="C86" s="201"/>
      <c r="D86" s="242" t="e">
        <f>+D87+D88</f>
        <v>#VALUE!</v>
      </c>
      <c r="E86" s="242">
        <f>+E87+E88</f>
        <v>14327</v>
      </c>
      <c r="F86" s="243">
        <f t="shared" ref="F86" si="11">+F87+F88</f>
        <v>14327</v>
      </c>
      <c r="G86" s="244">
        <f>+G87+G88</f>
        <v>0</v>
      </c>
      <c r="H86" s="244">
        <f>+H87+H88</f>
        <v>0</v>
      </c>
      <c r="I86" s="245">
        <f>+I87+I88</f>
        <v>0</v>
      </c>
    </row>
    <row r="87" spans="1:9" ht="15.75">
      <c r="A87" s="282" t="s">
        <v>137</v>
      </c>
      <c r="B87" s="282" t="s">
        <v>138</v>
      </c>
      <c r="C87" s="299"/>
      <c r="D87" s="283" t="e">
        <f>+[3]OTCHET!D505+[3]OTCHET!D514+[3]OTCHET!D518+[3]OTCHET!D545</f>
        <v>#VALUE!</v>
      </c>
      <c r="E87" s="283">
        <f t="shared" si="1"/>
        <v>0</v>
      </c>
      <c r="F87" s="284">
        <f>+[3]OTCHET!F505+[3]OTCHET!F514+[3]OTCHET!F518+[3]OTCHET!F545</f>
        <v>0</v>
      </c>
      <c r="G87" s="285">
        <f>+[3]OTCHET!G505+[3]OTCHET!G514+[3]OTCHET!G518+[3]OTCHET!G545</f>
        <v>0</v>
      </c>
      <c r="H87" s="285">
        <f>+[3]OTCHET!H505+[3]OTCHET!H514+[3]OTCHET!H518+[3]OTCHET!H545</f>
        <v>0</v>
      </c>
      <c r="I87" s="286">
        <f>+[3]OTCHET!I505+[3]OTCHET!I514+[3]OTCHET!I518+[3]OTCHET!I545</f>
        <v>0</v>
      </c>
    </row>
    <row r="88" spans="1:9" ht="15.75">
      <c r="A88" s="298" t="s">
        <v>139</v>
      </c>
      <c r="B88" s="298" t="s">
        <v>140</v>
      </c>
      <c r="C88" s="300"/>
      <c r="D88" s="294">
        <f>+[3]OTCHET!D523+[3]OTCHET!D526+[3]OTCHET!D546</f>
        <v>0</v>
      </c>
      <c r="E88" s="294">
        <f t="shared" si="1"/>
        <v>14327</v>
      </c>
      <c r="F88" s="295">
        <f>+[3]OTCHET!F523+[3]OTCHET!F526+[3]OTCHET!F546</f>
        <v>14327</v>
      </c>
      <c r="G88" s="296">
        <f>+[3]OTCHET!G523+[3]OTCHET!G526+[3]OTCHET!G546</f>
        <v>0</v>
      </c>
      <c r="H88" s="296">
        <f>+[3]OTCHET!H523+[3]OTCHET!H526+[3]OTCHET!H546</f>
        <v>0</v>
      </c>
      <c r="I88" s="297">
        <f>+[3]OTCHET!I523+[3]OTCHET!I526+[3]OTCHET!I546</f>
        <v>0</v>
      </c>
    </row>
    <row r="89" spans="1:9" ht="15.75">
      <c r="A89" s="195" t="s">
        <v>141</v>
      </c>
      <c r="B89" s="196" t="s">
        <v>142</v>
      </c>
      <c r="C89" s="301"/>
      <c r="D89" s="234">
        <f>[3]OTCHET!D533</f>
        <v>0</v>
      </c>
      <c r="E89" s="234">
        <f t="shared" ref="E89:E96" si="12">+F89+G89+H89+I89</f>
        <v>0</v>
      </c>
      <c r="F89" s="235">
        <f>[3]OTCHET!F533</f>
        <v>0</v>
      </c>
      <c r="G89" s="236">
        <f>[3]OTCHET!G533</f>
        <v>0</v>
      </c>
      <c r="H89" s="236">
        <f>[3]OTCHET!H533</f>
        <v>0</v>
      </c>
      <c r="I89" s="237">
        <f>[3]OTCHET!I533</f>
        <v>0</v>
      </c>
    </row>
    <row r="90" spans="1:9" ht="15.75">
      <c r="A90" s="208" t="s">
        <v>143</v>
      </c>
      <c r="B90" s="207" t="s">
        <v>144</v>
      </c>
      <c r="C90" s="208"/>
      <c r="D90" s="238" t="e">
        <f>+[3]OTCHET!D569+[3]OTCHET!D570+[3]OTCHET!D571+[3]OTCHET!D572+[3]OTCHET!D573+[3]OTCHET!D574</f>
        <v>#VALUE!</v>
      </c>
      <c r="E90" s="238">
        <f t="shared" si="12"/>
        <v>0</v>
      </c>
      <c r="F90" s="239">
        <f>+[3]OTCHET!F569+[3]OTCHET!F570+[3]OTCHET!F571+[3]OTCHET!F572+[3]OTCHET!F573+[3]OTCHET!F574</f>
        <v>0</v>
      </c>
      <c r="G90" s="240">
        <f>+[3]OTCHET!G569+[3]OTCHET!G570+[3]OTCHET!G571+[3]OTCHET!G572+[3]OTCHET!G573+[3]OTCHET!G574</f>
        <v>0</v>
      </c>
      <c r="H90" s="240">
        <f>+[3]OTCHET!H569+[3]OTCHET!H570+[3]OTCHET!H571+[3]OTCHET!H572+[3]OTCHET!H573+[3]OTCHET!H574</f>
        <v>0</v>
      </c>
      <c r="I90" s="241">
        <f>+[3]OTCHET!I569+[3]OTCHET!I570+[3]OTCHET!I571+[3]OTCHET!I572+[3]OTCHET!I573+[3]OTCHET!I574</f>
        <v>0</v>
      </c>
    </row>
    <row r="91" spans="1:9" ht="15.75">
      <c r="A91" s="302" t="s">
        <v>145</v>
      </c>
      <c r="B91" s="302" t="s">
        <v>146</v>
      </c>
      <c r="C91" s="302"/>
      <c r="D91" s="146" t="e">
        <f>+[3]OTCHET!D575+[3]OTCHET!D576+[3]OTCHET!D577+[3]OTCHET!D578+[3]OTCHET!D579+[3]OTCHET!D580+[3]OTCHET!D581</f>
        <v>#VALUE!</v>
      </c>
      <c r="E91" s="146">
        <f t="shared" si="12"/>
        <v>0</v>
      </c>
      <c r="F91" s="147">
        <f>+[3]OTCHET!F575+[3]OTCHET!F576+[3]OTCHET!F577+[3]OTCHET!F578+[3]OTCHET!F579+[3]OTCHET!F580+[3]OTCHET!F581</f>
        <v>0</v>
      </c>
      <c r="G91" s="148">
        <f>+[3]OTCHET!G575+[3]OTCHET!G576+[3]OTCHET!G577+[3]OTCHET!G578+[3]OTCHET!G579+[3]OTCHET!G580+[3]OTCHET!G581</f>
        <v>0</v>
      </c>
      <c r="H91" s="148">
        <f>+[3]OTCHET!H575+[3]OTCHET!H576+[3]OTCHET!H577+[3]OTCHET!H578+[3]OTCHET!H579+[3]OTCHET!H580+[3]OTCHET!H581</f>
        <v>0</v>
      </c>
      <c r="I91" s="149">
        <f>+[3]OTCHET!I575+[3]OTCHET!I576+[3]OTCHET!I577+[3]OTCHET!I578+[3]OTCHET!I579+[3]OTCHET!I580+[3]OTCHET!I581</f>
        <v>0</v>
      </c>
    </row>
    <row r="92" spans="1:9" ht="15.75">
      <c r="A92" s="207" t="s">
        <v>147</v>
      </c>
      <c r="B92" s="207" t="s">
        <v>148</v>
      </c>
      <c r="C92" s="302"/>
      <c r="D92" s="146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146">
        <f t="shared" si="12"/>
        <v>0</v>
      </c>
      <c r="F92" s="147">
        <f>+[3]OTCHET!F582</f>
        <v>0</v>
      </c>
      <c r="G92" s="148">
        <f>+[3]OTCHET!G582</f>
        <v>0</v>
      </c>
      <c r="H92" s="148">
        <f>+[3]OTCHET!H582</f>
        <v>0</v>
      </c>
      <c r="I92" s="149">
        <f>+[3]OTCHET!I582</f>
        <v>0</v>
      </c>
    </row>
    <row r="93" spans="1:9" ht="15.75">
      <c r="A93" s="207" t="s">
        <v>149</v>
      </c>
      <c r="B93" s="207" t="s">
        <v>150</v>
      </c>
      <c r="C93" s="207"/>
      <c r="D93" s="146" t="e">
        <f>+[3]OTCHET!D589+[3]OTCHET!D590</f>
        <v>#VALUE!</v>
      </c>
      <c r="E93" s="146">
        <f t="shared" si="12"/>
        <v>0</v>
      </c>
      <c r="F93" s="147">
        <f>+[3]OTCHET!F589+[3]OTCHET!F590</f>
        <v>0</v>
      </c>
      <c r="G93" s="148">
        <f>+[3]OTCHET!G589+[3]OTCHET!G590</f>
        <v>0</v>
      </c>
      <c r="H93" s="148">
        <f>+[3]OTCHET!H589+[3]OTCHET!H590</f>
        <v>0</v>
      </c>
      <c r="I93" s="149">
        <f>+[3]OTCHET!I589+[3]OTCHET!I590</f>
        <v>0</v>
      </c>
    </row>
    <row r="94" spans="1:9" ht="15.75">
      <c r="A94" s="207" t="s">
        <v>151</v>
      </c>
      <c r="B94" s="302" t="s">
        <v>152</v>
      </c>
      <c r="C94" s="207"/>
      <c r="D94" s="146" t="e">
        <f>+[3]OTCHET!D591+[3]OTCHET!D592</f>
        <v>#VALUE!</v>
      </c>
      <c r="E94" s="146">
        <f t="shared" si="12"/>
        <v>0</v>
      </c>
      <c r="F94" s="147">
        <f>+[3]OTCHET!F591+[3]OTCHET!F592</f>
        <v>0</v>
      </c>
      <c r="G94" s="148">
        <f>+[3]OTCHET!G591+[3]OTCHET!G592</f>
        <v>0</v>
      </c>
      <c r="H94" s="148">
        <f>+[3]OTCHET!H591+[3]OTCHET!H592</f>
        <v>0</v>
      </c>
      <c r="I94" s="149">
        <f>+[3]OTCHET!I591+[3]OTCHET!I592</f>
        <v>0</v>
      </c>
    </row>
    <row r="95" spans="1:9" ht="15.75">
      <c r="A95" s="107" t="s">
        <v>153</v>
      </c>
      <c r="B95" s="107" t="s">
        <v>154</v>
      </c>
      <c r="C95" s="107"/>
      <c r="D95" s="108">
        <f>[3]OTCHET!D593</f>
        <v>0</v>
      </c>
      <c r="E95" s="108">
        <f t="shared" si="12"/>
        <v>0</v>
      </c>
      <c r="F95" s="109">
        <f>[3]OTCHET!F593</f>
        <v>0</v>
      </c>
      <c r="G95" s="110">
        <f>[3]OTCHET!G593</f>
        <v>0</v>
      </c>
      <c r="H95" s="110">
        <f>[3]OTCHET!H593</f>
        <v>0</v>
      </c>
      <c r="I95" s="111">
        <f>[3]OTCHET!I593</f>
        <v>0</v>
      </c>
    </row>
    <row r="96" spans="1:9" ht="16.5" thickBot="1">
      <c r="A96" s="303" t="s">
        <v>155</v>
      </c>
      <c r="B96" s="303" t="s">
        <v>156</v>
      </c>
      <c r="C96" s="303"/>
      <c r="D96" s="304" t="str">
        <f>+[3]OTCHET!D596</f>
        <v>покупко-продажба на валута (+/-)</v>
      </c>
      <c r="E96" s="304">
        <f t="shared" si="12"/>
        <v>0</v>
      </c>
      <c r="F96" s="305">
        <f>+[3]OTCHET!F596</f>
        <v>0</v>
      </c>
      <c r="G96" s="306">
        <f>+[3]OTCHET!G596</f>
        <v>0</v>
      </c>
      <c r="H96" s="306">
        <f>+[3]OTCHET!H596</f>
        <v>0</v>
      </c>
      <c r="I96" s="307">
        <f>+[3]OTCHET!I596</f>
        <v>0</v>
      </c>
    </row>
    <row r="97" spans="1:9" ht="15.75">
      <c r="A97" s="43" t="e">
        <f>+IF(+SUM(D$65:I$65)=0,0,"Контрола: дефицит/излишък = финансиране с обратен знак (V. + VІ. = 0)")</f>
        <v>#VALUE!</v>
      </c>
      <c r="B97" s="308"/>
      <c r="C97" s="308"/>
      <c r="D97" s="309" t="e">
        <f t="shared" ref="D97:I97" si="13">+D$64+D$66</f>
        <v>#VALUE!</v>
      </c>
      <c r="E97" s="309">
        <f t="shared" si="13"/>
        <v>0</v>
      </c>
      <c r="F97" s="310">
        <f t="shared" si="13"/>
        <v>0</v>
      </c>
      <c r="G97" s="310">
        <f t="shared" si="13"/>
        <v>0</v>
      </c>
      <c r="H97" s="310">
        <f t="shared" si="13"/>
        <v>0</v>
      </c>
      <c r="I97" s="310">
        <f t="shared" si="13"/>
        <v>0</v>
      </c>
    </row>
    <row r="98" spans="1:9" ht="15.75">
      <c r="A98" s="311"/>
      <c r="B98" s="311"/>
      <c r="C98" s="311"/>
      <c r="D98" s="312"/>
      <c r="E98" s="5"/>
      <c r="F98" s="313"/>
      <c r="G98" s="46"/>
      <c r="H98" s="46"/>
    </row>
    <row r="99" spans="1:9" ht="15.75">
      <c r="A99" s="12" t="str">
        <f>+[3]OTCHET!G607</f>
        <v>e-mail:</v>
      </c>
      <c r="B99" s="311"/>
      <c r="C99" s="311"/>
      <c r="D99" s="6"/>
      <c r="E99" s="315"/>
      <c r="F99" s="13" t="str">
        <f>+[3]OTCHET!D607</f>
        <v xml:space="preserve">служебни телефони </v>
      </c>
      <c r="G99" s="13" t="str">
        <f>+[3]OTCHET!E607</f>
        <v>032/654331</v>
      </c>
      <c r="H99" s="316"/>
      <c r="I99" s="29">
        <f>+[3]OTCHET!A607</f>
        <v>0</v>
      </c>
    </row>
    <row r="100" spans="1:9" ht="15.75">
      <c r="A100" s="317" t="s">
        <v>157</v>
      </c>
      <c r="B100" s="318"/>
      <c r="C100" s="318"/>
      <c r="D100" s="319"/>
      <c r="E100" s="319"/>
      <c r="F100" s="343" t="s">
        <v>158</v>
      </c>
      <c r="G100" s="343"/>
      <c r="H100" s="320"/>
      <c r="I100" s="321" t="s">
        <v>159</v>
      </c>
    </row>
    <row r="101" spans="1:9" ht="15.75">
      <c r="A101" s="322" t="s">
        <v>160</v>
      </c>
      <c r="B101" s="323"/>
      <c r="C101" s="323"/>
      <c r="D101" s="324"/>
      <c r="E101" s="325"/>
      <c r="F101" s="46"/>
      <c r="G101" s="46"/>
      <c r="H101" s="46"/>
      <c r="I101" s="46"/>
    </row>
    <row r="102" spans="1:9" ht="15.75">
      <c r="A102" s="316"/>
      <c r="B102" s="326"/>
      <c r="C102" s="311"/>
      <c r="D102" s="344" t="str">
        <f>+[3]OTCHET!C605</f>
        <v>ИЗГОТВИЛ:</v>
      </c>
      <c r="E102" s="344"/>
      <c r="F102" s="46"/>
      <c r="G102" s="46"/>
      <c r="H102" s="46"/>
      <c r="I102" s="46"/>
    </row>
    <row r="103" spans="1:9">
      <c r="A103" s="323"/>
      <c r="D103" s="46"/>
      <c r="E103" s="46"/>
      <c r="F103" s="46"/>
      <c r="G103" s="46"/>
      <c r="H103" s="46"/>
      <c r="I103" s="46"/>
    </row>
    <row r="104" spans="1:9">
      <c r="D104" s="46"/>
      <c r="E104" s="46"/>
      <c r="F104" s="46"/>
      <c r="G104" s="46"/>
      <c r="H104" s="46"/>
      <c r="I104" s="46"/>
    </row>
    <row r="105" spans="1:9" ht="15.75">
      <c r="A105" s="328" t="s">
        <v>161</v>
      </c>
      <c r="B105" s="311"/>
      <c r="C105" s="311"/>
      <c r="D105" s="325"/>
      <c r="E105" s="325"/>
      <c r="F105" s="46"/>
      <c r="G105" s="328" t="s">
        <v>162</v>
      </c>
      <c r="H105" s="329"/>
      <c r="I105" s="330"/>
    </row>
    <row r="106" spans="1:9" ht="15.75">
      <c r="D106" s="344" t="str">
        <f>+[3]OTCHET!F602</f>
        <v>ГЛ. СЧЕТОВОДИТЕЛ:</v>
      </c>
      <c r="E106" s="344"/>
      <c r="F106" s="331"/>
      <c r="G106" s="46"/>
      <c r="H106" s="344" t="str">
        <f>+[3]OTCHET!F605</f>
        <v>РЪКОВОДИТЕЛ:</v>
      </c>
      <c r="I106" s="344"/>
    </row>
    <row r="107" spans="1:9">
      <c r="A107" s="332"/>
      <c r="B107" s="332"/>
      <c r="C107" s="332"/>
      <c r="D107" s="333"/>
      <c r="E107" s="333"/>
      <c r="F107" s="333"/>
      <c r="G107" s="333"/>
      <c r="H107" s="333"/>
      <c r="I107" s="333"/>
    </row>
    <row r="108" spans="1:9">
      <c r="A108" s="332"/>
      <c r="B108" s="332"/>
      <c r="C108" s="332"/>
      <c r="D108" s="333"/>
      <c r="E108" s="333"/>
      <c r="F108" s="333"/>
      <c r="G108" s="333"/>
      <c r="H108" s="333"/>
      <c r="I108" s="333"/>
    </row>
    <row r="109" spans="1:9">
      <c r="A109" s="332"/>
      <c r="B109" s="332"/>
      <c r="C109" s="332"/>
      <c r="D109" s="333"/>
      <c r="E109" s="333"/>
      <c r="F109" s="333"/>
      <c r="G109" s="333"/>
      <c r="H109" s="333"/>
      <c r="I109" s="333"/>
    </row>
    <row r="110" spans="1:9">
      <c r="A110" s="332"/>
      <c r="B110" s="332"/>
      <c r="C110" s="332"/>
      <c r="D110" s="333"/>
      <c r="E110" s="333"/>
      <c r="F110" s="333"/>
      <c r="G110" s="333"/>
      <c r="H110" s="333"/>
      <c r="I110" s="333"/>
    </row>
    <row r="111" spans="1:9">
      <c r="A111" s="332"/>
      <c r="B111" s="332"/>
      <c r="C111" s="332"/>
      <c r="D111" s="333"/>
      <c r="E111" s="333"/>
      <c r="F111" s="333"/>
      <c r="G111" s="333"/>
      <c r="H111" s="333"/>
      <c r="I111" s="333"/>
    </row>
    <row r="112" spans="1:9">
      <c r="A112" s="332"/>
      <c r="B112" s="332"/>
      <c r="C112" s="332"/>
      <c r="D112" s="333"/>
      <c r="E112" s="333"/>
      <c r="F112" s="333"/>
      <c r="G112" s="333"/>
      <c r="H112" s="333"/>
      <c r="I112" s="333"/>
    </row>
    <row r="113" spans="1:9">
      <c r="A113" s="332"/>
      <c r="B113" s="332"/>
      <c r="C113" s="332"/>
      <c r="D113" s="333"/>
      <c r="E113" s="333"/>
      <c r="F113" s="333"/>
      <c r="G113" s="333"/>
      <c r="H113" s="333"/>
      <c r="I113" s="333"/>
    </row>
    <row r="114" spans="1:9">
      <c r="A114" s="332"/>
      <c r="B114" s="332"/>
      <c r="C114" s="332"/>
      <c r="D114" s="333"/>
      <c r="E114" s="333"/>
      <c r="F114" s="333"/>
      <c r="G114" s="333"/>
      <c r="H114" s="333"/>
      <c r="I114" s="333"/>
    </row>
    <row r="115" spans="1:9">
      <c r="A115" s="332"/>
      <c r="B115" s="332"/>
      <c r="C115" s="332"/>
      <c r="D115" s="333"/>
      <c r="E115" s="333"/>
      <c r="F115" s="333"/>
      <c r="G115" s="333"/>
      <c r="H115" s="333"/>
      <c r="I115" s="333"/>
    </row>
    <row r="116" spans="1:9">
      <c r="A116" s="332"/>
      <c r="B116" s="332"/>
      <c r="C116" s="332"/>
      <c r="D116" s="333"/>
      <c r="E116" s="333"/>
      <c r="F116" s="333"/>
      <c r="G116" s="333"/>
      <c r="H116" s="333"/>
      <c r="I116" s="333"/>
    </row>
    <row r="117" spans="1:9">
      <c r="A117" s="332"/>
      <c r="B117" s="332"/>
      <c r="C117" s="332"/>
      <c r="D117" s="333"/>
      <c r="E117" s="333"/>
      <c r="F117" s="333"/>
      <c r="G117" s="333"/>
      <c r="H117" s="333"/>
      <c r="I117" s="333"/>
    </row>
    <row r="118" spans="1:9">
      <c r="A118" s="332"/>
      <c r="B118" s="332"/>
      <c r="C118" s="332"/>
      <c r="D118" s="333"/>
      <c r="E118" s="333"/>
      <c r="F118" s="333"/>
      <c r="G118" s="333"/>
      <c r="H118" s="333"/>
      <c r="I118" s="333"/>
    </row>
    <row r="119" spans="1:9">
      <c r="A119" s="332"/>
      <c r="B119" s="332"/>
      <c r="C119" s="332"/>
      <c r="D119" s="333"/>
      <c r="E119" s="333"/>
      <c r="F119" s="333"/>
      <c r="G119" s="333"/>
      <c r="H119" s="333"/>
      <c r="I119" s="333"/>
    </row>
    <row r="120" spans="1:9">
      <c r="A120" s="332"/>
      <c r="B120" s="332"/>
      <c r="C120" s="332"/>
      <c r="D120" s="333"/>
      <c r="E120" s="333"/>
      <c r="F120" s="333"/>
      <c r="G120" s="333"/>
      <c r="H120" s="333"/>
      <c r="I120" s="333"/>
    </row>
    <row r="121" spans="1:9">
      <c r="A121" s="332"/>
      <c r="B121" s="332"/>
      <c r="C121" s="332"/>
      <c r="D121" s="333"/>
      <c r="E121" s="333"/>
      <c r="F121" s="333"/>
      <c r="G121" s="333"/>
      <c r="H121" s="333"/>
      <c r="I121" s="333"/>
    </row>
    <row r="122" spans="1:9">
      <c r="A122" s="332"/>
      <c r="B122" s="332"/>
      <c r="C122" s="332"/>
      <c r="D122" s="333"/>
      <c r="E122" s="333"/>
      <c r="F122" s="333"/>
      <c r="G122" s="333"/>
      <c r="H122" s="333"/>
      <c r="I122" s="333"/>
    </row>
    <row r="123" spans="1:9">
      <c r="A123" s="332"/>
      <c r="B123" s="332"/>
      <c r="C123" s="332"/>
      <c r="D123" s="333"/>
      <c r="E123" s="333"/>
      <c r="F123" s="333"/>
      <c r="G123" s="333"/>
      <c r="H123" s="333"/>
      <c r="I123" s="333"/>
    </row>
    <row r="124" spans="1:9">
      <c r="A124" s="332"/>
      <c r="B124" s="332"/>
      <c r="C124" s="332"/>
      <c r="D124" s="333"/>
      <c r="E124" s="333"/>
      <c r="F124" s="333"/>
      <c r="G124" s="333"/>
      <c r="H124" s="333"/>
      <c r="I124" s="333"/>
    </row>
    <row r="125" spans="1:9">
      <c r="A125" s="332"/>
      <c r="B125" s="332"/>
      <c r="C125" s="332"/>
      <c r="D125" s="333"/>
      <c r="E125" s="333"/>
      <c r="F125" s="333"/>
      <c r="G125" s="333"/>
      <c r="H125" s="333"/>
      <c r="I125" s="333"/>
    </row>
    <row r="126" spans="1:9">
      <c r="A126" s="332"/>
      <c r="B126" s="332"/>
      <c r="C126" s="332"/>
      <c r="D126" s="333"/>
      <c r="E126" s="333"/>
      <c r="F126" s="333"/>
      <c r="G126" s="333"/>
      <c r="H126" s="333"/>
      <c r="I126" s="333"/>
    </row>
    <row r="127" spans="1:9">
      <c r="A127" s="332"/>
      <c r="B127" s="332"/>
      <c r="C127" s="332"/>
      <c r="D127" s="333"/>
      <c r="E127" s="333"/>
      <c r="F127" s="333"/>
      <c r="G127" s="333"/>
      <c r="H127" s="333"/>
      <c r="I127" s="333"/>
    </row>
    <row r="128" spans="1:9">
      <c r="A128" s="332"/>
      <c r="B128" s="332"/>
      <c r="C128" s="332"/>
      <c r="D128" s="333"/>
      <c r="E128" s="333"/>
      <c r="F128" s="333"/>
      <c r="G128" s="333"/>
      <c r="H128" s="333"/>
      <c r="I128" s="333"/>
    </row>
    <row r="129" spans="1:9">
      <c r="A129" s="332"/>
      <c r="B129" s="332"/>
      <c r="C129" s="332"/>
      <c r="D129" s="333"/>
      <c r="E129" s="333"/>
      <c r="F129" s="333"/>
      <c r="G129" s="333"/>
      <c r="H129" s="333"/>
      <c r="I129" s="333"/>
    </row>
    <row r="130" spans="1:9">
      <c r="A130" s="332"/>
      <c r="B130" s="332"/>
      <c r="C130" s="332"/>
      <c r="D130" s="333"/>
      <c r="E130" s="333"/>
      <c r="F130" s="333"/>
      <c r="G130" s="333"/>
      <c r="H130" s="333"/>
      <c r="I130" s="333"/>
    </row>
    <row r="131" spans="1:9">
      <c r="A131" s="332"/>
      <c r="B131" s="332"/>
      <c r="C131" s="332"/>
      <c r="D131" s="333"/>
      <c r="E131" s="333"/>
      <c r="F131" s="333"/>
      <c r="G131" s="333"/>
      <c r="H131" s="333"/>
      <c r="I131" s="333"/>
    </row>
    <row r="132" spans="1:9">
      <c r="A132" s="332"/>
      <c r="B132" s="332"/>
      <c r="C132" s="332"/>
      <c r="D132" s="333"/>
      <c r="E132" s="333"/>
      <c r="F132" s="333"/>
      <c r="G132" s="333"/>
      <c r="H132" s="333"/>
      <c r="I132" s="333"/>
    </row>
    <row r="133" spans="1:9">
      <c r="A133" s="332"/>
      <c r="B133" s="332"/>
      <c r="C133" s="332"/>
      <c r="D133" s="333"/>
      <c r="E133" s="333"/>
      <c r="F133" s="333"/>
      <c r="G133" s="333"/>
      <c r="H133" s="333"/>
      <c r="I133" s="333"/>
    </row>
    <row r="134" spans="1:9">
      <c r="A134" s="332"/>
      <c r="B134" s="332"/>
      <c r="C134" s="332"/>
      <c r="D134" s="333"/>
      <c r="E134" s="333"/>
      <c r="F134" s="333"/>
      <c r="G134" s="333"/>
      <c r="H134" s="333"/>
      <c r="I134" s="333"/>
    </row>
    <row r="135" spans="1:9">
      <c r="A135" s="332"/>
      <c r="B135" s="332"/>
      <c r="C135" s="332"/>
      <c r="D135" s="333"/>
      <c r="E135" s="333"/>
      <c r="F135" s="333"/>
      <c r="G135" s="333"/>
      <c r="H135" s="333"/>
      <c r="I135" s="333"/>
    </row>
    <row r="136" spans="1:9">
      <c r="A136" s="332"/>
      <c r="B136" s="332"/>
      <c r="C136" s="332"/>
      <c r="D136" s="333"/>
      <c r="E136" s="333"/>
      <c r="F136" s="333"/>
      <c r="G136" s="333"/>
      <c r="H136" s="333"/>
      <c r="I136" s="333"/>
    </row>
    <row r="137" spans="1:9">
      <c r="A137" s="332"/>
      <c r="B137" s="332"/>
      <c r="C137" s="332"/>
      <c r="D137" s="333"/>
      <c r="E137" s="333"/>
      <c r="F137" s="333"/>
      <c r="G137" s="333"/>
      <c r="H137" s="333"/>
      <c r="I137" s="333"/>
    </row>
    <row r="138" spans="1:9">
      <c r="A138" s="332"/>
      <c r="B138" s="332"/>
      <c r="C138" s="332"/>
      <c r="D138" s="333"/>
      <c r="E138" s="333"/>
      <c r="F138" s="333"/>
      <c r="G138" s="333"/>
      <c r="H138" s="333"/>
      <c r="I138" s="333"/>
    </row>
    <row r="139" spans="1:9">
      <c r="A139" s="332"/>
      <c r="B139" s="332"/>
      <c r="C139" s="332"/>
      <c r="D139" s="333"/>
      <c r="E139" s="333"/>
      <c r="F139" s="333"/>
      <c r="G139" s="333"/>
      <c r="H139" s="333"/>
      <c r="I139" s="333"/>
    </row>
    <row r="140" spans="1:9">
      <c r="A140" s="332"/>
      <c r="B140" s="332"/>
      <c r="C140" s="332"/>
      <c r="D140" s="333"/>
      <c r="E140" s="333"/>
      <c r="F140" s="333"/>
      <c r="G140" s="333"/>
      <c r="H140" s="333"/>
      <c r="I140" s="333"/>
    </row>
    <row r="141" spans="1:9">
      <c r="A141" s="332"/>
      <c r="B141" s="332"/>
      <c r="C141" s="332"/>
      <c r="D141" s="333"/>
      <c r="E141" s="333"/>
      <c r="F141" s="333"/>
      <c r="G141" s="333"/>
      <c r="H141" s="333"/>
      <c r="I141" s="333"/>
    </row>
    <row r="142" spans="1:9">
      <c r="A142" s="332"/>
      <c r="B142" s="332"/>
      <c r="C142" s="332"/>
      <c r="D142" s="333"/>
      <c r="E142" s="333"/>
      <c r="F142" s="333"/>
      <c r="G142" s="333"/>
      <c r="H142" s="333"/>
      <c r="I142" s="333"/>
    </row>
    <row r="143" spans="1:9">
      <c r="A143" s="332"/>
      <c r="B143" s="332"/>
      <c r="C143" s="332"/>
      <c r="D143" s="333"/>
      <c r="E143" s="333"/>
      <c r="F143" s="333"/>
      <c r="G143" s="333"/>
      <c r="H143" s="333"/>
      <c r="I143" s="333"/>
    </row>
    <row r="144" spans="1:9">
      <c r="A144" s="332"/>
      <c r="B144" s="332"/>
      <c r="C144" s="332"/>
      <c r="D144" s="333"/>
      <c r="E144" s="333"/>
      <c r="F144" s="333"/>
      <c r="G144" s="333"/>
      <c r="H144" s="333"/>
      <c r="I144" s="333"/>
    </row>
    <row r="145" spans="1:9">
      <c r="A145" s="332"/>
      <c r="B145" s="332"/>
      <c r="C145" s="332"/>
      <c r="D145" s="333"/>
      <c r="E145" s="333"/>
      <c r="F145" s="333"/>
      <c r="G145" s="333"/>
      <c r="H145" s="333"/>
      <c r="I145" s="333"/>
    </row>
    <row r="146" spans="1:9">
      <c r="A146" s="332"/>
      <c r="B146" s="332"/>
      <c r="C146" s="332"/>
      <c r="D146" s="333"/>
      <c r="E146" s="333"/>
      <c r="F146" s="333"/>
      <c r="G146" s="333"/>
      <c r="H146" s="333"/>
      <c r="I146" s="333"/>
    </row>
    <row r="147" spans="1:9">
      <c r="A147" s="332"/>
      <c r="B147" s="332"/>
      <c r="C147" s="332"/>
      <c r="D147" s="333"/>
      <c r="E147" s="333"/>
      <c r="F147" s="333"/>
      <c r="G147" s="333"/>
      <c r="H147" s="333"/>
      <c r="I147" s="333"/>
    </row>
    <row r="148" spans="1:9">
      <c r="A148" s="332"/>
      <c r="B148" s="332"/>
      <c r="C148" s="332"/>
      <c r="D148" s="333"/>
      <c r="E148" s="333"/>
      <c r="F148" s="333"/>
      <c r="G148" s="333"/>
      <c r="H148" s="333"/>
      <c r="I148" s="333"/>
    </row>
    <row r="149" spans="1:9">
      <c r="A149" s="332"/>
      <c r="B149" s="332"/>
      <c r="C149" s="332"/>
      <c r="D149" s="333"/>
      <c r="E149" s="333"/>
      <c r="F149" s="333"/>
      <c r="G149" s="333"/>
      <c r="H149" s="333"/>
      <c r="I149" s="333"/>
    </row>
    <row r="150" spans="1:9">
      <c r="A150" s="332"/>
      <c r="B150" s="332"/>
      <c r="C150" s="332"/>
      <c r="D150" s="333"/>
      <c r="E150" s="333"/>
      <c r="F150" s="333"/>
      <c r="G150" s="333"/>
      <c r="H150" s="333"/>
      <c r="I150" s="333"/>
    </row>
    <row r="151" spans="1:9">
      <c r="A151" s="332"/>
      <c r="B151" s="332"/>
      <c r="C151" s="332"/>
      <c r="D151" s="333"/>
      <c r="E151" s="333"/>
      <c r="F151" s="333"/>
      <c r="G151" s="333"/>
      <c r="H151" s="333"/>
      <c r="I151" s="333"/>
    </row>
    <row r="152" spans="1:9">
      <c r="A152" s="332"/>
      <c r="B152" s="332"/>
      <c r="C152" s="332"/>
      <c r="D152" s="333"/>
      <c r="E152" s="333"/>
      <c r="F152" s="333"/>
      <c r="G152" s="333"/>
      <c r="H152" s="333"/>
      <c r="I152" s="333"/>
    </row>
    <row r="153" spans="1:9">
      <c r="A153" s="332"/>
      <c r="B153" s="332"/>
      <c r="C153" s="332"/>
      <c r="D153" s="333"/>
      <c r="E153" s="333"/>
      <c r="F153" s="333"/>
      <c r="G153" s="333"/>
      <c r="H153" s="333"/>
      <c r="I153" s="333"/>
    </row>
    <row r="154" spans="1:9">
      <c r="A154" s="332"/>
      <c r="B154" s="332"/>
      <c r="C154" s="332"/>
      <c r="D154" s="333"/>
      <c r="E154" s="333"/>
      <c r="F154" s="333"/>
      <c r="G154" s="333"/>
      <c r="H154" s="333"/>
      <c r="I154" s="333"/>
    </row>
    <row r="155" spans="1:9">
      <c r="A155" s="332"/>
      <c r="B155" s="332"/>
      <c r="C155" s="332"/>
      <c r="D155" s="333"/>
      <c r="E155" s="333"/>
      <c r="F155" s="333"/>
      <c r="G155" s="333"/>
      <c r="H155" s="333"/>
      <c r="I155" s="333"/>
    </row>
    <row r="156" spans="1:9">
      <c r="A156" s="332"/>
      <c r="B156" s="332"/>
      <c r="C156" s="332"/>
      <c r="D156" s="333"/>
      <c r="E156" s="333"/>
      <c r="F156" s="333"/>
      <c r="G156" s="333"/>
      <c r="H156" s="333"/>
      <c r="I156" s="333"/>
    </row>
    <row r="157" spans="1:9">
      <c r="A157" s="332"/>
      <c r="B157" s="332"/>
      <c r="C157" s="332"/>
      <c r="D157" s="333"/>
      <c r="E157" s="333"/>
      <c r="F157" s="333"/>
      <c r="G157" s="333"/>
      <c r="H157" s="333"/>
      <c r="I157" s="333"/>
    </row>
    <row r="158" spans="1:9">
      <c r="A158" s="332"/>
      <c r="B158" s="332"/>
      <c r="C158" s="332"/>
      <c r="D158" s="333"/>
      <c r="E158" s="333"/>
      <c r="F158" s="333"/>
      <c r="G158" s="333"/>
      <c r="H158" s="333"/>
      <c r="I158" s="333"/>
    </row>
    <row r="159" spans="1:9">
      <c r="A159" s="332"/>
      <c r="B159" s="332"/>
      <c r="C159" s="332"/>
      <c r="D159" s="333"/>
      <c r="E159" s="333"/>
      <c r="F159" s="333"/>
      <c r="G159" s="333"/>
      <c r="H159" s="333"/>
      <c r="I159" s="333"/>
    </row>
    <row r="160" spans="1:9">
      <c r="A160" s="332"/>
      <c r="B160" s="332"/>
      <c r="C160" s="332"/>
      <c r="D160" s="333"/>
      <c r="E160" s="333"/>
      <c r="F160" s="333"/>
      <c r="G160" s="333"/>
      <c r="H160" s="333"/>
      <c r="I160" s="333"/>
    </row>
    <row r="161" spans="1:9">
      <c r="A161" s="332"/>
      <c r="B161" s="332"/>
      <c r="C161" s="332"/>
      <c r="D161" s="333"/>
      <c r="E161" s="333"/>
      <c r="F161" s="333"/>
      <c r="G161" s="333"/>
      <c r="H161" s="333"/>
      <c r="I161" s="333"/>
    </row>
    <row r="162" spans="1:9">
      <c r="A162" s="332"/>
      <c r="B162" s="332"/>
      <c r="C162" s="332"/>
      <c r="D162" s="333"/>
      <c r="E162" s="333"/>
      <c r="F162" s="333"/>
      <c r="G162" s="333"/>
      <c r="H162" s="333"/>
      <c r="I162" s="333"/>
    </row>
    <row r="163" spans="1:9">
      <c r="A163" s="332"/>
      <c r="B163" s="332"/>
      <c r="C163" s="332"/>
      <c r="D163" s="333"/>
      <c r="E163" s="333"/>
      <c r="F163" s="333"/>
      <c r="G163" s="333"/>
      <c r="H163" s="333"/>
      <c r="I163" s="333"/>
    </row>
    <row r="164" spans="1:9">
      <c r="A164" s="332"/>
      <c r="B164" s="332"/>
      <c r="C164" s="332"/>
      <c r="D164" s="333"/>
      <c r="E164" s="333"/>
      <c r="F164" s="333"/>
      <c r="G164" s="333"/>
      <c r="H164" s="333"/>
      <c r="I164" s="333"/>
    </row>
    <row r="165" spans="1:9">
      <c r="A165" s="332"/>
      <c r="B165" s="332"/>
      <c r="C165" s="332"/>
      <c r="D165" s="333"/>
      <c r="E165" s="333"/>
      <c r="F165" s="333"/>
      <c r="G165" s="333"/>
      <c r="H165" s="333"/>
      <c r="I165" s="333"/>
    </row>
    <row r="166" spans="1:9">
      <c r="A166" s="332"/>
      <c r="B166" s="332"/>
      <c r="C166" s="332"/>
      <c r="D166" s="333"/>
      <c r="E166" s="333"/>
      <c r="F166" s="333"/>
      <c r="G166" s="333"/>
      <c r="H166" s="333"/>
      <c r="I166" s="333"/>
    </row>
    <row r="167" spans="1:9">
      <c r="A167" s="332"/>
      <c r="B167" s="332"/>
      <c r="C167" s="332"/>
      <c r="D167" s="333"/>
      <c r="E167" s="333"/>
      <c r="F167" s="333"/>
      <c r="G167" s="333"/>
      <c r="H167" s="333"/>
      <c r="I167" s="333"/>
    </row>
    <row r="168" spans="1:9">
      <c r="A168" s="332"/>
      <c r="B168" s="332"/>
      <c r="C168" s="332"/>
      <c r="D168" s="333"/>
      <c r="E168" s="333"/>
      <c r="F168" s="333"/>
      <c r="G168" s="333"/>
      <c r="H168" s="333"/>
      <c r="I168" s="333"/>
    </row>
    <row r="169" spans="1:9">
      <c r="A169" s="332"/>
      <c r="B169" s="332"/>
      <c r="C169" s="332"/>
      <c r="D169" s="333"/>
      <c r="E169" s="333"/>
      <c r="F169" s="333"/>
      <c r="G169" s="333"/>
      <c r="H169" s="333"/>
      <c r="I169" s="333"/>
    </row>
    <row r="170" spans="1:9">
      <c r="A170" s="332"/>
      <c r="B170" s="332"/>
      <c r="C170" s="332"/>
      <c r="D170" s="333"/>
      <c r="E170" s="333"/>
      <c r="F170" s="333"/>
      <c r="G170" s="333"/>
      <c r="H170" s="333"/>
      <c r="I170" s="333"/>
    </row>
    <row r="171" spans="1:9">
      <c r="A171" s="332"/>
      <c r="B171" s="332"/>
      <c r="C171" s="332"/>
      <c r="D171" s="333"/>
      <c r="E171" s="333"/>
      <c r="F171" s="333"/>
      <c r="G171" s="333"/>
      <c r="H171" s="333"/>
      <c r="I171" s="333"/>
    </row>
    <row r="172" spans="1:9">
      <c r="A172" s="332"/>
      <c r="B172" s="332"/>
      <c r="C172" s="332"/>
      <c r="D172" s="333"/>
      <c r="E172" s="333"/>
      <c r="F172" s="333"/>
      <c r="G172" s="333"/>
      <c r="H172" s="333"/>
      <c r="I172" s="333"/>
    </row>
    <row r="173" spans="1:9">
      <c r="A173" s="332"/>
      <c r="B173" s="332"/>
      <c r="C173" s="332"/>
      <c r="D173" s="333"/>
      <c r="E173" s="333"/>
      <c r="F173" s="333"/>
      <c r="G173" s="333"/>
      <c r="H173" s="333"/>
      <c r="I173" s="333"/>
    </row>
    <row r="174" spans="1:9">
      <c r="A174" s="332"/>
      <c r="B174" s="332"/>
      <c r="C174" s="332"/>
      <c r="D174" s="333"/>
      <c r="E174" s="333"/>
      <c r="F174" s="333"/>
      <c r="G174" s="333"/>
      <c r="H174" s="333"/>
      <c r="I174" s="333"/>
    </row>
    <row r="175" spans="1:9">
      <c r="A175" s="332"/>
      <c r="B175" s="332"/>
      <c r="C175" s="332"/>
      <c r="D175" s="333"/>
      <c r="E175" s="333"/>
      <c r="F175" s="333"/>
      <c r="G175" s="333"/>
      <c r="H175" s="333"/>
      <c r="I175" s="333"/>
    </row>
    <row r="176" spans="1:9">
      <c r="A176" s="332"/>
      <c r="B176" s="332"/>
      <c r="C176" s="332"/>
      <c r="D176" s="333"/>
      <c r="E176" s="333"/>
      <c r="F176" s="333"/>
      <c r="G176" s="333"/>
      <c r="H176" s="333"/>
      <c r="I176" s="333"/>
    </row>
    <row r="177" spans="1:9">
      <c r="A177" s="332"/>
      <c r="B177" s="332"/>
      <c r="C177" s="332"/>
      <c r="D177" s="333"/>
      <c r="E177" s="333"/>
      <c r="F177" s="333"/>
      <c r="G177" s="333"/>
      <c r="H177" s="333"/>
      <c r="I177" s="333"/>
    </row>
    <row r="178" spans="1:9">
      <c r="A178" s="332"/>
      <c r="B178" s="332"/>
      <c r="C178" s="332"/>
      <c r="D178" s="333"/>
      <c r="E178" s="333"/>
      <c r="F178" s="333"/>
      <c r="G178" s="333"/>
      <c r="H178" s="333"/>
      <c r="I178" s="333"/>
    </row>
    <row r="179" spans="1:9">
      <c r="A179" s="332"/>
      <c r="B179" s="332"/>
      <c r="C179" s="332"/>
      <c r="D179" s="333"/>
      <c r="E179" s="333"/>
      <c r="F179" s="333"/>
      <c r="G179" s="333"/>
      <c r="H179" s="333"/>
      <c r="I179" s="333"/>
    </row>
    <row r="180" spans="1:9">
      <c r="A180" s="332"/>
      <c r="B180" s="332"/>
      <c r="C180" s="332"/>
      <c r="D180" s="333"/>
      <c r="E180" s="333"/>
      <c r="F180" s="333"/>
      <c r="G180" s="333"/>
      <c r="H180" s="333"/>
      <c r="I180" s="333"/>
    </row>
    <row r="181" spans="1:9">
      <c r="A181" s="332"/>
      <c r="B181" s="332"/>
      <c r="C181" s="332"/>
      <c r="D181" s="333"/>
      <c r="E181" s="333"/>
      <c r="F181" s="333"/>
      <c r="G181" s="333"/>
      <c r="H181" s="333"/>
      <c r="I181" s="333"/>
    </row>
    <row r="182" spans="1:9">
      <c r="A182" s="332"/>
      <c r="B182" s="332"/>
      <c r="C182" s="332"/>
      <c r="D182" s="333"/>
      <c r="E182" s="333"/>
      <c r="F182" s="333"/>
      <c r="G182" s="333"/>
      <c r="H182" s="333"/>
      <c r="I182" s="333"/>
    </row>
    <row r="183" spans="1:9">
      <c r="A183" s="332"/>
      <c r="B183" s="332"/>
      <c r="C183" s="332"/>
      <c r="D183" s="333"/>
      <c r="E183" s="333"/>
      <c r="F183" s="333"/>
      <c r="G183" s="333"/>
      <c r="H183" s="333"/>
      <c r="I183" s="333"/>
    </row>
    <row r="184" spans="1:9">
      <c r="A184" s="332"/>
      <c r="B184" s="332"/>
      <c r="C184" s="332"/>
      <c r="D184" s="333"/>
      <c r="E184" s="333"/>
      <c r="F184" s="333"/>
      <c r="G184" s="333"/>
      <c r="H184" s="333"/>
      <c r="I184" s="333"/>
    </row>
    <row r="185" spans="1:9">
      <c r="A185" s="332"/>
      <c r="B185" s="332"/>
      <c r="C185" s="332"/>
      <c r="D185" s="333"/>
      <c r="E185" s="333"/>
      <c r="F185" s="333"/>
      <c r="G185" s="333"/>
      <c r="H185" s="333"/>
      <c r="I185" s="333"/>
    </row>
    <row r="186" spans="1:9">
      <c r="A186" s="332"/>
      <c r="B186" s="332"/>
      <c r="C186" s="332"/>
      <c r="D186" s="333"/>
      <c r="E186" s="333"/>
      <c r="F186" s="333"/>
      <c r="G186" s="333"/>
      <c r="H186" s="333"/>
      <c r="I186" s="333"/>
    </row>
    <row r="187" spans="1:9">
      <c r="A187" s="332"/>
      <c r="B187" s="332"/>
      <c r="C187" s="332"/>
      <c r="D187" s="333"/>
      <c r="E187" s="333"/>
      <c r="F187" s="333"/>
      <c r="G187" s="333"/>
      <c r="H187" s="333"/>
      <c r="I187" s="333"/>
    </row>
    <row r="188" spans="1:9">
      <c r="A188" s="332"/>
      <c r="B188" s="332"/>
      <c r="C188" s="332"/>
      <c r="D188" s="333"/>
      <c r="E188" s="333"/>
      <c r="F188" s="333"/>
      <c r="G188" s="333"/>
      <c r="H188" s="333"/>
      <c r="I188" s="333"/>
    </row>
    <row r="189" spans="1:9">
      <c r="A189" s="332"/>
      <c r="B189" s="332"/>
      <c r="C189" s="332"/>
      <c r="D189" s="333"/>
      <c r="E189" s="333"/>
      <c r="F189" s="333"/>
      <c r="G189" s="333"/>
      <c r="H189" s="333"/>
      <c r="I189" s="333"/>
    </row>
    <row r="190" spans="1:9">
      <c r="A190" s="332"/>
      <c r="B190" s="332"/>
      <c r="C190" s="332"/>
      <c r="D190" s="333"/>
      <c r="E190" s="333"/>
      <c r="F190" s="333"/>
      <c r="G190" s="333"/>
      <c r="H190" s="333"/>
      <c r="I190" s="333"/>
    </row>
    <row r="191" spans="1:9">
      <c r="A191" s="332"/>
      <c r="B191" s="332"/>
      <c r="C191" s="332"/>
      <c r="D191" s="333"/>
      <c r="E191" s="333"/>
      <c r="F191" s="333"/>
      <c r="G191" s="333"/>
      <c r="H191" s="333"/>
      <c r="I191" s="333"/>
    </row>
    <row r="192" spans="1:9">
      <c r="A192" s="332"/>
      <c r="B192" s="332"/>
      <c r="C192" s="332"/>
      <c r="D192" s="333"/>
      <c r="E192" s="333"/>
      <c r="F192" s="333"/>
      <c r="G192" s="333"/>
      <c r="H192" s="333"/>
      <c r="I192" s="333"/>
    </row>
    <row r="193" spans="1:9">
      <c r="A193" s="332"/>
      <c r="B193" s="332"/>
      <c r="C193" s="332"/>
      <c r="D193" s="333"/>
      <c r="E193" s="333"/>
      <c r="F193" s="333"/>
      <c r="G193" s="333"/>
      <c r="H193" s="333"/>
      <c r="I193" s="333"/>
    </row>
    <row r="194" spans="1:9">
      <c r="A194" s="332"/>
      <c r="B194" s="332"/>
      <c r="C194" s="332"/>
      <c r="D194" s="333"/>
      <c r="E194" s="333"/>
      <c r="F194" s="333"/>
      <c r="G194" s="333"/>
      <c r="H194" s="333"/>
      <c r="I194" s="333"/>
    </row>
    <row r="195" spans="1:9">
      <c r="A195" s="332"/>
      <c r="B195" s="332"/>
      <c r="C195" s="332"/>
      <c r="D195" s="333"/>
      <c r="E195" s="333"/>
      <c r="F195" s="333"/>
      <c r="G195" s="333"/>
      <c r="H195" s="333"/>
      <c r="I195" s="333"/>
    </row>
    <row r="196" spans="1:9">
      <c r="A196" s="332"/>
      <c r="B196" s="332"/>
      <c r="C196" s="332"/>
      <c r="D196" s="333"/>
      <c r="E196" s="333"/>
      <c r="F196" s="333"/>
      <c r="G196" s="333"/>
      <c r="H196" s="333"/>
      <c r="I196" s="333"/>
    </row>
    <row r="197" spans="1:9">
      <c r="A197" s="332"/>
      <c r="B197" s="332"/>
      <c r="C197" s="332"/>
      <c r="D197" s="333"/>
      <c r="E197" s="333"/>
      <c r="F197" s="333"/>
      <c r="G197" s="333"/>
      <c r="H197" s="333"/>
      <c r="I197" s="333"/>
    </row>
    <row r="198" spans="1:9">
      <c r="A198" s="332"/>
      <c r="B198" s="332"/>
      <c r="C198" s="332"/>
      <c r="D198" s="333"/>
      <c r="E198" s="333"/>
      <c r="F198" s="333"/>
      <c r="G198" s="333"/>
      <c r="H198" s="333"/>
      <c r="I198" s="333"/>
    </row>
    <row r="199" spans="1:9">
      <c r="A199" s="332"/>
      <c r="B199" s="332"/>
      <c r="C199" s="332"/>
      <c r="D199" s="333"/>
      <c r="E199" s="333"/>
      <c r="F199" s="333"/>
      <c r="G199" s="333"/>
      <c r="H199" s="333"/>
      <c r="I199" s="333"/>
    </row>
    <row r="200" spans="1:9">
      <c r="A200" s="332"/>
      <c r="B200" s="332"/>
      <c r="C200" s="332"/>
      <c r="D200" s="333"/>
      <c r="E200" s="333"/>
      <c r="F200" s="333"/>
      <c r="G200" s="333"/>
      <c r="H200" s="333"/>
      <c r="I200" s="333"/>
    </row>
    <row r="201" spans="1:9">
      <c r="A201" s="332"/>
      <c r="B201" s="332"/>
      <c r="C201" s="332"/>
      <c r="D201" s="333"/>
      <c r="E201" s="333"/>
      <c r="F201" s="333"/>
      <c r="G201" s="333"/>
      <c r="H201" s="333"/>
      <c r="I201" s="333"/>
    </row>
    <row r="202" spans="1:9">
      <c r="A202" s="332"/>
      <c r="B202" s="332"/>
      <c r="C202" s="332"/>
      <c r="D202" s="333"/>
      <c r="E202" s="333"/>
      <c r="F202" s="333"/>
      <c r="G202" s="333"/>
      <c r="H202" s="333"/>
      <c r="I202" s="333"/>
    </row>
    <row r="203" spans="1:9">
      <c r="A203" s="332"/>
      <c r="B203" s="332"/>
      <c r="C203" s="332"/>
      <c r="D203" s="333"/>
      <c r="E203" s="333"/>
      <c r="F203" s="333"/>
      <c r="G203" s="333"/>
      <c r="H203" s="333"/>
      <c r="I203" s="333"/>
    </row>
    <row r="204" spans="1:9">
      <c r="A204" s="332"/>
      <c r="B204" s="332"/>
      <c r="C204" s="332"/>
      <c r="D204" s="333"/>
      <c r="E204" s="333"/>
      <c r="F204" s="333"/>
      <c r="G204" s="333"/>
      <c r="H204" s="333"/>
      <c r="I204" s="333"/>
    </row>
    <row r="205" spans="1:9">
      <c r="A205" s="332"/>
      <c r="B205" s="332"/>
      <c r="C205" s="332"/>
      <c r="D205" s="333"/>
      <c r="E205" s="333"/>
      <c r="F205" s="333"/>
      <c r="G205" s="333"/>
      <c r="H205" s="333"/>
      <c r="I205" s="333"/>
    </row>
    <row r="206" spans="1:9">
      <c r="A206" s="332"/>
      <c r="B206" s="332"/>
      <c r="C206" s="332"/>
      <c r="D206" s="333"/>
      <c r="E206" s="333"/>
      <c r="F206" s="333"/>
      <c r="G206" s="333"/>
      <c r="H206" s="333"/>
      <c r="I206" s="333"/>
    </row>
    <row r="207" spans="1:9">
      <c r="A207" s="332"/>
      <c r="B207" s="332"/>
      <c r="C207" s="332"/>
      <c r="D207" s="333"/>
      <c r="E207" s="333"/>
      <c r="F207" s="333"/>
      <c r="G207" s="333"/>
      <c r="H207" s="333"/>
      <c r="I207" s="333"/>
    </row>
    <row r="208" spans="1:9">
      <c r="A208" s="332"/>
      <c r="B208" s="332"/>
      <c r="C208" s="332"/>
      <c r="D208" s="333"/>
      <c r="E208" s="333"/>
      <c r="F208" s="333"/>
      <c r="G208" s="333"/>
      <c r="H208" s="333"/>
      <c r="I208" s="333"/>
    </row>
    <row r="209" spans="1:9">
      <c r="A209" s="332"/>
      <c r="B209" s="332"/>
      <c r="C209" s="332"/>
      <c r="D209" s="333"/>
      <c r="E209" s="333"/>
      <c r="F209" s="333"/>
      <c r="G209" s="333"/>
      <c r="H209" s="333"/>
      <c r="I209" s="333"/>
    </row>
    <row r="210" spans="1:9">
      <c r="A210" s="332"/>
      <c r="B210" s="332"/>
      <c r="C210" s="332"/>
      <c r="D210" s="333"/>
      <c r="E210" s="333"/>
      <c r="F210" s="333"/>
      <c r="G210" s="333"/>
      <c r="H210" s="333"/>
      <c r="I210" s="333"/>
    </row>
    <row r="211" spans="1:9">
      <c r="A211" s="332"/>
      <c r="B211" s="332"/>
      <c r="C211" s="332"/>
      <c r="D211" s="333"/>
      <c r="E211" s="333"/>
      <c r="F211" s="333"/>
      <c r="G211" s="333"/>
      <c r="H211" s="333"/>
      <c r="I211" s="333"/>
    </row>
    <row r="212" spans="1:9">
      <c r="A212" s="332"/>
      <c r="B212" s="332"/>
      <c r="C212" s="332"/>
      <c r="D212" s="333"/>
      <c r="E212" s="333"/>
      <c r="F212" s="333"/>
      <c r="G212" s="333"/>
      <c r="H212" s="333"/>
      <c r="I212" s="333"/>
    </row>
    <row r="213" spans="1:9">
      <c r="A213" s="332"/>
      <c r="B213" s="332"/>
      <c r="C213" s="332"/>
      <c r="D213" s="333"/>
      <c r="E213" s="333"/>
      <c r="F213" s="333"/>
      <c r="G213" s="333"/>
      <c r="H213" s="333"/>
      <c r="I213" s="333"/>
    </row>
    <row r="214" spans="1:9">
      <c r="A214" s="332"/>
      <c r="B214" s="332"/>
      <c r="C214" s="332"/>
      <c r="D214" s="333"/>
      <c r="E214" s="333"/>
      <c r="F214" s="333"/>
      <c r="G214" s="333"/>
      <c r="H214" s="333"/>
      <c r="I214" s="333"/>
    </row>
    <row r="215" spans="1:9">
      <c r="A215" s="332"/>
      <c r="B215" s="332"/>
      <c r="C215" s="332"/>
      <c r="D215" s="333"/>
      <c r="E215" s="333"/>
      <c r="F215" s="333"/>
      <c r="G215" s="333"/>
      <c r="H215" s="333"/>
      <c r="I215" s="333"/>
    </row>
    <row r="216" spans="1:9">
      <c r="A216" s="332"/>
      <c r="B216" s="332"/>
      <c r="C216" s="332"/>
      <c r="D216" s="333"/>
      <c r="E216" s="333"/>
      <c r="F216" s="333"/>
      <c r="G216" s="333"/>
      <c r="H216" s="333"/>
      <c r="I216" s="333"/>
    </row>
    <row r="217" spans="1:9">
      <c r="A217" s="332"/>
      <c r="B217" s="332"/>
      <c r="C217" s="332"/>
      <c r="D217" s="333"/>
      <c r="E217" s="333"/>
      <c r="F217" s="333"/>
      <c r="G217" s="333"/>
      <c r="H217" s="333"/>
      <c r="I217" s="333"/>
    </row>
    <row r="218" spans="1:9">
      <c r="A218" s="332"/>
      <c r="B218" s="332"/>
      <c r="C218" s="332"/>
      <c r="D218" s="333"/>
      <c r="E218" s="333"/>
      <c r="F218" s="333"/>
      <c r="G218" s="333"/>
      <c r="H218" s="333"/>
      <c r="I218" s="333"/>
    </row>
    <row r="219" spans="1:9">
      <c r="A219" s="332"/>
      <c r="B219" s="332"/>
      <c r="C219" s="332"/>
      <c r="D219" s="333"/>
      <c r="E219" s="333"/>
      <c r="F219" s="333"/>
      <c r="G219" s="333"/>
      <c r="H219" s="333"/>
      <c r="I219" s="333"/>
    </row>
    <row r="220" spans="1:9">
      <c r="A220" s="332"/>
      <c r="B220" s="332"/>
      <c r="C220" s="332"/>
      <c r="D220" s="333"/>
      <c r="E220" s="333"/>
      <c r="F220" s="333"/>
      <c r="G220" s="333"/>
      <c r="H220" s="333"/>
      <c r="I220" s="333"/>
    </row>
    <row r="221" spans="1:9">
      <c r="A221" s="332"/>
      <c r="B221" s="332"/>
      <c r="C221" s="332"/>
      <c r="D221" s="333"/>
      <c r="E221" s="333"/>
      <c r="F221" s="333"/>
      <c r="G221" s="333"/>
      <c r="H221" s="333"/>
      <c r="I221" s="333"/>
    </row>
    <row r="222" spans="1:9">
      <c r="A222" s="332"/>
      <c r="B222" s="332"/>
      <c r="C222" s="332"/>
      <c r="D222" s="333"/>
      <c r="E222" s="333"/>
      <c r="F222" s="333"/>
      <c r="G222" s="333"/>
      <c r="H222" s="333"/>
      <c r="I222" s="333"/>
    </row>
    <row r="223" spans="1:9">
      <c r="A223" s="332"/>
      <c r="B223" s="332"/>
      <c r="C223" s="332"/>
      <c r="D223" s="333"/>
      <c r="E223" s="333"/>
      <c r="F223" s="333"/>
      <c r="G223" s="333"/>
      <c r="H223" s="333"/>
      <c r="I223" s="333"/>
    </row>
    <row r="224" spans="1:9">
      <c r="A224" s="332"/>
      <c r="B224" s="332"/>
      <c r="C224" s="332"/>
      <c r="D224" s="333"/>
      <c r="E224" s="333"/>
      <c r="F224" s="333"/>
      <c r="G224" s="333"/>
      <c r="H224" s="333"/>
      <c r="I224" s="333"/>
    </row>
    <row r="225" spans="1:9">
      <c r="A225" s="332"/>
      <c r="B225" s="332"/>
      <c r="C225" s="332"/>
      <c r="D225" s="333"/>
      <c r="E225" s="333"/>
      <c r="F225" s="333"/>
      <c r="G225" s="333"/>
      <c r="H225" s="333"/>
      <c r="I225" s="333"/>
    </row>
    <row r="226" spans="1:9">
      <c r="A226" s="332"/>
      <c r="B226" s="332"/>
      <c r="C226" s="332"/>
      <c r="D226" s="333"/>
      <c r="E226" s="333"/>
      <c r="F226" s="333"/>
      <c r="G226" s="333"/>
      <c r="H226" s="333"/>
      <c r="I226" s="333"/>
    </row>
    <row r="227" spans="1:9">
      <c r="A227" s="332"/>
      <c r="B227" s="332"/>
      <c r="C227" s="332"/>
      <c r="D227" s="333"/>
      <c r="E227" s="333"/>
      <c r="F227" s="333"/>
      <c r="G227" s="333"/>
      <c r="H227" s="333"/>
      <c r="I227" s="333"/>
    </row>
    <row r="228" spans="1:9">
      <c r="A228" s="332"/>
      <c r="B228" s="332"/>
      <c r="C228" s="332"/>
      <c r="D228" s="333"/>
      <c r="E228" s="333"/>
      <c r="F228" s="333"/>
      <c r="G228" s="333"/>
      <c r="H228" s="333"/>
      <c r="I228" s="333"/>
    </row>
    <row r="229" spans="1:9">
      <c r="A229" s="332"/>
      <c r="B229" s="332"/>
      <c r="C229" s="332"/>
      <c r="D229" s="333"/>
      <c r="E229" s="333"/>
      <c r="F229" s="333"/>
      <c r="G229" s="333"/>
      <c r="H229" s="333"/>
      <c r="I229" s="333"/>
    </row>
    <row r="230" spans="1:9">
      <c r="A230" s="332"/>
      <c r="B230" s="332"/>
      <c r="C230" s="332"/>
      <c r="D230" s="333"/>
      <c r="E230" s="333"/>
      <c r="F230" s="333"/>
      <c r="G230" s="333"/>
      <c r="H230" s="333"/>
      <c r="I230" s="333"/>
    </row>
    <row r="231" spans="1:9">
      <c r="A231" s="332"/>
      <c r="B231" s="332"/>
      <c r="C231" s="332"/>
      <c r="D231" s="333"/>
      <c r="E231" s="333"/>
      <c r="F231" s="333"/>
      <c r="G231" s="333"/>
      <c r="H231" s="333"/>
      <c r="I231" s="333"/>
    </row>
    <row r="232" spans="1:9">
      <c r="A232" s="332"/>
      <c r="B232" s="332"/>
      <c r="C232" s="332"/>
      <c r="D232" s="333"/>
      <c r="E232" s="333"/>
      <c r="F232" s="333"/>
      <c r="G232" s="333"/>
      <c r="H232" s="333"/>
      <c r="I232" s="333"/>
    </row>
    <row r="233" spans="1:9">
      <c r="A233" s="332"/>
      <c r="B233" s="332"/>
      <c r="C233" s="332"/>
      <c r="D233" s="333"/>
      <c r="E233" s="333"/>
      <c r="F233" s="333"/>
      <c r="G233" s="333"/>
      <c r="H233" s="333"/>
      <c r="I233" s="333"/>
    </row>
    <row r="234" spans="1:9">
      <c r="A234" s="332"/>
      <c r="B234" s="332"/>
      <c r="C234" s="332"/>
      <c r="D234" s="333"/>
      <c r="E234" s="333"/>
      <c r="F234" s="333"/>
      <c r="G234" s="333"/>
      <c r="H234" s="333"/>
      <c r="I234" s="333"/>
    </row>
    <row r="235" spans="1:9">
      <c r="A235" s="332"/>
      <c r="B235" s="332"/>
      <c r="C235" s="332"/>
      <c r="D235" s="333"/>
      <c r="E235" s="333"/>
      <c r="F235" s="333"/>
      <c r="G235" s="333"/>
      <c r="H235" s="333"/>
      <c r="I235" s="333"/>
    </row>
    <row r="236" spans="1:9">
      <c r="A236" s="332"/>
      <c r="B236" s="332"/>
      <c r="C236" s="332"/>
      <c r="D236" s="333"/>
      <c r="E236" s="333"/>
      <c r="F236" s="333"/>
      <c r="G236" s="333"/>
      <c r="H236" s="333"/>
      <c r="I236" s="333"/>
    </row>
    <row r="237" spans="1:9">
      <c r="A237" s="332"/>
      <c r="B237" s="332"/>
      <c r="C237" s="332"/>
      <c r="D237" s="333"/>
      <c r="E237" s="333"/>
      <c r="F237" s="333"/>
      <c r="G237" s="333"/>
      <c r="H237" s="333"/>
      <c r="I237" s="333"/>
    </row>
    <row r="238" spans="1:9">
      <c r="A238" s="332"/>
      <c r="B238" s="332"/>
      <c r="C238" s="332"/>
      <c r="D238" s="333"/>
      <c r="E238" s="333"/>
      <c r="F238" s="333"/>
      <c r="G238" s="333"/>
      <c r="H238" s="333"/>
      <c r="I238" s="333"/>
    </row>
    <row r="239" spans="1:9">
      <c r="A239" s="332"/>
      <c r="B239" s="332"/>
      <c r="C239" s="332"/>
      <c r="D239" s="333"/>
      <c r="E239" s="333"/>
      <c r="F239" s="333"/>
      <c r="G239" s="333"/>
      <c r="H239" s="333"/>
      <c r="I239" s="333"/>
    </row>
    <row r="240" spans="1:9">
      <c r="A240" s="332"/>
      <c r="B240" s="332"/>
      <c r="C240" s="332"/>
      <c r="D240" s="333"/>
      <c r="E240" s="333"/>
      <c r="F240" s="333"/>
      <c r="G240" s="333"/>
      <c r="H240" s="333"/>
      <c r="I240" s="333"/>
    </row>
    <row r="241" spans="1:9">
      <c r="A241" s="332"/>
      <c r="B241" s="332"/>
      <c r="C241" s="332"/>
      <c r="D241" s="333"/>
      <c r="E241" s="333"/>
      <c r="F241" s="333"/>
      <c r="G241" s="333"/>
      <c r="H241" s="333"/>
      <c r="I241" s="333"/>
    </row>
    <row r="242" spans="1:9">
      <c r="A242" s="332"/>
      <c r="B242" s="332"/>
      <c r="C242" s="332"/>
      <c r="D242" s="333"/>
      <c r="E242" s="333"/>
      <c r="F242" s="333"/>
      <c r="G242" s="333"/>
      <c r="H242" s="333"/>
      <c r="I242" s="333"/>
    </row>
    <row r="243" spans="1:9">
      <c r="A243" s="332"/>
      <c r="B243" s="332"/>
      <c r="C243" s="332"/>
      <c r="D243" s="333"/>
      <c r="E243" s="333"/>
      <c r="F243" s="333"/>
      <c r="G243" s="333"/>
      <c r="H243" s="333"/>
      <c r="I243" s="333"/>
    </row>
    <row r="244" spans="1:9">
      <c r="A244" s="332"/>
      <c r="B244" s="332"/>
      <c r="C244" s="332"/>
      <c r="D244" s="333"/>
      <c r="E244" s="333"/>
      <c r="F244" s="333"/>
      <c r="G244" s="333"/>
      <c r="H244" s="333"/>
      <c r="I244" s="333"/>
    </row>
    <row r="245" spans="1:9">
      <c r="A245" s="332"/>
      <c r="B245" s="332"/>
      <c r="C245" s="332"/>
      <c r="D245" s="333"/>
      <c r="E245" s="333"/>
      <c r="F245" s="333"/>
      <c r="G245" s="333"/>
      <c r="H245" s="333"/>
      <c r="I245" s="333"/>
    </row>
    <row r="246" spans="1:9">
      <c r="A246" s="332"/>
      <c r="B246" s="332"/>
      <c r="C246" s="332"/>
      <c r="D246" s="333"/>
      <c r="E246" s="333"/>
      <c r="F246" s="333"/>
      <c r="G246" s="333"/>
      <c r="H246" s="333"/>
      <c r="I246" s="333"/>
    </row>
    <row r="247" spans="1:9">
      <c r="A247" s="332"/>
      <c r="B247" s="332"/>
      <c r="C247" s="332"/>
      <c r="D247" s="333"/>
      <c r="E247" s="333"/>
      <c r="F247" s="333"/>
      <c r="G247" s="333"/>
      <c r="H247" s="333"/>
      <c r="I247" s="333"/>
    </row>
    <row r="248" spans="1:9">
      <c r="A248" s="332"/>
      <c r="B248" s="332"/>
      <c r="C248" s="332"/>
      <c r="D248" s="333"/>
      <c r="E248" s="333"/>
      <c r="F248" s="333"/>
      <c r="G248" s="333"/>
      <c r="H248" s="333"/>
      <c r="I248" s="333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983043 E65539 E131075 E196611 E262147 E327683 E393219 E458755 E524291 E589827 E655363 E720899 E786435 E851971 E917507 E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12" zoomScale="60" zoomScaleNormal="60" workbookViewId="0">
      <selection activeCell="A105" sqref="A105"/>
    </sheetView>
  </sheetViews>
  <sheetFormatPr defaultRowHeight="15"/>
  <cols>
    <col min="1" max="1" width="81.7109375" style="327" customWidth="1"/>
    <col min="2" max="2" width="3.28515625" style="327" hidden="1" customWidth="1"/>
    <col min="3" max="3" width="4.140625" style="327" hidden="1" customWidth="1"/>
    <col min="4" max="5" width="19.140625" style="314" customWidth="1"/>
    <col min="6" max="9" width="19" style="314" customWidth="1"/>
  </cols>
  <sheetData>
    <row r="1" spans="1:9" ht="18.75">
      <c r="A1" s="45"/>
      <c r="B1" s="45"/>
      <c r="C1" s="45"/>
      <c r="D1" s="46"/>
      <c r="E1" s="47"/>
      <c r="F1" s="47"/>
      <c r="G1" s="47"/>
      <c r="H1" s="46"/>
      <c r="I1" s="46"/>
    </row>
    <row r="2" spans="1:9" ht="15.75">
      <c r="A2" s="45"/>
      <c r="B2" s="45"/>
      <c r="C2" s="45"/>
      <c r="D2" s="46"/>
      <c r="E2" s="48"/>
      <c r="F2" s="48"/>
      <c r="G2" s="48"/>
      <c r="H2" s="46"/>
      <c r="I2" s="46"/>
    </row>
    <row r="3" spans="1:9" ht="15.75">
      <c r="A3" s="45"/>
      <c r="B3" s="45"/>
      <c r="C3" s="45"/>
      <c r="D3" s="46"/>
      <c r="E3" s="48"/>
      <c r="F3" s="48"/>
      <c r="G3" s="48"/>
      <c r="H3" s="46"/>
      <c r="I3" s="46"/>
    </row>
    <row r="4" spans="1:9" ht="15.75">
      <c r="A4" s="45"/>
      <c r="B4" s="45"/>
      <c r="C4" s="45"/>
      <c r="D4" s="46"/>
      <c r="E4" s="48"/>
      <c r="F4" s="48"/>
      <c r="G4" s="48"/>
      <c r="H4" s="46"/>
      <c r="I4" s="46"/>
    </row>
    <row r="5" spans="1:9" ht="15.75">
      <c r="A5" s="45"/>
      <c r="B5" s="45"/>
      <c r="C5" s="45"/>
      <c r="D5" s="46"/>
      <c r="E5" s="48"/>
      <c r="F5" s="48"/>
      <c r="G5" s="48"/>
      <c r="H5" s="46"/>
      <c r="I5" s="46"/>
    </row>
    <row r="6" spans="1:9" ht="15.75">
      <c r="A6" s="45"/>
      <c r="B6" s="45"/>
      <c r="C6" s="45"/>
      <c r="D6" s="46"/>
      <c r="E6" s="48"/>
      <c r="F6" s="48"/>
      <c r="G6" s="48"/>
      <c r="H6" s="46"/>
      <c r="I6" s="46"/>
    </row>
    <row r="7" spans="1:9" ht="20.25">
      <c r="A7" s="49"/>
      <c r="B7" s="49"/>
      <c r="C7" s="49"/>
      <c r="D7" s="46"/>
      <c r="E7" s="46"/>
      <c r="F7" s="46"/>
      <c r="G7" s="46"/>
      <c r="H7" s="46"/>
      <c r="I7" s="46"/>
    </row>
    <row r="8" spans="1:9" ht="21" thickBot="1">
      <c r="A8" s="50" t="e">
        <f>VLOOKUP(D15,SMETKA,3,FALSE)</f>
        <v>#N/A</v>
      </c>
      <c r="B8" s="51"/>
      <c r="C8" s="51"/>
      <c r="D8" s="52"/>
      <c r="E8" s="52"/>
      <c r="F8" s="52"/>
      <c r="G8" s="52"/>
      <c r="H8" s="52"/>
      <c r="I8" s="53"/>
    </row>
    <row r="9" spans="1:9" ht="21" thickTop="1">
      <c r="A9" s="49"/>
      <c r="B9" s="49"/>
      <c r="C9" s="49"/>
      <c r="D9" s="54"/>
      <c r="E9" s="54"/>
      <c r="F9" s="54"/>
      <c r="G9" s="54"/>
      <c r="H9" s="54"/>
      <c r="I9" s="54"/>
    </row>
    <row r="10" spans="1:9" ht="18.75">
      <c r="A10" s="55"/>
      <c r="B10" s="55"/>
      <c r="C10" s="55"/>
      <c r="D10" s="46"/>
      <c r="E10" s="7"/>
      <c r="F10" s="7"/>
      <c r="G10" s="7"/>
      <c r="H10" s="46"/>
      <c r="I10" s="46"/>
    </row>
    <row r="11" spans="1:9" ht="18.75">
      <c r="A11" s="56" t="s">
        <v>163</v>
      </c>
      <c r="B11" s="56"/>
      <c r="C11" s="56"/>
      <c r="D11" s="57" t="s">
        <v>6</v>
      </c>
      <c r="E11" s="26">
        <v>43190</v>
      </c>
      <c r="F11" s="27" t="s">
        <v>0</v>
      </c>
      <c r="G11" s="28">
        <f>+[4]OTCHET!G9</f>
        <v>0</v>
      </c>
      <c r="H11" s="335" t="str">
        <f>+[4]OTCHET!H9</f>
        <v>000 455 464</v>
      </c>
      <c r="I11" s="336"/>
    </row>
    <row r="12" spans="1:9" ht="18.75">
      <c r="A12" s="8" t="s">
        <v>7</v>
      </c>
      <c r="B12" s="58"/>
      <c r="C12" s="55"/>
      <c r="D12" s="46"/>
      <c r="E12" s="59"/>
      <c r="F12" s="46"/>
      <c r="G12" s="14"/>
      <c r="H12" s="337" t="s">
        <v>8</v>
      </c>
      <c r="I12" s="337"/>
    </row>
    <row r="13" spans="1:9" ht="19.5">
      <c r="A13" s="60">
        <f>+[4]OTCHET!A12</f>
        <v>0</v>
      </c>
      <c r="B13" s="58"/>
      <c r="C13" s="58"/>
      <c r="D13" s="61">
        <f>+[4]OTCHET!D12</f>
        <v>0</v>
      </c>
      <c r="E13" s="30" t="str">
        <f>+[4]OTCHET!E12</f>
        <v>код по ЕБК:</v>
      </c>
      <c r="F13" s="46">
        <v>1722</v>
      </c>
      <c r="G13" s="14"/>
      <c r="H13" s="338"/>
      <c r="I13" s="338"/>
    </row>
    <row r="14" spans="1:9" ht="15.75">
      <c r="A14" s="9" t="s">
        <v>9</v>
      </c>
      <c r="B14" s="62"/>
      <c r="C14" s="62"/>
      <c r="D14" s="62"/>
      <c r="E14" s="62"/>
      <c r="F14" s="62"/>
      <c r="G14" s="14"/>
      <c r="H14" s="338"/>
      <c r="I14" s="338"/>
    </row>
    <row r="15" spans="1:9" ht="19.5">
      <c r="A15" s="63" t="s">
        <v>10</v>
      </c>
      <c r="B15" s="64"/>
      <c r="C15" s="64"/>
      <c r="D15" s="44" t="str">
        <f>+[4]OTCHET!D15</f>
        <v>ФИНАНСОВО-ПРАВНА ФОРМА</v>
      </c>
      <c r="E15" s="15">
        <f>[4]OTCHET!E15</f>
        <v>96</v>
      </c>
      <c r="F15" s="62"/>
      <c r="G15" s="65"/>
      <c r="H15" s="65"/>
      <c r="I15" s="66"/>
    </row>
    <row r="16" spans="1:9" ht="16.5" thickBot="1">
      <c r="A16" s="67"/>
      <c r="B16" s="67"/>
      <c r="C16" s="67"/>
      <c r="D16" s="68"/>
      <c r="E16" s="68"/>
      <c r="F16" s="68"/>
      <c r="G16" s="68"/>
      <c r="H16" s="68"/>
      <c r="I16" s="69" t="s">
        <v>11</v>
      </c>
    </row>
    <row r="17" spans="1:9" ht="15.75">
      <c r="A17" s="70"/>
      <c r="B17" s="71" t="s">
        <v>12</v>
      </c>
      <c r="C17" s="71"/>
      <c r="D17" s="339" t="s">
        <v>13</v>
      </c>
      <c r="E17" s="341" t="s">
        <v>14</v>
      </c>
      <c r="F17" s="72" t="s">
        <v>15</v>
      </c>
      <c r="G17" s="10"/>
      <c r="H17" s="73"/>
      <c r="I17" s="11"/>
    </row>
    <row r="18" spans="1:9" ht="47.25">
      <c r="A18" s="74" t="s">
        <v>16</v>
      </c>
      <c r="B18" s="75"/>
      <c r="C18" s="75"/>
      <c r="D18" s="340"/>
      <c r="E18" s="342"/>
      <c r="F18" s="76" t="s">
        <v>17</v>
      </c>
      <c r="G18" s="77" t="s">
        <v>18</v>
      </c>
      <c r="H18" s="77" t="s">
        <v>19</v>
      </c>
      <c r="I18" s="78" t="s">
        <v>20</v>
      </c>
    </row>
    <row r="19" spans="1:9" ht="15.75">
      <c r="A19" s="79"/>
      <c r="B19" s="79"/>
      <c r="C19" s="79"/>
      <c r="D19" s="80"/>
      <c r="E19" s="80"/>
      <c r="F19" s="81"/>
      <c r="G19" s="82"/>
      <c r="H19" s="82"/>
      <c r="I19" s="83"/>
    </row>
    <row r="20" spans="1:9" ht="15.75">
      <c r="A20" s="84" t="s">
        <v>21</v>
      </c>
      <c r="B20" s="85"/>
      <c r="C20" s="85"/>
      <c r="D20" s="86" t="s">
        <v>1</v>
      </c>
      <c r="E20" s="86" t="s">
        <v>2</v>
      </c>
      <c r="F20" s="87" t="s">
        <v>3</v>
      </c>
      <c r="G20" s="88" t="s">
        <v>4</v>
      </c>
      <c r="H20" s="88" t="s">
        <v>5</v>
      </c>
      <c r="I20" s="89" t="s">
        <v>22</v>
      </c>
    </row>
    <row r="21" spans="1:9" ht="15.75">
      <c r="A21" s="90"/>
      <c r="B21" s="90"/>
      <c r="C21" s="90"/>
      <c r="D21" s="91"/>
      <c r="E21" s="91"/>
      <c r="F21" s="92"/>
      <c r="G21" s="93"/>
      <c r="H21" s="93"/>
      <c r="I21" s="94"/>
    </row>
    <row r="22" spans="1:9" ht="19.5" thickBot="1">
      <c r="A22" s="95" t="s">
        <v>23</v>
      </c>
      <c r="B22" s="96" t="s">
        <v>24</v>
      </c>
      <c r="C22" s="97"/>
      <c r="D22" s="98">
        <f t="shared" ref="D22:I22" si="0">+D23+D25+D36+D37</f>
        <v>0</v>
      </c>
      <c r="E22" s="98">
        <f t="shared" si="0"/>
        <v>-83228</v>
      </c>
      <c r="F22" s="99">
        <f t="shared" si="0"/>
        <v>-83228</v>
      </c>
      <c r="G22" s="100">
        <f t="shared" si="0"/>
        <v>0</v>
      </c>
      <c r="H22" s="100">
        <f t="shared" si="0"/>
        <v>0</v>
      </c>
      <c r="I22" s="101">
        <f t="shared" si="0"/>
        <v>0</v>
      </c>
    </row>
    <row r="23" spans="1:9" ht="16.5" thickTop="1">
      <c r="A23" s="102" t="s">
        <v>25</v>
      </c>
      <c r="B23" s="102" t="s">
        <v>26</v>
      </c>
      <c r="C23" s="102"/>
      <c r="D23" s="103">
        <f>[4]OTCHET!D22+[4]OTCHET!D28+[4]OTCHET!D33+[4]OTCHET!D39+[4]OTCHET!D47+[4]OTCHET!D52+[4]OTCHET!D58+[4]OTCHET!D61+[4]OTCHET!D64+[4]OTCHET!D65+[4]OTCHET!D72+[4]OTCHET!D73+[4]OTCHET!D74</f>
        <v>0</v>
      </c>
      <c r="E23" s="103">
        <f t="shared" ref="E23:E88" si="1">+F23+G23+H23+I23</f>
        <v>0</v>
      </c>
      <c r="F23" s="104">
        <f>[4]OTCHET!F22+[4]OTCHET!F28+[4]OTCHET!F33+[4]OTCHET!F39+[4]OTCHET!F47+[4]OTCHET!F52+[4]OTCHET!F58+[4]OTCHET!F61+[4]OTCHET!F64+[4]OTCHET!F65+[4]OTCHET!F72+[4]OTCHET!F73+[4]OTCHET!F74</f>
        <v>0</v>
      </c>
      <c r="G23" s="105">
        <f>[4]OTCHET!G22+[4]OTCHET!G28+[4]OTCHET!G33+[4]OTCHET!G39+[4]OTCHET!G47+[4]OTCHET!G52+[4]OTCHET!G58+[4]OTCHET!G61+[4]OTCHET!G64+[4]OTCHET!G65+[4]OTCHET!G72+[4]OTCHET!G73+[4]OTCHET!G74</f>
        <v>0</v>
      </c>
      <c r="H23" s="105">
        <f>[4]OTCHET!H22+[4]OTCHET!H28+[4]OTCHET!H33+[4]OTCHET!H39+[4]OTCHET!H47+[4]OTCHET!H52+[4]OTCHET!H58+[4]OTCHET!H61+[4]OTCHET!H64+[4]OTCHET!H65+[4]OTCHET!H72+[4]OTCHET!H73+[4]OTCHET!H74</f>
        <v>0</v>
      </c>
      <c r="I23" s="106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107" t="s">
        <v>27</v>
      </c>
      <c r="B24" s="107" t="s">
        <v>28</v>
      </c>
      <c r="C24" s="107"/>
      <c r="D24" s="108"/>
      <c r="E24" s="108">
        <f t="shared" si="1"/>
        <v>0</v>
      </c>
      <c r="F24" s="109"/>
      <c r="G24" s="110"/>
      <c r="H24" s="110"/>
      <c r="I24" s="111"/>
    </row>
    <row r="25" spans="1:9" ht="15.75">
      <c r="A25" s="112" t="s">
        <v>29</v>
      </c>
      <c r="B25" s="112" t="s">
        <v>30</v>
      </c>
      <c r="C25" s="112"/>
      <c r="D25" s="113">
        <f>+D26+D30+D31+D32+D33</f>
        <v>0</v>
      </c>
      <c r="E25" s="113">
        <f>+E26+E30+E31+E32+E33</f>
        <v>-329</v>
      </c>
      <c r="F25" s="114">
        <f t="shared" ref="F25" si="2">+F26+F30+F31+F32+F33</f>
        <v>-329</v>
      </c>
      <c r="G25" s="115">
        <f>+G26+G30+G31+G32+G33</f>
        <v>0</v>
      </c>
      <c r="H25" s="115">
        <f>+H26+H30+H31+H32+H33</f>
        <v>0</v>
      </c>
      <c r="I25" s="116">
        <f>+I26+I30+I31+I32+I33</f>
        <v>0</v>
      </c>
    </row>
    <row r="26" spans="1:9" ht="15.75">
      <c r="A26" s="117" t="s">
        <v>31</v>
      </c>
      <c r="B26" s="117" t="s">
        <v>32</v>
      </c>
      <c r="C26" s="117"/>
      <c r="D26" s="118">
        <f>[4]OTCHET!D75</f>
        <v>0</v>
      </c>
      <c r="E26" s="118">
        <f t="shared" si="1"/>
        <v>0</v>
      </c>
      <c r="F26" s="119">
        <f>[4]OTCHET!F75</f>
        <v>0</v>
      </c>
      <c r="G26" s="120">
        <f>[4]OTCHET!G75</f>
        <v>0</v>
      </c>
      <c r="H26" s="120">
        <f>[4]OTCHET!H75</f>
        <v>0</v>
      </c>
      <c r="I26" s="121">
        <f>[4]OTCHET!I75</f>
        <v>0</v>
      </c>
    </row>
    <row r="27" spans="1:9" ht="15.75">
      <c r="A27" s="122" t="s">
        <v>33</v>
      </c>
      <c r="B27" s="123" t="s">
        <v>34</v>
      </c>
      <c r="C27" s="122"/>
      <c r="D27" s="124" t="str">
        <f>[4]OTCHET!D76</f>
        <v>вноски от приходи на държавни (общински) предприятия и институции</v>
      </c>
      <c r="E27" s="124">
        <f t="shared" si="1"/>
        <v>0</v>
      </c>
      <c r="F27" s="125">
        <f>[4]OTCHET!F76</f>
        <v>0</v>
      </c>
      <c r="G27" s="126">
        <f>[4]OTCHET!G76</f>
        <v>0</v>
      </c>
      <c r="H27" s="126">
        <f>[4]OTCHET!H76</f>
        <v>0</v>
      </c>
      <c r="I27" s="127">
        <f>[4]OTCHET!I76</f>
        <v>0</v>
      </c>
    </row>
    <row r="28" spans="1:9" ht="15.75">
      <c r="A28" s="128" t="s">
        <v>35</v>
      </c>
      <c r="B28" s="129" t="s">
        <v>36</v>
      </c>
      <c r="C28" s="128"/>
      <c r="D28" s="130" t="str">
        <f>[4]OTCHET!D78</f>
        <v>нетни приходи от продажби на услуги, стоки и продукция</v>
      </c>
      <c r="E28" s="130">
        <f t="shared" si="1"/>
        <v>0</v>
      </c>
      <c r="F28" s="131">
        <f>[4]OTCHET!F78</f>
        <v>0</v>
      </c>
      <c r="G28" s="132">
        <f>[4]OTCHET!G78</f>
        <v>0</v>
      </c>
      <c r="H28" s="132">
        <f>[4]OTCHET!H78</f>
        <v>0</v>
      </c>
      <c r="I28" s="133">
        <f>[4]OTCHET!I78</f>
        <v>0</v>
      </c>
    </row>
    <row r="29" spans="1:9" ht="15.75">
      <c r="A29" s="134" t="s">
        <v>37</v>
      </c>
      <c r="B29" s="135" t="s">
        <v>38</v>
      </c>
      <c r="C29" s="134"/>
      <c r="D29" s="136" t="e">
        <f>+[4]OTCHET!D79+[4]OTCHET!D80</f>
        <v>#VALUE!</v>
      </c>
      <c r="E29" s="136">
        <f t="shared" si="1"/>
        <v>0</v>
      </c>
      <c r="F29" s="137">
        <f>+[4]OTCHET!F79+[4]OTCHET!F80</f>
        <v>0</v>
      </c>
      <c r="G29" s="138">
        <f>+[4]OTCHET!G79+[4]OTCHET!G80</f>
        <v>0</v>
      </c>
      <c r="H29" s="138">
        <f>+[4]OTCHET!H79+[4]OTCHET!H80</f>
        <v>0</v>
      </c>
      <c r="I29" s="139">
        <f>+[4]OTCHET!I79+[4]OTCHET!I80</f>
        <v>0</v>
      </c>
    </row>
    <row r="30" spans="1:9" ht="15.75">
      <c r="A30" s="140" t="s">
        <v>39</v>
      </c>
      <c r="B30" s="140" t="s">
        <v>40</v>
      </c>
      <c r="C30" s="140"/>
      <c r="D30" s="141">
        <f>[4]OTCHET!D91+[4]OTCHET!D94+[4]OTCHET!D95</f>
        <v>0</v>
      </c>
      <c r="E30" s="141">
        <f t="shared" si="1"/>
        <v>0</v>
      </c>
      <c r="F30" s="142">
        <f>[4]OTCHET!F91+[4]OTCHET!F94+[4]OTCHET!F95</f>
        <v>0</v>
      </c>
      <c r="G30" s="143">
        <f>[4]OTCHET!G91+[4]OTCHET!G94+[4]OTCHET!G95</f>
        <v>0</v>
      </c>
      <c r="H30" s="143">
        <f>[4]OTCHET!H91+[4]OTCHET!H94+[4]OTCHET!H95</f>
        <v>0</v>
      </c>
      <c r="I30" s="144">
        <f>[4]OTCHET!I91+[4]OTCHET!I94+[4]OTCHET!I95</f>
        <v>0</v>
      </c>
    </row>
    <row r="31" spans="1:9" ht="15.75">
      <c r="A31" s="145" t="s">
        <v>41</v>
      </c>
      <c r="B31" s="145" t="s">
        <v>42</v>
      </c>
      <c r="C31" s="145"/>
      <c r="D31" s="146">
        <f>[4]OTCHET!D109</f>
        <v>0</v>
      </c>
      <c r="E31" s="146">
        <f t="shared" si="1"/>
        <v>0</v>
      </c>
      <c r="F31" s="147">
        <f>[4]OTCHET!F109</f>
        <v>0</v>
      </c>
      <c r="G31" s="148">
        <f>[4]OTCHET!G109</f>
        <v>0</v>
      </c>
      <c r="H31" s="148">
        <f>[4]OTCHET!H109</f>
        <v>0</v>
      </c>
      <c r="I31" s="149">
        <f>[4]OTCHET!I109</f>
        <v>0</v>
      </c>
    </row>
    <row r="32" spans="1:9" ht="15.75">
      <c r="A32" s="145" t="s">
        <v>43</v>
      </c>
      <c r="B32" s="145" t="s">
        <v>44</v>
      </c>
      <c r="C32" s="145"/>
      <c r="D32" s="146">
        <f>[4]OTCHET!D113+[4]OTCHET!D122+[4]OTCHET!D138+[4]OTCHET!D139</f>
        <v>0</v>
      </c>
      <c r="E32" s="146">
        <f t="shared" si="1"/>
        <v>-329</v>
      </c>
      <c r="F32" s="147">
        <f>[4]OTCHET!F113+[4]OTCHET!F122+[4]OTCHET!F138+[4]OTCHET!F139</f>
        <v>-329</v>
      </c>
      <c r="G32" s="148">
        <f>[4]OTCHET!G113+[4]OTCHET!G122+[4]OTCHET!G138+[4]OTCHET!G139</f>
        <v>0</v>
      </c>
      <c r="H32" s="148">
        <f>[4]OTCHET!H113+[4]OTCHET!H122+[4]OTCHET!H138+[4]OTCHET!H139</f>
        <v>0</v>
      </c>
      <c r="I32" s="149">
        <f>[4]OTCHET!I113+[4]OTCHET!I122+[4]OTCHET!I138+[4]OTCHET!I139</f>
        <v>0</v>
      </c>
    </row>
    <row r="33" spans="1:9" ht="15.75">
      <c r="A33" s="150" t="s">
        <v>45</v>
      </c>
      <c r="B33" s="151" t="s">
        <v>46</v>
      </c>
      <c r="C33" s="150"/>
      <c r="D33" s="108">
        <f>[4]OTCHET!D126</f>
        <v>0</v>
      </c>
      <c r="E33" s="108">
        <f t="shared" si="1"/>
        <v>0</v>
      </c>
      <c r="F33" s="109">
        <f>[4]OTCHET!F126</f>
        <v>0</v>
      </c>
      <c r="G33" s="110">
        <f>[4]OTCHET!G126</f>
        <v>0</v>
      </c>
      <c r="H33" s="110">
        <f>[4]OTCHET!H126</f>
        <v>0</v>
      </c>
      <c r="I33" s="111">
        <f>[4]OTCHET!I126</f>
        <v>0</v>
      </c>
    </row>
    <row r="34" spans="1:9" ht="16.5" thickBot="1">
      <c r="A34" s="152"/>
      <c r="B34" s="153"/>
      <c r="C34" s="153"/>
      <c r="D34" s="154"/>
      <c r="E34" s="154">
        <f t="shared" si="1"/>
        <v>0</v>
      </c>
      <c r="F34" s="155"/>
      <c r="G34" s="156"/>
      <c r="H34" s="156"/>
      <c r="I34" s="157"/>
    </row>
    <row r="35" spans="1:9" ht="15.75">
      <c r="A35" s="158"/>
      <c r="B35" s="158"/>
      <c r="C35" s="158"/>
      <c r="D35" s="159"/>
      <c r="E35" s="159">
        <f t="shared" si="1"/>
        <v>0</v>
      </c>
      <c r="F35" s="160"/>
      <c r="G35" s="161"/>
      <c r="H35" s="161"/>
      <c r="I35" s="162"/>
    </row>
    <row r="36" spans="1:9" ht="15.75">
      <c r="A36" s="163" t="s">
        <v>47</v>
      </c>
      <c r="B36" s="163" t="s">
        <v>48</v>
      </c>
      <c r="C36" s="163"/>
      <c r="D36" s="164">
        <f>+[4]OTCHET!D140</f>
        <v>0</v>
      </c>
      <c r="E36" s="164">
        <f t="shared" si="1"/>
        <v>0</v>
      </c>
      <c r="F36" s="165">
        <f>+[4]OTCHET!F140</f>
        <v>0</v>
      </c>
      <c r="G36" s="166">
        <f>+[4]OTCHET!G140</f>
        <v>0</v>
      </c>
      <c r="H36" s="166">
        <f>+[4]OTCHET!H140</f>
        <v>0</v>
      </c>
      <c r="I36" s="167">
        <f>+[4]OTCHET!I140</f>
        <v>0</v>
      </c>
    </row>
    <row r="37" spans="1:9" ht="15.75">
      <c r="A37" s="168" t="s">
        <v>49</v>
      </c>
      <c r="B37" s="168" t="s">
        <v>50</v>
      </c>
      <c r="C37" s="168"/>
      <c r="D37" s="169">
        <f>[4]OTCHET!D143+[4]OTCHET!D152+[4]OTCHET!D161</f>
        <v>0</v>
      </c>
      <c r="E37" s="169">
        <f t="shared" si="1"/>
        <v>-82899</v>
      </c>
      <c r="F37" s="170">
        <f>[4]OTCHET!F143+[4]OTCHET!F152+[4]OTCHET!F161</f>
        <v>-82899</v>
      </c>
      <c r="G37" s="171">
        <f>[4]OTCHET!G143+[4]OTCHET!G152+[4]OTCHET!G161</f>
        <v>0</v>
      </c>
      <c r="H37" s="171">
        <f>[4]OTCHET!H143+[4]OTCHET!H152+[4]OTCHET!H161</f>
        <v>0</v>
      </c>
      <c r="I37" s="172">
        <f>[4]OTCHET!I143+[4]OTCHET!I152+[4]OTCHET!I161</f>
        <v>0</v>
      </c>
    </row>
    <row r="38" spans="1:9" ht="19.5" thickBot="1">
      <c r="A38" s="173" t="s">
        <v>51</v>
      </c>
      <c r="B38" s="174" t="s">
        <v>52</v>
      </c>
      <c r="C38" s="175"/>
      <c r="D38" s="176">
        <f t="shared" ref="D38:I38" si="3">D39+D43+D44+D46+SUM(D48:D52)+D55</f>
        <v>0</v>
      </c>
      <c r="E38" s="176">
        <f t="shared" si="3"/>
        <v>205856</v>
      </c>
      <c r="F38" s="177">
        <f t="shared" si="3"/>
        <v>205856</v>
      </c>
      <c r="G38" s="178">
        <f t="shared" si="3"/>
        <v>0</v>
      </c>
      <c r="H38" s="178">
        <f t="shared" si="3"/>
        <v>0</v>
      </c>
      <c r="I38" s="179">
        <f t="shared" si="3"/>
        <v>0</v>
      </c>
    </row>
    <row r="39" spans="1:9" ht="16.5" thickTop="1">
      <c r="A39" s="180" t="s">
        <v>53</v>
      </c>
      <c r="B39" s="181" t="s">
        <v>54</v>
      </c>
      <c r="C39" s="180"/>
      <c r="D39" s="182">
        <f t="shared" ref="D39:I39" si="4">SUM(D40:D42)</f>
        <v>0</v>
      </c>
      <c r="E39" s="182">
        <f t="shared" si="4"/>
        <v>30917</v>
      </c>
      <c r="F39" s="183">
        <f t="shared" si="4"/>
        <v>30917</v>
      </c>
      <c r="G39" s="184">
        <f t="shared" si="4"/>
        <v>0</v>
      </c>
      <c r="H39" s="184">
        <f t="shared" si="4"/>
        <v>0</v>
      </c>
      <c r="I39" s="185">
        <f t="shared" si="4"/>
        <v>0</v>
      </c>
    </row>
    <row r="40" spans="1:9" ht="15.75">
      <c r="A40" s="186" t="s">
        <v>55</v>
      </c>
      <c r="B40" s="187" t="s">
        <v>54</v>
      </c>
      <c r="C40" s="188"/>
      <c r="D40" s="40">
        <f>[4]OTCHET!D188</f>
        <v>0</v>
      </c>
      <c r="E40" s="40">
        <f t="shared" si="1"/>
        <v>6211</v>
      </c>
      <c r="F40" s="37">
        <f>[4]OTCHET!F188</f>
        <v>6211</v>
      </c>
      <c r="G40" s="31">
        <f>[4]OTCHET!G188</f>
        <v>0</v>
      </c>
      <c r="H40" s="31">
        <f>[4]OTCHET!H188</f>
        <v>0</v>
      </c>
      <c r="I40" s="32">
        <f>[4]OTCHET!I188</f>
        <v>0</v>
      </c>
    </row>
    <row r="41" spans="1:9" ht="15.75">
      <c r="A41" s="189" t="s">
        <v>56</v>
      </c>
      <c r="B41" s="190" t="s">
        <v>57</v>
      </c>
      <c r="C41" s="191"/>
      <c r="D41" s="41">
        <f>[4]OTCHET!D191</f>
        <v>0</v>
      </c>
      <c r="E41" s="41">
        <f t="shared" si="1"/>
        <v>22869</v>
      </c>
      <c r="F41" s="38">
        <f>[4]OTCHET!F191</f>
        <v>22869</v>
      </c>
      <c r="G41" s="33">
        <f>[4]OTCHET!G191</f>
        <v>0</v>
      </c>
      <c r="H41" s="33">
        <f>[4]OTCHET!H191</f>
        <v>0</v>
      </c>
      <c r="I41" s="34">
        <f>[4]OTCHET!I191</f>
        <v>0</v>
      </c>
    </row>
    <row r="42" spans="1:9" ht="15.75">
      <c r="A42" s="192" t="s">
        <v>58</v>
      </c>
      <c r="B42" s="193" t="s">
        <v>59</v>
      </c>
      <c r="C42" s="194"/>
      <c r="D42" s="42">
        <f>+[4]OTCHET!D197+[4]OTCHET!D205</f>
        <v>0</v>
      </c>
      <c r="E42" s="42">
        <f t="shared" si="1"/>
        <v>1837</v>
      </c>
      <c r="F42" s="39">
        <f>+[4]OTCHET!F197+[4]OTCHET!F205</f>
        <v>1837</v>
      </c>
      <c r="G42" s="35">
        <f>+[4]OTCHET!G197+[4]OTCHET!G205</f>
        <v>0</v>
      </c>
      <c r="H42" s="35">
        <f>+[4]OTCHET!H197+[4]OTCHET!H205</f>
        <v>0</v>
      </c>
      <c r="I42" s="36">
        <f>+[4]OTCHET!I197+[4]OTCHET!I205</f>
        <v>0</v>
      </c>
    </row>
    <row r="43" spans="1:9" ht="15.75">
      <c r="A43" s="195" t="s">
        <v>60</v>
      </c>
      <c r="B43" s="196" t="s">
        <v>61</v>
      </c>
      <c r="C43" s="195"/>
      <c r="D43" s="197">
        <f>+[4]OTCHET!D206+[4]OTCHET!D224+[4]OTCHET!D273</f>
        <v>0</v>
      </c>
      <c r="E43" s="197">
        <f t="shared" si="1"/>
        <v>27153</v>
      </c>
      <c r="F43" s="198">
        <f>+[4]OTCHET!F206+[4]OTCHET!F224+[4]OTCHET!F273</f>
        <v>27153</v>
      </c>
      <c r="G43" s="199">
        <f>+[4]OTCHET!G206+[4]OTCHET!G224+[4]OTCHET!G273</f>
        <v>0</v>
      </c>
      <c r="H43" s="199">
        <f>+[4]OTCHET!H206+[4]OTCHET!H224+[4]OTCHET!H273</f>
        <v>0</v>
      </c>
      <c r="I43" s="200">
        <f>+[4]OTCHET!I206+[4]OTCHET!I224+[4]OTCHET!I273</f>
        <v>0</v>
      </c>
    </row>
    <row r="44" spans="1:9" ht="15.75">
      <c r="A44" s="201" t="s">
        <v>62</v>
      </c>
      <c r="B44" s="107" t="s">
        <v>63</v>
      </c>
      <c r="C44" s="201"/>
      <c r="D44" s="108">
        <f>+[4]OTCHET!D228+[4]OTCHET!D234+[4]OTCHET!D237+[4]OTCHET!D238+[4]OTCHET!D239+[4]OTCHET!D240+[4]OTCHET!D241</f>
        <v>0</v>
      </c>
      <c r="E44" s="108">
        <f t="shared" si="1"/>
        <v>0</v>
      </c>
      <c r="F44" s="109">
        <f>+[4]OTCHET!F228+[4]OTCHET!F234+[4]OTCHET!F237+[4]OTCHET!F238+[4]OTCHET!F239+[4]OTCHET!F240+[4]OTCHET!F241</f>
        <v>0</v>
      </c>
      <c r="G44" s="110">
        <f>+[4]OTCHET!G228+[4]OTCHET!G234+[4]OTCHET!G237+[4]OTCHET!G238+[4]OTCHET!G239+[4]OTCHET!G240+[4]OTCHET!G241</f>
        <v>0</v>
      </c>
      <c r="H44" s="110">
        <f>+[4]OTCHET!H228+[4]OTCHET!H234+[4]OTCHET!H237+[4]OTCHET!H238+[4]OTCHET!H239+[4]OTCHET!H240+[4]OTCHET!H241</f>
        <v>0</v>
      </c>
      <c r="I44" s="111">
        <f>+[4]OTCHET!I228+[4]OTCHET!I234+[4]OTCHET!I237+[4]OTCHET!I238+[4]OTCHET!I239+[4]OTCHET!I240+[4]OTCHET!I241</f>
        <v>0</v>
      </c>
    </row>
    <row r="45" spans="1:9" ht="15.75">
      <c r="A45" s="202" t="s">
        <v>64</v>
      </c>
      <c r="B45" s="202" t="s">
        <v>65</v>
      </c>
      <c r="C45" s="202"/>
      <c r="D45" s="203" t="e">
        <f>+[4]OTCHET!D237+[4]OTCHET!D238+[4]OTCHET!D239+[4]OTCHET!D240+[4]OTCHET!D244+[4]OTCHET!D245+[4]OTCHET!D249</f>
        <v>#VALUE!</v>
      </c>
      <c r="E45" s="203">
        <f t="shared" si="1"/>
        <v>0</v>
      </c>
      <c r="F45" s="204">
        <f>+[4]OTCHET!F237+[4]OTCHET!F238+[4]OTCHET!F239+[4]OTCHET!F240+[4]OTCHET!F244+[4]OTCHET!F245+[4]OTCHET!F249</f>
        <v>0</v>
      </c>
      <c r="G45" s="205">
        <f>+[4]OTCHET!G237+[4]OTCHET!G238+[4]OTCHET!G239+[4]OTCHET!G240+[4]OTCHET!G244+[4]OTCHET!G245+[4]OTCHET!G249</f>
        <v>0</v>
      </c>
      <c r="H45" s="1">
        <f>+[4]OTCHET!H237+[4]OTCHET!H238+[4]OTCHET!H239+[4]OTCHET!H240+[4]OTCHET!H244+[4]OTCHET!H245+[4]OTCHET!H249</f>
        <v>0</v>
      </c>
      <c r="I45" s="206">
        <f>+[4]OTCHET!I237+[4]OTCHET!I238+[4]OTCHET!I239+[4]OTCHET!I240+[4]OTCHET!I244+[4]OTCHET!I245+[4]OTCHET!I249</f>
        <v>0</v>
      </c>
    </row>
    <row r="46" spans="1:9" ht="15.75">
      <c r="A46" s="195" t="s">
        <v>66</v>
      </c>
      <c r="B46" s="196" t="s">
        <v>67</v>
      </c>
      <c r="C46" s="195"/>
      <c r="D46" s="197">
        <f>+[4]OTCHET!D257+[4]OTCHET!D258+[4]OTCHET!D259+[4]OTCHET!D260</f>
        <v>0</v>
      </c>
      <c r="E46" s="197">
        <f t="shared" si="1"/>
        <v>147786</v>
      </c>
      <c r="F46" s="198">
        <f>+[4]OTCHET!F257+[4]OTCHET!F258+[4]OTCHET!F259+[4]OTCHET!F260</f>
        <v>147786</v>
      </c>
      <c r="G46" s="199">
        <f>+[4]OTCHET!G257+[4]OTCHET!G258+[4]OTCHET!G259+[4]OTCHET!G260</f>
        <v>0</v>
      </c>
      <c r="H46" s="199">
        <f>+[4]OTCHET!H257+[4]OTCHET!H258+[4]OTCHET!H259+[4]OTCHET!H260</f>
        <v>0</v>
      </c>
      <c r="I46" s="200">
        <f>+[4]OTCHET!I257+[4]OTCHET!I258+[4]OTCHET!I259+[4]OTCHET!I260</f>
        <v>0</v>
      </c>
    </row>
    <row r="47" spans="1:9" ht="15.75">
      <c r="A47" s="202" t="s">
        <v>68</v>
      </c>
      <c r="B47" s="202" t="s">
        <v>69</v>
      </c>
      <c r="C47" s="202"/>
      <c r="D47" s="203">
        <f>+[4]OTCHET!D258</f>
        <v>0</v>
      </c>
      <c r="E47" s="203">
        <f t="shared" si="1"/>
        <v>0</v>
      </c>
      <c r="F47" s="204">
        <f>+[4]OTCHET!F258</f>
        <v>0</v>
      </c>
      <c r="G47" s="205">
        <f>+[4]OTCHET!G258</f>
        <v>0</v>
      </c>
      <c r="H47" s="1">
        <f>+[4]OTCHET!H258</f>
        <v>0</v>
      </c>
      <c r="I47" s="206">
        <f>+[4]OTCHET!I258</f>
        <v>0</v>
      </c>
    </row>
    <row r="48" spans="1:9" ht="15.75">
      <c r="A48" s="207" t="s">
        <v>70</v>
      </c>
      <c r="B48" s="207" t="s">
        <v>71</v>
      </c>
      <c r="C48" s="208"/>
      <c r="D48" s="146">
        <f>+[4]OTCHET!D267+[4]OTCHET!D271+[4]OTCHET!D272</f>
        <v>0</v>
      </c>
      <c r="E48" s="146">
        <f t="shared" si="1"/>
        <v>0</v>
      </c>
      <c r="F48" s="142">
        <f>+[4]OTCHET!F267+[4]OTCHET!F271+[4]OTCHET!F272</f>
        <v>0</v>
      </c>
      <c r="G48" s="143">
        <f>+[4]OTCHET!G267+[4]OTCHET!G271+[4]OTCHET!G272</f>
        <v>0</v>
      </c>
      <c r="H48" s="143">
        <f>+[4]OTCHET!H267+[4]OTCHET!H271+[4]OTCHET!H272</f>
        <v>0</v>
      </c>
      <c r="I48" s="144">
        <f>+[4]OTCHET!I267+[4]OTCHET!I271+[4]OTCHET!I272</f>
        <v>0</v>
      </c>
    </row>
    <row r="49" spans="1:9" ht="15.75">
      <c r="A49" s="207" t="s">
        <v>72</v>
      </c>
      <c r="B49" s="207" t="s">
        <v>73</v>
      </c>
      <c r="C49" s="208"/>
      <c r="D49" s="146">
        <f>[4]OTCHET!D277+[4]OTCHET!D278+[4]OTCHET!D286+[4]OTCHET!D289</f>
        <v>0</v>
      </c>
      <c r="E49" s="146">
        <f t="shared" si="1"/>
        <v>0</v>
      </c>
      <c r="F49" s="147">
        <f>[4]OTCHET!F277+[4]OTCHET!F278+[4]OTCHET!F286+[4]OTCHET!F289</f>
        <v>0</v>
      </c>
      <c r="G49" s="148">
        <f>[4]OTCHET!G277+[4]OTCHET!G278+[4]OTCHET!G286+[4]OTCHET!G289</f>
        <v>0</v>
      </c>
      <c r="H49" s="148">
        <f>[4]OTCHET!H277+[4]OTCHET!H278+[4]OTCHET!H286+[4]OTCHET!H289</f>
        <v>0</v>
      </c>
      <c r="I49" s="149">
        <f>[4]OTCHET!I277+[4]OTCHET!I278+[4]OTCHET!I286+[4]OTCHET!I289</f>
        <v>0</v>
      </c>
    </row>
    <row r="50" spans="1:9" ht="15.75">
      <c r="A50" s="207" t="s">
        <v>74</v>
      </c>
      <c r="B50" s="207" t="s">
        <v>75</v>
      </c>
      <c r="C50" s="207"/>
      <c r="D50" s="146">
        <f>+[4]OTCHET!D290</f>
        <v>0</v>
      </c>
      <c r="E50" s="146">
        <f t="shared" si="1"/>
        <v>0</v>
      </c>
      <c r="F50" s="147">
        <f>+[4]OTCHET!F290</f>
        <v>0</v>
      </c>
      <c r="G50" s="148">
        <f>+[4]OTCHET!G290</f>
        <v>0</v>
      </c>
      <c r="H50" s="148">
        <f>+[4]OTCHET!H290</f>
        <v>0</v>
      </c>
      <c r="I50" s="149">
        <f>+[4]OTCHET!I290</f>
        <v>0</v>
      </c>
    </row>
    <row r="51" spans="1:9" ht="15.75">
      <c r="A51" s="201" t="s">
        <v>76</v>
      </c>
      <c r="B51" s="209" t="s">
        <v>77</v>
      </c>
      <c r="C51" s="107"/>
      <c r="D51" s="108">
        <f>+[4]OTCHET!D274</f>
        <v>0</v>
      </c>
      <c r="E51" s="108">
        <f>+F51+G51+H51+I51</f>
        <v>0</v>
      </c>
      <c r="F51" s="109">
        <f>+[4]OTCHET!F274</f>
        <v>0</v>
      </c>
      <c r="G51" s="110">
        <f>+[4]OTCHET!G274</f>
        <v>0</v>
      </c>
      <c r="H51" s="110">
        <f>+[4]OTCHET!H274</f>
        <v>0</v>
      </c>
      <c r="I51" s="111">
        <f>+[4]OTCHET!I274</f>
        <v>0</v>
      </c>
    </row>
    <row r="52" spans="1:9" ht="15.75">
      <c r="A52" s="201" t="s">
        <v>78</v>
      </c>
      <c r="B52" s="209" t="s">
        <v>77</v>
      </c>
      <c r="C52" s="107"/>
      <c r="D52" s="108">
        <f>+[4]OTCHET!D295</f>
        <v>0</v>
      </c>
      <c r="E52" s="108">
        <f t="shared" si="1"/>
        <v>0</v>
      </c>
      <c r="F52" s="109">
        <f>+[4]OTCHET!F295</f>
        <v>0</v>
      </c>
      <c r="G52" s="110">
        <f>+[4]OTCHET!G295</f>
        <v>0</v>
      </c>
      <c r="H52" s="110">
        <f>+[4]OTCHET!H295</f>
        <v>0</v>
      </c>
      <c r="I52" s="111">
        <f>+[4]OTCHET!I295</f>
        <v>0</v>
      </c>
    </row>
    <row r="53" spans="1:9" ht="15.75">
      <c r="A53" s="210" t="s">
        <v>79</v>
      </c>
      <c r="B53" s="210" t="s">
        <v>80</v>
      </c>
      <c r="C53" s="211"/>
      <c r="D53" s="212" t="str">
        <f>[4]OTCHET!D296</f>
        <v>плащания за попълване на държавния резерв</v>
      </c>
      <c r="E53" s="212">
        <f t="shared" si="1"/>
        <v>0</v>
      </c>
      <c r="F53" s="213">
        <f>[4]OTCHET!F296</f>
        <v>0</v>
      </c>
      <c r="G53" s="214">
        <f>[4]OTCHET!G296</f>
        <v>0</v>
      </c>
      <c r="H53" s="214">
        <f>[4]OTCHET!H296</f>
        <v>0</v>
      </c>
      <c r="I53" s="215">
        <f>[4]OTCHET!I296</f>
        <v>0</v>
      </c>
    </row>
    <row r="54" spans="1:9" ht="15.75">
      <c r="A54" s="216" t="s">
        <v>81</v>
      </c>
      <c r="B54" s="217" t="s">
        <v>82</v>
      </c>
      <c r="C54" s="218"/>
      <c r="D54" s="219" t="str">
        <f>[4]OTCHET!D298</f>
        <v>постъпления от продажба на държавния резерв (-)</v>
      </c>
      <c r="E54" s="219">
        <f t="shared" si="1"/>
        <v>0</v>
      </c>
      <c r="F54" s="220">
        <f>[4]OTCHET!F298</f>
        <v>0</v>
      </c>
      <c r="G54" s="221">
        <f>[4]OTCHET!G298</f>
        <v>0</v>
      </c>
      <c r="H54" s="221">
        <f>[4]OTCHET!H298</f>
        <v>0</v>
      </c>
      <c r="I54" s="222">
        <f>[4]OTCHET!I298</f>
        <v>0</v>
      </c>
    </row>
    <row r="55" spans="1:9" ht="15.75">
      <c r="A55" s="152" t="s">
        <v>83</v>
      </c>
      <c r="B55" s="152" t="s">
        <v>84</v>
      </c>
      <c r="C55" s="223"/>
      <c r="D55" s="224">
        <f>+[4]OTCHET!D299</f>
        <v>0</v>
      </c>
      <c r="E55" s="224">
        <f t="shared" si="1"/>
        <v>0</v>
      </c>
      <c r="F55" s="225">
        <f>+[4]OTCHET!F299</f>
        <v>0</v>
      </c>
      <c r="G55" s="226">
        <f>+[4]OTCHET!G299</f>
        <v>0</v>
      </c>
      <c r="H55" s="226">
        <f>+[4]OTCHET!H299</f>
        <v>0</v>
      </c>
      <c r="I55" s="227">
        <f>+[4]OTCHET!I299</f>
        <v>0</v>
      </c>
    </row>
    <row r="56" spans="1:9" ht="19.5" thickBot="1">
      <c r="A56" s="228" t="s">
        <v>85</v>
      </c>
      <c r="B56" s="229" t="s">
        <v>86</v>
      </c>
      <c r="C56" s="229"/>
      <c r="D56" s="230">
        <f t="shared" ref="D56:I56" si="5">+D57+D58+D62</f>
        <v>0</v>
      </c>
      <c r="E56" s="230">
        <f t="shared" si="5"/>
        <v>129314</v>
      </c>
      <c r="F56" s="231">
        <f t="shared" si="5"/>
        <v>129314</v>
      </c>
      <c r="G56" s="232">
        <f t="shared" si="5"/>
        <v>0</v>
      </c>
      <c r="H56" s="3">
        <f t="shared" si="5"/>
        <v>0</v>
      </c>
      <c r="I56" s="233">
        <f t="shared" si="5"/>
        <v>0</v>
      </c>
    </row>
    <row r="57" spans="1:9" ht="16.5" thickTop="1">
      <c r="A57" s="195" t="s">
        <v>87</v>
      </c>
      <c r="B57" s="196" t="s">
        <v>88</v>
      </c>
      <c r="C57" s="195"/>
      <c r="D57" s="234">
        <f>+[4]OTCHET!D363+[4]OTCHET!D377+[4]OTCHET!D390</f>
        <v>0</v>
      </c>
      <c r="E57" s="234">
        <f t="shared" si="1"/>
        <v>0</v>
      </c>
      <c r="F57" s="235">
        <f>+[4]OTCHET!F363+[4]OTCHET!F377+[4]OTCHET!F390</f>
        <v>0</v>
      </c>
      <c r="G57" s="236">
        <f>+[4]OTCHET!G363+[4]OTCHET!G377+[4]OTCHET!G390</f>
        <v>0</v>
      </c>
      <c r="H57" s="236">
        <f>+[4]OTCHET!H363+[4]OTCHET!H377+[4]OTCHET!H390</f>
        <v>0</v>
      </c>
      <c r="I57" s="237">
        <f>+[4]OTCHET!I363+[4]OTCHET!I377+[4]OTCHET!I390</f>
        <v>0</v>
      </c>
    </row>
    <row r="58" spans="1:9" ht="15.75">
      <c r="A58" s="208" t="s">
        <v>89</v>
      </c>
      <c r="B58" s="207" t="s">
        <v>90</v>
      </c>
      <c r="C58" s="208"/>
      <c r="D58" s="238">
        <f>+[4]OTCHET!D385+[4]OTCHET!D393+[4]OTCHET!D398+[4]OTCHET!D401+[4]OTCHET!D404+[4]OTCHET!D407+[4]OTCHET!D408+[4]OTCHET!D411+[4]OTCHET!D424+[4]OTCHET!D425+[4]OTCHET!D426+[4]OTCHET!D427+[4]OTCHET!D428</f>
        <v>0</v>
      </c>
      <c r="E58" s="238">
        <f t="shared" si="1"/>
        <v>129314</v>
      </c>
      <c r="F58" s="239">
        <f>+[4]OTCHET!F385+[4]OTCHET!F393+[4]OTCHET!F398+[4]OTCHET!F401+[4]OTCHET!F404+[4]OTCHET!F407+[4]OTCHET!F408+[4]OTCHET!F411+[4]OTCHET!F424+[4]OTCHET!F425+[4]OTCHET!F426+[4]OTCHET!F427+[4]OTCHET!F428</f>
        <v>129314</v>
      </c>
      <c r="G58" s="240">
        <f>+[4]OTCHET!G385+[4]OTCHET!G393+[4]OTCHET!G398+[4]OTCHET!G401+[4]OTCHET!G404+[4]OTCHET!G407+[4]OTCHET!G408+[4]OTCHET!G411+[4]OTCHET!G424+[4]OTCHET!G425+[4]OTCHET!G426+[4]OTCHET!G427+[4]OTCHET!G428</f>
        <v>0</v>
      </c>
      <c r="H58" s="240">
        <f>+[4]OTCHET!H385+[4]OTCHET!H393+[4]OTCHET!H398+[4]OTCHET!H401+[4]OTCHET!H404+[4]OTCHET!H407+[4]OTCHET!H408+[4]OTCHET!H411+[4]OTCHET!H424+[4]OTCHET!H425+[4]OTCHET!H426+[4]OTCHET!H427+[4]OTCHET!H428</f>
        <v>0</v>
      </c>
      <c r="I58" s="241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107" t="s">
        <v>91</v>
      </c>
      <c r="B59" s="107" t="s">
        <v>92</v>
      </c>
      <c r="C59" s="201"/>
      <c r="D59" s="242">
        <f>+[4]OTCHET!D424+[4]OTCHET!D425+[4]OTCHET!D426+[4]OTCHET!D427+[4]OTCHET!D428</f>
        <v>0</v>
      </c>
      <c r="E59" s="242">
        <f t="shared" si="1"/>
        <v>0</v>
      </c>
      <c r="F59" s="243">
        <f>+[4]OTCHET!F424+[4]OTCHET!F425+[4]OTCHET!F426+[4]OTCHET!F427+[4]OTCHET!F428</f>
        <v>0</v>
      </c>
      <c r="G59" s="244">
        <f>+[4]OTCHET!G424+[4]OTCHET!G425+[4]OTCHET!G426+[4]OTCHET!G427+[4]OTCHET!G428</f>
        <v>0</v>
      </c>
      <c r="H59" s="244">
        <f>+[4]OTCHET!H424+[4]OTCHET!H425+[4]OTCHET!H426+[4]OTCHET!H427+[4]OTCHET!H428</f>
        <v>0</v>
      </c>
      <c r="I59" s="245">
        <f>+[4]OTCHET!I424+[4]OTCHET!I425+[4]OTCHET!I426+[4]OTCHET!I427+[4]OTCHET!I428</f>
        <v>0</v>
      </c>
    </row>
    <row r="60" spans="1:9" ht="15.75">
      <c r="A60" s="246" t="s">
        <v>93</v>
      </c>
      <c r="B60" s="246" t="s">
        <v>28</v>
      </c>
      <c r="C60" s="247"/>
      <c r="D60" s="248">
        <f>[4]OTCHET!D407</f>
        <v>0</v>
      </c>
      <c r="E60" s="248">
        <f t="shared" si="1"/>
        <v>0</v>
      </c>
      <c r="F60" s="249">
        <f>[4]OTCHET!F407</f>
        <v>0</v>
      </c>
      <c r="G60" s="250">
        <f>[4]OTCHET!G407</f>
        <v>0</v>
      </c>
      <c r="H60" s="250">
        <f>[4]OTCHET!H407</f>
        <v>0</v>
      </c>
      <c r="I60" s="251">
        <f>[4]OTCHET!I407</f>
        <v>0</v>
      </c>
    </row>
    <row r="61" spans="1:9" ht="15.75">
      <c r="A61" s="2"/>
      <c r="B61" s="252"/>
      <c r="C61" s="195"/>
      <c r="D61" s="234"/>
      <c r="E61" s="234">
        <f t="shared" si="1"/>
        <v>0</v>
      </c>
      <c r="F61" s="235"/>
      <c r="G61" s="236"/>
      <c r="H61" s="236"/>
      <c r="I61" s="237"/>
    </row>
    <row r="62" spans="1:9" ht="15.75">
      <c r="A62" s="253" t="s">
        <v>94</v>
      </c>
      <c r="B62" s="168" t="s">
        <v>95</v>
      </c>
      <c r="C62" s="253"/>
      <c r="D62" s="169">
        <f>[4]OTCHET!D414</f>
        <v>0</v>
      </c>
      <c r="E62" s="169">
        <f t="shared" si="1"/>
        <v>0</v>
      </c>
      <c r="F62" s="170">
        <f>[4]OTCHET!F414</f>
        <v>0</v>
      </c>
      <c r="G62" s="171">
        <f>[4]OTCHET!G414</f>
        <v>0</v>
      </c>
      <c r="H62" s="171">
        <f>[4]OTCHET!H414</f>
        <v>0</v>
      </c>
      <c r="I62" s="172">
        <f>[4]OTCHET!I414</f>
        <v>0</v>
      </c>
    </row>
    <row r="63" spans="1:9" ht="19.5" thickBot="1">
      <c r="A63" s="254" t="s">
        <v>96</v>
      </c>
      <c r="B63" s="255" t="s">
        <v>97</v>
      </c>
      <c r="C63" s="256"/>
      <c r="D63" s="257">
        <f>+[4]OTCHET!D250</f>
        <v>0</v>
      </c>
      <c r="E63" s="257">
        <f t="shared" si="1"/>
        <v>0</v>
      </c>
      <c r="F63" s="258">
        <f>+[4]OTCHET!F250</f>
        <v>0</v>
      </c>
      <c r="G63" s="259">
        <f>+[4]OTCHET!G250</f>
        <v>0</v>
      </c>
      <c r="H63" s="259">
        <f>+[4]OTCHET!H250</f>
        <v>0</v>
      </c>
      <c r="I63" s="260">
        <f>+[4]OTCHET!I250</f>
        <v>0</v>
      </c>
    </row>
    <row r="64" spans="1:9" ht="19.5" thickTop="1">
      <c r="A64" s="261" t="s">
        <v>98</v>
      </c>
      <c r="B64" s="262"/>
      <c r="C64" s="262"/>
      <c r="D64" s="263">
        <f t="shared" ref="D64:I64" si="6">+D22-D38+D56-D63</f>
        <v>0</v>
      </c>
      <c r="E64" s="263">
        <f t="shared" si="6"/>
        <v>-159770</v>
      </c>
      <c r="F64" s="264">
        <f t="shared" si="6"/>
        <v>-159770</v>
      </c>
      <c r="G64" s="265">
        <f t="shared" si="6"/>
        <v>0</v>
      </c>
      <c r="H64" s="265">
        <f t="shared" si="6"/>
        <v>0</v>
      </c>
      <c r="I64" s="266">
        <f t="shared" si="6"/>
        <v>0</v>
      </c>
    </row>
    <row r="65" spans="1:9">
      <c r="A65" s="4" t="e">
        <f>+IF(+SUM(D$65:I$65)=0,0,"Контрола: дефицит/излишък = финансиране с обратен знак (V. + VІ. = 0)")</f>
        <v>#VALUE!</v>
      </c>
      <c r="B65" s="267"/>
      <c r="C65" s="267"/>
      <c r="D65" s="268" t="e">
        <f t="shared" ref="D65:I65" si="7">+D$64+D$66</f>
        <v>#VALUE!</v>
      </c>
      <c r="E65" s="268">
        <f t="shared" si="7"/>
        <v>0</v>
      </c>
      <c r="F65" s="269">
        <f t="shared" si="7"/>
        <v>0</v>
      </c>
      <c r="G65" s="269">
        <f t="shared" si="7"/>
        <v>0</v>
      </c>
      <c r="H65" s="269">
        <f t="shared" si="7"/>
        <v>0</v>
      </c>
      <c r="I65" s="270">
        <f t="shared" si="7"/>
        <v>0</v>
      </c>
    </row>
    <row r="66" spans="1:9" ht="19.5" thickBot="1">
      <c r="A66" s="95" t="s">
        <v>99</v>
      </c>
      <c r="B66" s="271" t="s">
        <v>100</v>
      </c>
      <c r="C66" s="271"/>
      <c r="D66" s="272" t="e">
        <f>SUM(+D68+D76+D77+D84+D85+D86+D89+D90+D91+D92+D93+D94+D95)</f>
        <v>#VALUE!</v>
      </c>
      <c r="E66" s="272">
        <f>SUM(+E68+E76+E77+E84+E85+E86+E89+E90+E91+E92+E93+E94+E95)</f>
        <v>159770</v>
      </c>
      <c r="F66" s="273">
        <f t="shared" ref="F66" si="8">SUM(+F68+F76+F77+F84+F85+F86+F89+F90+F91+F92+F93+F94+F95)</f>
        <v>159770</v>
      </c>
      <c r="G66" s="274">
        <f>SUM(+G68+G76+G77+G84+G85+G86+G89+G90+G91+G92+G93+G94+G95)</f>
        <v>0</v>
      </c>
      <c r="H66" s="274">
        <f>SUM(+H68+H76+H77+H84+H85+H86+H89+H90+H91+H92+H93+H94+H95)</f>
        <v>0</v>
      </c>
      <c r="I66" s="275">
        <f>SUM(+I68+I76+I77+I84+I85+I86+I89+I90+I91+I92+I93+I94+I95)</f>
        <v>0</v>
      </c>
    </row>
    <row r="67" spans="1:9" ht="16.5" thickTop="1">
      <c r="A67" s="276"/>
      <c r="B67" s="276"/>
      <c r="C67" s="276"/>
      <c r="D67" s="277"/>
      <c r="E67" s="278">
        <f t="shared" si="1"/>
        <v>0</v>
      </c>
      <c r="F67" s="279"/>
      <c r="G67" s="280"/>
      <c r="H67" s="280"/>
      <c r="I67" s="281"/>
    </row>
    <row r="68" spans="1:9" ht="15.75">
      <c r="A68" s="201" t="s">
        <v>101</v>
      </c>
      <c r="B68" s="107" t="s">
        <v>102</v>
      </c>
      <c r="C68" s="201"/>
      <c r="D68" s="242" t="e">
        <f>SUM(D69:D75)</f>
        <v>#VALUE!</v>
      </c>
      <c r="E68" s="242">
        <f>SUM(E69:E75)</f>
        <v>0</v>
      </c>
      <c r="F68" s="243">
        <f t="shared" ref="F68" si="9">SUM(F69:F75)</f>
        <v>0</v>
      </c>
      <c r="G68" s="244">
        <f>SUM(G69:G75)</f>
        <v>0</v>
      </c>
      <c r="H68" s="244">
        <f>SUM(H69:H75)</f>
        <v>0</v>
      </c>
      <c r="I68" s="245">
        <f>SUM(I69:I75)</f>
        <v>0</v>
      </c>
    </row>
    <row r="69" spans="1:9" ht="15.75">
      <c r="A69" s="282" t="s">
        <v>103</v>
      </c>
      <c r="B69" s="282" t="s">
        <v>104</v>
      </c>
      <c r="C69" s="282"/>
      <c r="D69" s="283" t="e">
        <f>+[4]OTCHET!D484+[4]OTCHET!D485+[4]OTCHET!D488+[4]OTCHET!D489+[4]OTCHET!D492+[4]OTCHET!D493+[4]OTCHET!D497</f>
        <v>#VALUE!</v>
      </c>
      <c r="E69" s="283">
        <f t="shared" si="1"/>
        <v>0</v>
      </c>
      <c r="F69" s="284">
        <f>+[4]OTCHET!F484+[4]OTCHET!F485+[4]OTCHET!F488+[4]OTCHET!F489+[4]OTCHET!F492+[4]OTCHET!F493+[4]OTCHET!F497</f>
        <v>0</v>
      </c>
      <c r="G69" s="285">
        <f>+[4]OTCHET!G484+[4]OTCHET!G485+[4]OTCHET!G488+[4]OTCHET!G489+[4]OTCHET!G492+[4]OTCHET!G493+[4]OTCHET!G497</f>
        <v>0</v>
      </c>
      <c r="H69" s="285">
        <f>+[4]OTCHET!H484+[4]OTCHET!H485+[4]OTCHET!H488+[4]OTCHET!H489+[4]OTCHET!H492+[4]OTCHET!H493+[4]OTCHET!H497</f>
        <v>0</v>
      </c>
      <c r="I69" s="286">
        <f>+[4]OTCHET!I484+[4]OTCHET!I485+[4]OTCHET!I488+[4]OTCHET!I489+[4]OTCHET!I492+[4]OTCHET!I493+[4]OTCHET!I497</f>
        <v>0</v>
      </c>
    </row>
    <row r="70" spans="1:9" ht="15.75">
      <c r="A70" s="287" t="s">
        <v>105</v>
      </c>
      <c r="B70" s="287" t="s">
        <v>106</v>
      </c>
      <c r="C70" s="287"/>
      <c r="D70" s="288" t="e">
        <f>+[4]OTCHET!D486+[4]OTCHET!D487+[4]OTCHET!D490+[4]OTCHET!D491+[4]OTCHET!D494+[4]OTCHET!D495+[4]OTCHET!D496+[4]OTCHET!D498</f>
        <v>#VALUE!</v>
      </c>
      <c r="E70" s="288">
        <f t="shared" si="1"/>
        <v>0</v>
      </c>
      <c r="F70" s="289">
        <f>+[4]OTCHET!F486+[4]OTCHET!F487+[4]OTCHET!F490+[4]OTCHET!F491+[4]OTCHET!F494+[4]OTCHET!F495+[4]OTCHET!F496+[4]OTCHET!F498</f>
        <v>0</v>
      </c>
      <c r="G70" s="290">
        <f>+[4]OTCHET!G486+[4]OTCHET!G487+[4]OTCHET!G490+[4]OTCHET!G491+[4]OTCHET!G494+[4]OTCHET!G495+[4]OTCHET!G496+[4]OTCHET!G498</f>
        <v>0</v>
      </c>
      <c r="H70" s="290">
        <f>+[4]OTCHET!H486+[4]OTCHET!H487+[4]OTCHET!H490+[4]OTCHET!H491+[4]OTCHET!H494+[4]OTCHET!H495+[4]OTCHET!H496+[4]OTCHET!H498</f>
        <v>0</v>
      </c>
      <c r="I70" s="291">
        <f>+[4]OTCHET!I486+[4]OTCHET!I487+[4]OTCHET!I490+[4]OTCHET!I491+[4]OTCHET!I494+[4]OTCHET!I495+[4]OTCHET!I496+[4]OTCHET!I498</f>
        <v>0</v>
      </c>
    </row>
    <row r="71" spans="1:9" ht="15.75">
      <c r="A71" s="287" t="s">
        <v>107</v>
      </c>
      <c r="B71" s="287" t="s">
        <v>108</v>
      </c>
      <c r="C71" s="287"/>
      <c r="D71" s="288">
        <f>+[4]OTCHET!D499</f>
        <v>0</v>
      </c>
      <c r="E71" s="288">
        <f t="shared" si="1"/>
        <v>0</v>
      </c>
      <c r="F71" s="289">
        <f>+[4]OTCHET!F499</f>
        <v>0</v>
      </c>
      <c r="G71" s="290">
        <f>+[4]OTCHET!G499</f>
        <v>0</v>
      </c>
      <c r="H71" s="290">
        <f>+[4]OTCHET!H499</f>
        <v>0</v>
      </c>
      <c r="I71" s="291">
        <f>+[4]OTCHET!I499</f>
        <v>0</v>
      </c>
    </row>
    <row r="72" spans="1:9" ht="15.75">
      <c r="A72" s="287" t="s">
        <v>109</v>
      </c>
      <c r="B72" s="287" t="s">
        <v>110</v>
      </c>
      <c r="C72" s="287"/>
      <c r="D72" s="288">
        <f>+[4]OTCHET!D504</f>
        <v>0</v>
      </c>
      <c r="E72" s="288">
        <f t="shared" si="1"/>
        <v>0</v>
      </c>
      <c r="F72" s="289">
        <f>+[4]OTCHET!F504</f>
        <v>0</v>
      </c>
      <c r="G72" s="290">
        <f>+[4]OTCHET!G504</f>
        <v>0</v>
      </c>
      <c r="H72" s="290">
        <f>+[4]OTCHET!H504</f>
        <v>0</v>
      </c>
      <c r="I72" s="291">
        <f>+[4]OTCHET!I504</f>
        <v>0</v>
      </c>
    </row>
    <row r="73" spans="1:9" ht="15.75">
      <c r="A73" s="287" t="s">
        <v>111</v>
      </c>
      <c r="B73" s="287" t="s">
        <v>112</v>
      </c>
      <c r="C73" s="287"/>
      <c r="D73" s="288" t="str">
        <f>+[4]OTCHET!D544</f>
        <v>с чуждестранни ценни книжа и финасови активи (+/-)</v>
      </c>
      <c r="E73" s="288">
        <f t="shared" si="1"/>
        <v>0</v>
      </c>
      <c r="F73" s="289">
        <f>+[4]OTCHET!F544</f>
        <v>0</v>
      </c>
      <c r="G73" s="290">
        <f>+[4]OTCHET!G544</f>
        <v>0</v>
      </c>
      <c r="H73" s="290">
        <f>+[4]OTCHET!H544</f>
        <v>0</v>
      </c>
      <c r="I73" s="291">
        <f>+[4]OTCHET!I544</f>
        <v>0</v>
      </c>
    </row>
    <row r="74" spans="1:9" ht="15.75">
      <c r="A74" s="292" t="s">
        <v>113</v>
      </c>
      <c r="B74" s="292" t="s">
        <v>114</v>
      </c>
      <c r="C74" s="292"/>
      <c r="D74" s="288" t="e">
        <f>+[4]OTCHET!D583+[4]OTCHET!D584</f>
        <v>#VALUE!</v>
      </c>
      <c r="E74" s="288">
        <f t="shared" si="1"/>
        <v>0</v>
      </c>
      <c r="F74" s="289">
        <f>+[4]OTCHET!F583+[4]OTCHET!F584</f>
        <v>0</v>
      </c>
      <c r="G74" s="290">
        <f>+[4]OTCHET!G583+[4]OTCHET!G584</f>
        <v>0</v>
      </c>
      <c r="H74" s="290">
        <f>+[4]OTCHET!H583+[4]OTCHET!H584</f>
        <v>0</v>
      </c>
      <c r="I74" s="291">
        <f>+[4]OTCHET!I583+[4]OTCHET!I584</f>
        <v>0</v>
      </c>
    </row>
    <row r="75" spans="1:9" ht="15.75">
      <c r="A75" s="293" t="s">
        <v>115</v>
      </c>
      <c r="B75" s="293" t="s">
        <v>116</v>
      </c>
      <c r="C75" s="293"/>
      <c r="D75" s="294" t="e">
        <f>+[4]OTCHET!D585+[4]OTCHET!D586+[4]OTCHET!D587</f>
        <v>#VALUE!</v>
      </c>
      <c r="E75" s="294">
        <f t="shared" si="1"/>
        <v>0</v>
      </c>
      <c r="F75" s="295">
        <f>+[4]OTCHET!F585+[4]OTCHET!F586+[4]OTCHET!F587</f>
        <v>0</v>
      </c>
      <c r="G75" s="296">
        <f>+[4]OTCHET!G585+[4]OTCHET!G586+[4]OTCHET!G587</f>
        <v>0</v>
      </c>
      <c r="H75" s="296">
        <f>+[4]OTCHET!H585+[4]OTCHET!H586+[4]OTCHET!H587</f>
        <v>0</v>
      </c>
      <c r="I75" s="297">
        <f>+[4]OTCHET!I585+[4]OTCHET!I586+[4]OTCHET!I587</f>
        <v>0</v>
      </c>
    </row>
    <row r="76" spans="1:9" ht="15.75">
      <c r="A76" s="195" t="s">
        <v>117</v>
      </c>
      <c r="B76" s="196" t="s">
        <v>118</v>
      </c>
      <c r="C76" s="195"/>
      <c r="D76" s="234">
        <f>[4]OTCHET!D463</f>
        <v>0</v>
      </c>
      <c r="E76" s="234">
        <f t="shared" si="1"/>
        <v>0</v>
      </c>
      <c r="F76" s="235">
        <f>[4]OTCHET!F463</f>
        <v>0</v>
      </c>
      <c r="G76" s="236">
        <f>[4]OTCHET!G463</f>
        <v>0</v>
      </c>
      <c r="H76" s="236">
        <f>[4]OTCHET!H463</f>
        <v>0</v>
      </c>
      <c r="I76" s="237">
        <f>[4]OTCHET!I463</f>
        <v>0</v>
      </c>
    </row>
    <row r="77" spans="1:9" ht="15.75">
      <c r="A77" s="201" t="s">
        <v>119</v>
      </c>
      <c r="B77" s="107" t="s">
        <v>120</v>
      </c>
      <c r="C77" s="201"/>
      <c r="D77" s="242" t="e">
        <f>SUM(D78:D83)</f>
        <v>#VALUE!</v>
      </c>
      <c r="E77" s="242">
        <f>SUM(E78:E83)</f>
        <v>0</v>
      </c>
      <c r="F77" s="243">
        <f t="shared" ref="F77" si="10">SUM(F78:F83)</f>
        <v>0</v>
      </c>
      <c r="G77" s="244">
        <f>SUM(G78:G83)</f>
        <v>0</v>
      </c>
      <c r="H77" s="244">
        <f>SUM(H78:H83)</f>
        <v>0</v>
      </c>
      <c r="I77" s="245">
        <f>SUM(I78:I83)</f>
        <v>0</v>
      </c>
    </row>
    <row r="78" spans="1:9" ht="15.75">
      <c r="A78" s="282" t="s">
        <v>121</v>
      </c>
      <c r="B78" s="282" t="s">
        <v>122</v>
      </c>
      <c r="C78" s="282"/>
      <c r="D78" s="283" t="e">
        <f>+[4]OTCHET!D468+[4]OTCHET!D471</f>
        <v>#VALUE!</v>
      </c>
      <c r="E78" s="283">
        <f t="shared" si="1"/>
        <v>0</v>
      </c>
      <c r="F78" s="284">
        <f>+[4]OTCHET!F468+[4]OTCHET!F471</f>
        <v>0</v>
      </c>
      <c r="G78" s="285">
        <f>+[4]OTCHET!G468+[4]OTCHET!G471</f>
        <v>0</v>
      </c>
      <c r="H78" s="285">
        <f>+[4]OTCHET!H468+[4]OTCHET!H471</f>
        <v>0</v>
      </c>
      <c r="I78" s="286">
        <f>+[4]OTCHET!I468+[4]OTCHET!I471</f>
        <v>0</v>
      </c>
    </row>
    <row r="79" spans="1:9" ht="15.75">
      <c r="A79" s="287" t="s">
        <v>123</v>
      </c>
      <c r="B79" s="287" t="s">
        <v>124</v>
      </c>
      <c r="C79" s="287"/>
      <c r="D79" s="288" t="e">
        <f>+[4]OTCHET!D469+[4]OTCHET!D472</f>
        <v>#VALUE!</v>
      </c>
      <c r="E79" s="288">
        <f t="shared" si="1"/>
        <v>0</v>
      </c>
      <c r="F79" s="289">
        <f>+[4]OTCHET!F469+[4]OTCHET!F472</f>
        <v>0</v>
      </c>
      <c r="G79" s="290">
        <f>+[4]OTCHET!G469+[4]OTCHET!G472</f>
        <v>0</v>
      </c>
      <c r="H79" s="290">
        <f>+[4]OTCHET!H469+[4]OTCHET!H472</f>
        <v>0</v>
      </c>
      <c r="I79" s="291">
        <f>+[4]OTCHET!I469+[4]OTCHET!I472</f>
        <v>0</v>
      </c>
    </row>
    <row r="80" spans="1:9" ht="15.75">
      <c r="A80" s="287" t="s">
        <v>125</v>
      </c>
      <c r="B80" s="287" t="s">
        <v>126</v>
      </c>
      <c r="C80" s="287"/>
      <c r="D80" s="288">
        <f>[4]OTCHET!D473</f>
        <v>0</v>
      </c>
      <c r="E80" s="288">
        <f t="shared" si="1"/>
        <v>0</v>
      </c>
      <c r="F80" s="289">
        <f>[4]OTCHET!F473</f>
        <v>0</v>
      </c>
      <c r="G80" s="290">
        <f>[4]OTCHET!G473</f>
        <v>0</v>
      </c>
      <c r="H80" s="290">
        <f>[4]OTCHET!H473</f>
        <v>0</v>
      </c>
      <c r="I80" s="291">
        <f>[4]OTCHET!I473</f>
        <v>0</v>
      </c>
    </row>
    <row r="81" spans="1:9" ht="15.75">
      <c r="A81" s="287"/>
      <c r="B81" s="287"/>
      <c r="C81" s="287"/>
      <c r="D81" s="288"/>
      <c r="E81" s="288">
        <f t="shared" si="1"/>
        <v>0</v>
      </c>
      <c r="F81" s="289"/>
      <c r="G81" s="290"/>
      <c r="H81" s="290"/>
      <c r="I81" s="291"/>
    </row>
    <row r="82" spans="1:9" ht="15.75">
      <c r="A82" s="287" t="s">
        <v>127</v>
      </c>
      <c r="B82" s="287" t="s">
        <v>128</v>
      </c>
      <c r="C82" s="287"/>
      <c r="D82" s="288" t="str">
        <f>+[4]OTCHET!D481</f>
        <v>предоставени заеми на крайни бенефициенти (-)</v>
      </c>
      <c r="E82" s="288">
        <f t="shared" si="1"/>
        <v>0</v>
      </c>
      <c r="F82" s="289">
        <f>+[4]OTCHET!F481</f>
        <v>0</v>
      </c>
      <c r="G82" s="290">
        <f>+[4]OTCHET!G481</f>
        <v>0</v>
      </c>
      <c r="H82" s="290">
        <f>+[4]OTCHET!H481</f>
        <v>0</v>
      </c>
      <c r="I82" s="291">
        <f>+[4]OTCHET!I481</f>
        <v>0</v>
      </c>
    </row>
    <row r="83" spans="1:9" ht="15.75">
      <c r="A83" s="298" t="s">
        <v>129</v>
      </c>
      <c r="B83" s="298" t="s">
        <v>130</v>
      </c>
      <c r="C83" s="298"/>
      <c r="D83" s="294" t="str">
        <f>+[4]OTCHET!D482</f>
        <v>възстановени суми по предоставени заеми на крайни бенефиценти (+)</v>
      </c>
      <c r="E83" s="294">
        <f t="shared" si="1"/>
        <v>0</v>
      </c>
      <c r="F83" s="295">
        <f>+[4]OTCHET!F482</f>
        <v>0</v>
      </c>
      <c r="G83" s="296">
        <f>+[4]OTCHET!G482</f>
        <v>0</v>
      </c>
      <c r="H83" s="296">
        <f>+[4]OTCHET!H482</f>
        <v>0</v>
      </c>
      <c r="I83" s="297">
        <f>+[4]OTCHET!I482</f>
        <v>0</v>
      </c>
    </row>
    <row r="84" spans="1:9" ht="15.75">
      <c r="A84" s="195" t="s">
        <v>131</v>
      </c>
      <c r="B84" s="196" t="s">
        <v>132</v>
      </c>
      <c r="C84" s="195"/>
      <c r="D84" s="234">
        <f>[4]OTCHET!D537</f>
        <v>0</v>
      </c>
      <c r="E84" s="234">
        <f t="shared" si="1"/>
        <v>0</v>
      </c>
      <c r="F84" s="235">
        <f>[4]OTCHET!F537</f>
        <v>0</v>
      </c>
      <c r="G84" s="236">
        <f>[4]OTCHET!G537</f>
        <v>0</v>
      </c>
      <c r="H84" s="236">
        <f>[4]OTCHET!H537</f>
        <v>0</v>
      </c>
      <c r="I84" s="237">
        <f>[4]OTCHET!I537</f>
        <v>0</v>
      </c>
    </row>
    <row r="85" spans="1:9" ht="15.75">
      <c r="A85" s="208" t="s">
        <v>133</v>
      </c>
      <c r="B85" s="207" t="s">
        <v>134</v>
      </c>
      <c r="C85" s="208"/>
      <c r="D85" s="238">
        <f>[4]OTCHET!D538</f>
        <v>0</v>
      </c>
      <c r="E85" s="238">
        <f t="shared" si="1"/>
        <v>0</v>
      </c>
      <c r="F85" s="239">
        <f>[4]OTCHET!F538</f>
        <v>0</v>
      </c>
      <c r="G85" s="240">
        <f>[4]OTCHET!G538</f>
        <v>0</v>
      </c>
      <c r="H85" s="240">
        <f>[4]OTCHET!H538</f>
        <v>0</v>
      </c>
      <c r="I85" s="241">
        <f>[4]OTCHET!I538</f>
        <v>0</v>
      </c>
    </row>
    <row r="86" spans="1:9" ht="15.75">
      <c r="A86" s="201" t="s">
        <v>135</v>
      </c>
      <c r="B86" s="107" t="s">
        <v>136</v>
      </c>
      <c r="C86" s="201"/>
      <c r="D86" s="242" t="e">
        <f>+D87+D88</f>
        <v>#VALUE!</v>
      </c>
      <c r="E86" s="242">
        <f>+E87+E88</f>
        <v>157793</v>
      </c>
      <c r="F86" s="243">
        <f t="shared" ref="F86" si="11">+F87+F88</f>
        <v>157793</v>
      </c>
      <c r="G86" s="244">
        <f>+G87+G88</f>
        <v>0</v>
      </c>
      <c r="H86" s="244">
        <f>+H87+H88</f>
        <v>0</v>
      </c>
      <c r="I86" s="245">
        <f>+I87+I88</f>
        <v>0</v>
      </c>
    </row>
    <row r="87" spans="1:9" ht="15.75">
      <c r="A87" s="282" t="s">
        <v>137</v>
      </c>
      <c r="B87" s="282" t="s">
        <v>138</v>
      </c>
      <c r="C87" s="299"/>
      <c r="D87" s="283" t="e">
        <f>+[4]OTCHET!D505+[4]OTCHET!D514+[4]OTCHET!D518+[4]OTCHET!D545</f>
        <v>#VALUE!</v>
      </c>
      <c r="E87" s="283">
        <f t="shared" si="1"/>
        <v>0</v>
      </c>
      <c r="F87" s="284">
        <f>+[4]OTCHET!F505+[4]OTCHET!F514+[4]OTCHET!F518+[4]OTCHET!F545</f>
        <v>0</v>
      </c>
      <c r="G87" s="285">
        <f>+[4]OTCHET!G505+[4]OTCHET!G514+[4]OTCHET!G518+[4]OTCHET!G545</f>
        <v>0</v>
      </c>
      <c r="H87" s="285">
        <f>+[4]OTCHET!H505+[4]OTCHET!H514+[4]OTCHET!H518+[4]OTCHET!H545</f>
        <v>0</v>
      </c>
      <c r="I87" s="286">
        <f>+[4]OTCHET!I505+[4]OTCHET!I514+[4]OTCHET!I518+[4]OTCHET!I545</f>
        <v>0</v>
      </c>
    </row>
    <row r="88" spans="1:9" ht="15.75">
      <c r="A88" s="298" t="s">
        <v>139</v>
      </c>
      <c r="B88" s="298" t="s">
        <v>140</v>
      </c>
      <c r="C88" s="300"/>
      <c r="D88" s="294">
        <f>+[4]OTCHET!D523+[4]OTCHET!D526+[4]OTCHET!D546</f>
        <v>0</v>
      </c>
      <c r="E88" s="294">
        <f t="shared" si="1"/>
        <v>157793</v>
      </c>
      <c r="F88" s="295">
        <f>+[4]OTCHET!F523+[4]OTCHET!F526+[4]OTCHET!F546</f>
        <v>157793</v>
      </c>
      <c r="G88" s="296">
        <f>+[4]OTCHET!G523+[4]OTCHET!G526+[4]OTCHET!G546</f>
        <v>0</v>
      </c>
      <c r="H88" s="296">
        <f>+[4]OTCHET!H523+[4]OTCHET!H526+[4]OTCHET!H546</f>
        <v>0</v>
      </c>
      <c r="I88" s="297">
        <f>+[4]OTCHET!I523+[4]OTCHET!I526+[4]OTCHET!I546</f>
        <v>0</v>
      </c>
    </row>
    <row r="89" spans="1:9" ht="15.75">
      <c r="A89" s="195" t="s">
        <v>141</v>
      </c>
      <c r="B89" s="196" t="s">
        <v>142</v>
      </c>
      <c r="C89" s="301"/>
      <c r="D89" s="234">
        <f>[4]OTCHET!D533</f>
        <v>0</v>
      </c>
      <c r="E89" s="234">
        <f t="shared" ref="E89:E96" si="12">+F89+G89+H89+I89</f>
        <v>1977</v>
      </c>
      <c r="F89" s="235">
        <f>[4]OTCHET!F533</f>
        <v>1977</v>
      </c>
      <c r="G89" s="236">
        <f>[4]OTCHET!G533</f>
        <v>0</v>
      </c>
      <c r="H89" s="236">
        <f>[4]OTCHET!H533</f>
        <v>0</v>
      </c>
      <c r="I89" s="237">
        <f>[4]OTCHET!I533</f>
        <v>0</v>
      </c>
    </row>
    <row r="90" spans="1:9" ht="15.75">
      <c r="A90" s="208" t="s">
        <v>143</v>
      </c>
      <c r="B90" s="207" t="s">
        <v>144</v>
      </c>
      <c r="C90" s="208"/>
      <c r="D90" s="238" t="e">
        <f>+[4]OTCHET!D569+[4]OTCHET!D570+[4]OTCHET!D571+[4]OTCHET!D572+[4]OTCHET!D573+[4]OTCHET!D574</f>
        <v>#VALUE!</v>
      </c>
      <c r="E90" s="238">
        <f t="shared" si="12"/>
        <v>0</v>
      </c>
      <c r="F90" s="239">
        <f>+[4]OTCHET!F569+[4]OTCHET!F570+[4]OTCHET!F571+[4]OTCHET!F572+[4]OTCHET!F573+[4]OTCHET!F574</f>
        <v>0</v>
      </c>
      <c r="G90" s="240">
        <f>+[4]OTCHET!G569+[4]OTCHET!G570+[4]OTCHET!G571+[4]OTCHET!G572+[4]OTCHET!G573+[4]OTCHET!G574</f>
        <v>0</v>
      </c>
      <c r="H90" s="240">
        <f>+[4]OTCHET!H569+[4]OTCHET!H570+[4]OTCHET!H571+[4]OTCHET!H572+[4]OTCHET!H573+[4]OTCHET!H574</f>
        <v>0</v>
      </c>
      <c r="I90" s="241">
        <f>+[4]OTCHET!I569+[4]OTCHET!I570+[4]OTCHET!I571+[4]OTCHET!I572+[4]OTCHET!I573+[4]OTCHET!I574</f>
        <v>0</v>
      </c>
    </row>
    <row r="91" spans="1:9" ht="15.75">
      <c r="A91" s="302" t="s">
        <v>145</v>
      </c>
      <c r="B91" s="302" t="s">
        <v>146</v>
      </c>
      <c r="C91" s="302"/>
      <c r="D91" s="146" t="e">
        <f>+[4]OTCHET!D575+[4]OTCHET!D576+[4]OTCHET!D577+[4]OTCHET!D578+[4]OTCHET!D579+[4]OTCHET!D580+[4]OTCHET!D581</f>
        <v>#VALUE!</v>
      </c>
      <c r="E91" s="146">
        <f t="shared" si="12"/>
        <v>0</v>
      </c>
      <c r="F91" s="147">
        <f>+[4]OTCHET!F575+[4]OTCHET!F576+[4]OTCHET!F577+[4]OTCHET!F578+[4]OTCHET!F579+[4]OTCHET!F580+[4]OTCHET!F581</f>
        <v>0</v>
      </c>
      <c r="G91" s="148">
        <f>+[4]OTCHET!G575+[4]OTCHET!G576+[4]OTCHET!G577+[4]OTCHET!G578+[4]OTCHET!G579+[4]OTCHET!G580+[4]OTCHET!G581</f>
        <v>0</v>
      </c>
      <c r="H91" s="148">
        <f>+[4]OTCHET!H575+[4]OTCHET!H576+[4]OTCHET!H577+[4]OTCHET!H578+[4]OTCHET!H579+[4]OTCHET!H580+[4]OTCHET!H581</f>
        <v>0</v>
      </c>
      <c r="I91" s="149">
        <f>+[4]OTCHET!I575+[4]OTCHET!I576+[4]OTCHET!I577+[4]OTCHET!I578+[4]OTCHET!I579+[4]OTCHET!I580+[4]OTCHET!I581</f>
        <v>0</v>
      </c>
    </row>
    <row r="92" spans="1:9" ht="15.75">
      <c r="A92" s="207" t="s">
        <v>147</v>
      </c>
      <c r="B92" s="207" t="s">
        <v>148</v>
      </c>
      <c r="C92" s="302"/>
      <c r="D92" s="146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146">
        <f t="shared" si="12"/>
        <v>0</v>
      </c>
      <c r="F92" s="147">
        <f>+[4]OTCHET!F582</f>
        <v>0</v>
      </c>
      <c r="G92" s="148">
        <f>+[4]OTCHET!G582</f>
        <v>0</v>
      </c>
      <c r="H92" s="148">
        <f>+[4]OTCHET!H582</f>
        <v>0</v>
      </c>
      <c r="I92" s="149">
        <f>+[4]OTCHET!I582</f>
        <v>0</v>
      </c>
    </row>
    <row r="93" spans="1:9" ht="15.75">
      <c r="A93" s="207" t="s">
        <v>149</v>
      </c>
      <c r="B93" s="207" t="s">
        <v>150</v>
      </c>
      <c r="C93" s="207"/>
      <c r="D93" s="146" t="e">
        <f>+[4]OTCHET!D589+[4]OTCHET!D590</f>
        <v>#VALUE!</v>
      </c>
      <c r="E93" s="146">
        <f t="shared" si="12"/>
        <v>0</v>
      </c>
      <c r="F93" s="147">
        <f>+[4]OTCHET!F589+[4]OTCHET!F590</f>
        <v>0</v>
      </c>
      <c r="G93" s="148">
        <f>+[4]OTCHET!G589+[4]OTCHET!G590</f>
        <v>0</v>
      </c>
      <c r="H93" s="148">
        <f>+[4]OTCHET!H589+[4]OTCHET!H590</f>
        <v>0</v>
      </c>
      <c r="I93" s="149">
        <f>+[4]OTCHET!I589+[4]OTCHET!I590</f>
        <v>0</v>
      </c>
    </row>
    <row r="94" spans="1:9" ht="15.75">
      <c r="A94" s="207" t="s">
        <v>151</v>
      </c>
      <c r="B94" s="302" t="s">
        <v>152</v>
      </c>
      <c r="C94" s="207"/>
      <c r="D94" s="146" t="e">
        <f>+[4]OTCHET!D591+[4]OTCHET!D592</f>
        <v>#VALUE!</v>
      </c>
      <c r="E94" s="146">
        <f t="shared" si="12"/>
        <v>0</v>
      </c>
      <c r="F94" s="147">
        <f>+[4]OTCHET!F591+[4]OTCHET!F592</f>
        <v>0</v>
      </c>
      <c r="G94" s="148">
        <f>+[4]OTCHET!G591+[4]OTCHET!G592</f>
        <v>0</v>
      </c>
      <c r="H94" s="148">
        <f>+[4]OTCHET!H591+[4]OTCHET!H592</f>
        <v>0</v>
      </c>
      <c r="I94" s="149">
        <f>+[4]OTCHET!I591+[4]OTCHET!I592</f>
        <v>0</v>
      </c>
    </row>
    <row r="95" spans="1:9" ht="15.75">
      <c r="A95" s="107" t="s">
        <v>153</v>
      </c>
      <c r="B95" s="107" t="s">
        <v>154</v>
      </c>
      <c r="C95" s="107"/>
      <c r="D95" s="108">
        <f>[4]OTCHET!D593</f>
        <v>0</v>
      </c>
      <c r="E95" s="108">
        <f t="shared" si="12"/>
        <v>0</v>
      </c>
      <c r="F95" s="109">
        <f>[4]OTCHET!F593</f>
        <v>0</v>
      </c>
      <c r="G95" s="110">
        <f>[4]OTCHET!G593</f>
        <v>0</v>
      </c>
      <c r="H95" s="110">
        <f>[4]OTCHET!H593</f>
        <v>0</v>
      </c>
      <c r="I95" s="111">
        <f>[4]OTCHET!I593</f>
        <v>0</v>
      </c>
    </row>
    <row r="96" spans="1:9" ht="16.5" thickBot="1">
      <c r="A96" s="303" t="s">
        <v>155</v>
      </c>
      <c r="B96" s="303" t="s">
        <v>156</v>
      </c>
      <c r="C96" s="303"/>
      <c r="D96" s="304" t="str">
        <f>+[4]OTCHET!D596</f>
        <v>покупко-продажба на валута (+/-)</v>
      </c>
      <c r="E96" s="304">
        <f t="shared" si="12"/>
        <v>0</v>
      </c>
      <c r="F96" s="305">
        <f>+[4]OTCHET!F596</f>
        <v>0</v>
      </c>
      <c r="G96" s="306">
        <f>+[4]OTCHET!G596</f>
        <v>0</v>
      </c>
      <c r="H96" s="306">
        <f>+[4]OTCHET!H596</f>
        <v>0</v>
      </c>
      <c r="I96" s="307">
        <f>+[4]OTCHET!I596</f>
        <v>0</v>
      </c>
    </row>
    <row r="97" spans="1:9" ht="15.75">
      <c r="A97" s="43" t="e">
        <f>+IF(+SUM(D$65:I$65)=0,0,"Контрола: дефицит/излишък = финансиране с обратен знак (V. + VІ. = 0)")</f>
        <v>#VALUE!</v>
      </c>
      <c r="B97" s="308"/>
      <c r="C97" s="308"/>
      <c r="D97" s="309" t="e">
        <f t="shared" ref="D97:I97" si="13">+D$64+D$66</f>
        <v>#VALUE!</v>
      </c>
      <c r="E97" s="309">
        <f t="shared" si="13"/>
        <v>0</v>
      </c>
      <c r="F97" s="310">
        <f t="shared" si="13"/>
        <v>0</v>
      </c>
      <c r="G97" s="310">
        <f t="shared" si="13"/>
        <v>0</v>
      </c>
      <c r="H97" s="310">
        <f t="shared" si="13"/>
        <v>0</v>
      </c>
      <c r="I97" s="310">
        <f t="shared" si="13"/>
        <v>0</v>
      </c>
    </row>
    <row r="98" spans="1:9" ht="15.75">
      <c r="A98" s="311"/>
      <c r="B98" s="311"/>
      <c r="C98" s="311"/>
      <c r="D98" s="312"/>
      <c r="E98" s="5"/>
      <c r="F98" s="313"/>
      <c r="G98" s="46"/>
      <c r="H98" s="46"/>
    </row>
    <row r="99" spans="1:9" ht="15.75">
      <c r="A99" s="12" t="str">
        <f>+[4]OTCHET!G607</f>
        <v>e-mail:</v>
      </c>
      <c r="B99" s="311"/>
      <c r="C99" s="311"/>
      <c r="D99" s="6"/>
      <c r="E99" s="315"/>
      <c r="F99" s="13" t="str">
        <f>+[4]OTCHET!D607</f>
        <v xml:space="preserve">служебни телефони </v>
      </c>
      <c r="G99" s="13" t="str">
        <f>+[4]OTCHET!E607</f>
        <v>032/654331</v>
      </c>
      <c r="H99" s="316"/>
      <c r="I99" s="29">
        <f>+[4]OTCHET!A607</f>
        <v>0</v>
      </c>
    </row>
    <row r="100" spans="1:9" ht="15.75">
      <c r="A100" s="317" t="s">
        <v>157</v>
      </c>
      <c r="B100" s="318"/>
      <c r="C100" s="318"/>
      <c r="D100" s="319"/>
      <c r="E100" s="319"/>
      <c r="F100" s="343" t="s">
        <v>158</v>
      </c>
      <c r="G100" s="343"/>
      <c r="H100" s="320"/>
      <c r="I100" s="321" t="s">
        <v>159</v>
      </c>
    </row>
    <row r="101" spans="1:9" ht="15.75">
      <c r="A101" s="322" t="s">
        <v>160</v>
      </c>
      <c r="B101" s="323"/>
      <c r="C101" s="323"/>
      <c r="D101" s="324"/>
      <c r="E101" s="325"/>
      <c r="F101" s="46"/>
      <c r="G101" s="46"/>
      <c r="H101" s="46"/>
      <c r="I101" s="46"/>
    </row>
    <row r="102" spans="1:9" ht="15.75">
      <c r="A102" s="316"/>
      <c r="B102" s="326"/>
      <c r="C102" s="311"/>
      <c r="D102" s="344" t="str">
        <f>+[4]OTCHET!C605</f>
        <v>ИЗГОТВИЛ:</v>
      </c>
      <c r="E102" s="344"/>
      <c r="F102" s="46"/>
      <c r="G102" s="46"/>
      <c r="H102" s="46"/>
      <c r="I102" s="46"/>
    </row>
    <row r="103" spans="1:9">
      <c r="A103" s="323"/>
      <c r="D103" s="46"/>
      <c r="E103" s="46"/>
      <c r="F103" s="46"/>
      <c r="G103" s="46"/>
      <c r="H103" s="46"/>
      <c r="I103" s="46"/>
    </row>
    <row r="104" spans="1:9">
      <c r="D104" s="46"/>
      <c r="E104" s="46"/>
      <c r="F104" s="46"/>
      <c r="G104" s="46"/>
      <c r="H104" s="46"/>
      <c r="I104" s="46"/>
    </row>
    <row r="105" spans="1:9" ht="15.75">
      <c r="A105" s="328" t="s">
        <v>161</v>
      </c>
      <c r="B105" s="311"/>
      <c r="C105" s="311"/>
      <c r="D105" s="325"/>
      <c r="E105" s="325"/>
      <c r="F105" s="46"/>
      <c r="G105" s="328" t="s">
        <v>162</v>
      </c>
      <c r="H105" s="329"/>
      <c r="I105" s="330"/>
    </row>
    <row r="106" spans="1:9" ht="15.75">
      <c r="D106" s="344" t="str">
        <f>+[4]OTCHET!F602</f>
        <v>ГЛ. СЧЕТОВОДИТЕЛ:</v>
      </c>
      <c r="E106" s="344"/>
      <c r="F106" s="331"/>
      <c r="G106" s="46"/>
      <c r="H106" s="344" t="str">
        <f>+[4]OTCHET!F605</f>
        <v>РЪКОВОДИТЕЛ:</v>
      </c>
      <c r="I106" s="344"/>
    </row>
    <row r="107" spans="1:9">
      <c r="A107" s="332"/>
      <c r="B107" s="332"/>
      <c r="C107" s="332"/>
      <c r="D107" s="333"/>
      <c r="E107" s="333"/>
      <c r="F107" s="333"/>
      <c r="G107" s="333"/>
      <c r="H107" s="333"/>
      <c r="I107" s="333"/>
    </row>
    <row r="108" spans="1:9">
      <c r="A108" s="332"/>
      <c r="B108" s="332"/>
      <c r="C108" s="332"/>
      <c r="D108" s="333"/>
      <c r="E108" s="333"/>
      <c r="F108" s="333"/>
      <c r="G108" s="333"/>
      <c r="H108" s="333"/>
      <c r="I108" s="333"/>
    </row>
    <row r="109" spans="1:9">
      <c r="A109" s="332"/>
      <c r="B109" s="332"/>
      <c r="C109" s="332"/>
      <c r="D109" s="333"/>
      <c r="E109" s="333"/>
      <c r="F109" s="333"/>
      <c r="G109" s="333"/>
      <c r="H109" s="333"/>
      <c r="I109" s="333"/>
    </row>
    <row r="110" spans="1:9">
      <c r="A110" s="332"/>
      <c r="B110" s="332"/>
      <c r="C110" s="332"/>
      <c r="D110" s="333"/>
      <c r="E110" s="333"/>
      <c r="F110" s="333"/>
      <c r="G110" s="333"/>
      <c r="H110" s="333"/>
      <c r="I110" s="333"/>
    </row>
    <row r="111" spans="1:9">
      <c r="A111" s="332"/>
      <c r="B111" s="332"/>
      <c r="C111" s="332"/>
      <c r="D111" s="333"/>
      <c r="E111" s="333"/>
      <c r="F111" s="333"/>
      <c r="G111" s="333"/>
      <c r="H111" s="333"/>
      <c r="I111" s="333"/>
    </row>
    <row r="112" spans="1:9">
      <c r="A112" s="332"/>
      <c r="B112" s="332"/>
      <c r="C112" s="332"/>
      <c r="D112" s="333"/>
      <c r="E112" s="333"/>
      <c r="F112" s="333"/>
      <c r="G112" s="333"/>
      <c r="H112" s="333"/>
      <c r="I112" s="333"/>
    </row>
    <row r="113" spans="1:9">
      <c r="A113" s="332"/>
      <c r="B113" s="332"/>
      <c r="C113" s="332"/>
      <c r="D113" s="333"/>
      <c r="E113" s="333"/>
      <c r="F113" s="333"/>
      <c r="G113" s="333"/>
      <c r="H113" s="333"/>
      <c r="I113" s="333"/>
    </row>
    <row r="114" spans="1:9">
      <c r="A114" s="332"/>
      <c r="B114" s="332"/>
      <c r="C114" s="332"/>
      <c r="D114" s="333"/>
      <c r="E114" s="333"/>
      <c r="F114" s="333"/>
      <c r="G114" s="333"/>
      <c r="H114" s="333"/>
      <c r="I114" s="333"/>
    </row>
    <row r="115" spans="1:9">
      <c r="A115" s="332"/>
      <c r="B115" s="332"/>
      <c r="C115" s="332"/>
      <c r="D115" s="333"/>
      <c r="E115" s="333"/>
      <c r="F115" s="333"/>
      <c r="G115" s="333"/>
      <c r="H115" s="333"/>
      <c r="I115" s="333"/>
    </row>
    <row r="116" spans="1:9">
      <c r="A116" s="332"/>
      <c r="B116" s="332"/>
      <c r="C116" s="332"/>
      <c r="D116" s="333"/>
      <c r="E116" s="333"/>
      <c r="F116" s="333"/>
      <c r="G116" s="333"/>
      <c r="H116" s="333"/>
      <c r="I116" s="333"/>
    </row>
    <row r="117" spans="1:9">
      <c r="A117" s="332"/>
      <c r="B117" s="332"/>
      <c r="C117" s="332"/>
      <c r="D117" s="333"/>
      <c r="E117" s="333"/>
      <c r="F117" s="333"/>
      <c r="G117" s="333"/>
      <c r="H117" s="333"/>
      <c r="I117" s="333"/>
    </row>
    <row r="118" spans="1:9">
      <c r="A118" s="332"/>
      <c r="B118" s="332"/>
      <c r="C118" s="332"/>
      <c r="D118" s="333"/>
      <c r="E118" s="333"/>
      <c r="F118" s="333"/>
      <c r="G118" s="333"/>
      <c r="H118" s="333"/>
      <c r="I118" s="333"/>
    </row>
    <row r="119" spans="1:9">
      <c r="A119" s="332"/>
      <c r="B119" s="332"/>
      <c r="C119" s="332"/>
      <c r="D119" s="333"/>
      <c r="E119" s="333"/>
      <c r="F119" s="333"/>
      <c r="G119" s="333"/>
      <c r="H119" s="333"/>
      <c r="I119" s="333"/>
    </row>
    <row r="120" spans="1:9">
      <c r="A120" s="332"/>
      <c r="B120" s="332"/>
      <c r="C120" s="332"/>
      <c r="D120" s="333"/>
      <c r="E120" s="333"/>
      <c r="F120" s="333"/>
      <c r="G120" s="333"/>
      <c r="H120" s="333"/>
      <c r="I120" s="333"/>
    </row>
    <row r="121" spans="1:9">
      <c r="A121" s="332"/>
      <c r="B121" s="332"/>
      <c r="C121" s="332"/>
      <c r="D121" s="333"/>
      <c r="E121" s="333"/>
      <c r="F121" s="333"/>
      <c r="G121" s="333"/>
      <c r="H121" s="333"/>
      <c r="I121" s="333"/>
    </row>
    <row r="122" spans="1:9">
      <c r="A122" s="332"/>
      <c r="B122" s="332"/>
      <c r="C122" s="332"/>
      <c r="D122" s="333"/>
      <c r="E122" s="333"/>
      <c r="F122" s="333"/>
      <c r="G122" s="333"/>
      <c r="H122" s="333"/>
      <c r="I122" s="333"/>
    </row>
    <row r="123" spans="1:9">
      <c r="A123" s="332"/>
      <c r="B123" s="332"/>
      <c r="C123" s="332"/>
      <c r="D123" s="333"/>
      <c r="E123" s="333"/>
      <c r="F123" s="333"/>
      <c r="G123" s="333"/>
      <c r="H123" s="333"/>
      <c r="I123" s="333"/>
    </row>
    <row r="124" spans="1:9">
      <c r="A124" s="332"/>
      <c r="B124" s="332"/>
      <c r="C124" s="332"/>
      <c r="D124" s="333"/>
      <c r="E124" s="333"/>
      <c r="F124" s="333"/>
      <c r="G124" s="333"/>
      <c r="H124" s="333"/>
      <c r="I124" s="333"/>
    </row>
    <row r="125" spans="1:9">
      <c r="A125" s="332"/>
      <c r="B125" s="332"/>
      <c r="C125" s="332"/>
      <c r="D125" s="333"/>
      <c r="E125" s="333"/>
      <c r="F125" s="333"/>
      <c r="G125" s="333"/>
      <c r="H125" s="333"/>
      <c r="I125" s="333"/>
    </row>
    <row r="126" spans="1:9">
      <c r="A126" s="332"/>
      <c r="B126" s="332"/>
      <c r="C126" s="332"/>
      <c r="D126" s="333"/>
      <c r="E126" s="333"/>
      <c r="F126" s="333"/>
      <c r="G126" s="333"/>
      <c r="H126" s="333"/>
      <c r="I126" s="333"/>
    </row>
    <row r="127" spans="1:9">
      <c r="A127" s="332"/>
      <c r="B127" s="332"/>
      <c r="C127" s="332"/>
      <c r="D127" s="333"/>
      <c r="E127" s="333"/>
      <c r="F127" s="333"/>
      <c r="G127" s="333"/>
      <c r="H127" s="333"/>
      <c r="I127" s="333"/>
    </row>
    <row r="128" spans="1:9">
      <c r="A128" s="332"/>
      <c r="B128" s="332"/>
      <c r="C128" s="332"/>
      <c r="D128" s="333"/>
      <c r="E128" s="333"/>
      <c r="F128" s="333"/>
      <c r="G128" s="333"/>
      <c r="H128" s="333"/>
      <c r="I128" s="333"/>
    </row>
    <row r="129" spans="1:9">
      <c r="A129" s="332"/>
      <c r="B129" s="332"/>
      <c r="C129" s="332"/>
      <c r="D129" s="333"/>
      <c r="E129" s="333"/>
      <c r="F129" s="333"/>
      <c r="G129" s="333"/>
      <c r="H129" s="333"/>
      <c r="I129" s="333"/>
    </row>
    <row r="130" spans="1:9">
      <c r="A130" s="332"/>
      <c r="B130" s="332"/>
      <c r="C130" s="332"/>
      <c r="D130" s="333"/>
      <c r="E130" s="333"/>
      <c r="F130" s="333"/>
      <c r="G130" s="333"/>
      <c r="H130" s="333"/>
      <c r="I130" s="333"/>
    </row>
    <row r="131" spans="1:9">
      <c r="A131" s="332"/>
      <c r="B131" s="332"/>
      <c r="C131" s="332"/>
      <c r="D131" s="333"/>
      <c r="E131" s="333"/>
      <c r="F131" s="333"/>
      <c r="G131" s="333"/>
      <c r="H131" s="333"/>
      <c r="I131" s="333"/>
    </row>
    <row r="132" spans="1:9">
      <c r="A132" s="332"/>
      <c r="B132" s="332"/>
      <c r="C132" s="332"/>
      <c r="D132" s="333"/>
      <c r="E132" s="333"/>
      <c r="F132" s="333"/>
      <c r="G132" s="333"/>
      <c r="H132" s="333"/>
      <c r="I132" s="333"/>
    </row>
    <row r="133" spans="1:9">
      <c r="A133" s="332"/>
      <c r="B133" s="332"/>
      <c r="C133" s="332"/>
      <c r="D133" s="333"/>
      <c r="E133" s="333"/>
      <c r="F133" s="333"/>
      <c r="G133" s="333"/>
      <c r="H133" s="333"/>
      <c r="I133" s="333"/>
    </row>
    <row r="134" spans="1:9">
      <c r="A134" s="332"/>
      <c r="B134" s="332"/>
      <c r="C134" s="332"/>
      <c r="D134" s="333"/>
      <c r="E134" s="333"/>
      <c r="F134" s="333"/>
      <c r="G134" s="333"/>
      <c r="H134" s="333"/>
      <c r="I134" s="333"/>
    </row>
    <row r="135" spans="1:9">
      <c r="A135" s="332"/>
      <c r="B135" s="332"/>
      <c r="C135" s="332"/>
      <c r="D135" s="333"/>
      <c r="E135" s="333"/>
      <c r="F135" s="333"/>
      <c r="G135" s="333"/>
      <c r="H135" s="333"/>
      <c r="I135" s="333"/>
    </row>
    <row r="136" spans="1:9">
      <c r="A136" s="332"/>
      <c r="B136" s="332"/>
      <c r="C136" s="332"/>
      <c r="D136" s="333"/>
      <c r="E136" s="333"/>
      <c r="F136" s="333"/>
      <c r="G136" s="333"/>
      <c r="H136" s="333"/>
      <c r="I136" s="333"/>
    </row>
    <row r="137" spans="1:9">
      <c r="A137" s="332"/>
      <c r="B137" s="332"/>
      <c r="C137" s="332"/>
      <c r="D137" s="333"/>
      <c r="E137" s="333"/>
      <c r="F137" s="333"/>
      <c r="G137" s="333"/>
      <c r="H137" s="333"/>
      <c r="I137" s="333"/>
    </row>
    <row r="138" spans="1:9">
      <c r="A138" s="332"/>
      <c r="B138" s="332"/>
      <c r="C138" s="332"/>
      <c r="D138" s="333"/>
      <c r="E138" s="333"/>
      <c r="F138" s="333"/>
      <c r="G138" s="333"/>
      <c r="H138" s="333"/>
      <c r="I138" s="333"/>
    </row>
    <row r="139" spans="1:9">
      <c r="A139" s="332"/>
      <c r="B139" s="332"/>
      <c r="C139" s="332"/>
      <c r="D139" s="333"/>
      <c r="E139" s="333"/>
      <c r="F139" s="333"/>
      <c r="G139" s="333"/>
      <c r="H139" s="333"/>
      <c r="I139" s="333"/>
    </row>
    <row r="140" spans="1:9">
      <c r="A140" s="332"/>
      <c r="B140" s="332"/>
      <c r="C140" s="332"/>
      <c r="D140" s="333"/>
      <c r="E140" s="333"/>
      <c r="F140" s="333"/>
      <c r="G140" s="333"/>
      <c r="H140" s="333"/>
      <c r="I140" s="333"/>
    </row>
    <row r="141" spans="1:9">
      <c r="A141" s="332"/>
      <c r="B141" s="332"/>
      <c r="C141" s="332"/>
      <c r="D141" s="333"/>
      <c r="E141" s="333"/>
      <c r="F141" s="333"/>
      <c r="G141" s="333"/>
      <c r="H141" s="333"/>
      <c r="I141" s="333"/>
    </row>
    <row r="142" spans="1:9">
      <c r="A142" s="332"/>
      <c r="B142" s="332"/>
      <c r="C142" s="332"/>
      <c r="D142" s="333"/>
      <c r="E142" s="333"/>
      <c r="F142" s="333"/>
      <c r="G142" s="333"/>
      <c r="H142" s="333"/>
      <c r="I142" s="333"/>
    </row>
    <row r="143" spans="1:9">
      <c r="A143" s="332"/>
      <c r="B143" s="332"/>
      <c r="C143" s="332"/>
      <c r="D143" s="333"/>
      <c r="E143" s="333"/>
      <c r="F143" s="333"/>
      <c r="G143" s="333"/>
      <c r="H143" s="333"/>
      <c r="I143" s="333"/>
    </row>
    <row r="144" spans="1:9">
      <c r="A144" s="332"/>
      <c r="B144" s="332"/>
      <c r="C144" s="332"/>
      <c r="D144" s="333"/>
      <c r="E144" s="333"/>
      <c r="F144" s="333"/>
      <c r="G144" s="333"/>
      <c r="H144" s="333"/>
      <c r="I144" s="333"/>
    </row>
    <row r="145" spans="1:9">
      <c r="A145" s="332"/>
      <c r="B145" s="332"/>
      <c r="C145" s="332"/>
      <c r="D145" s="333"/>
      <c r="E145" s="333"/>
      <c r="F145" s="333"/>
      <c r="G145" s="333"/>
      <c r="H145" s="333"/>
      <c r="I145" s="333"/>
    </row>
    <row r="146" spans="1:9">
      <c r="A146" s="332"/>
      <c r="B146" s="332"/>
      <c r="C146" s="332"/>
      <c r="D146" s="333"/>
      <c r="E146" s="333"/>
      <c r="F146" s="333"/>
      <c r="G146" s="333"/>
      <c r="H146" s="333"/>
      <c r="I146" s="333"/>
    </row>
    <row r="147" spans="1:9">
      <c r="A147" s="332"/>
      <c r="B147" s="332"/>
      <c r="C147" s="332"/>
      <c r="D147" s="333"/>
      <c r="E147" s="333"/>
      <c r="F147" s="333"/>
      <c r="G147" s="333"/>
      <c r="H147" s="333"/>
      <c r="I147" s="333"/>
    </row>
    <row r="148" spans="1:9">
      <c r="A148" s="332"/>
      <c r="B148" s="332"/>
      <c r="C148" s="332"/>
      <c r="D148" s="333"/>
      <c r="E148" s="333"/>
      <c r="F148" s="333"/>
      <c r="G148" s="333"/>
      <c r="H148" s="333"/>
      <c r="I148" s="333"/>
    </row>
    <row r="149" spans="1:9">
      <c r="A149" s="332"/>
      <c r="B149" s="332"/>
      <c r="C149" s="332"/>
      <c r="D149" s="333"/>
      <c r="E149" s="333"/>
      <c r="F149" s="333"/>
      <c r="G149" s="333"/>
      <c r="H149" s="333"/>
      <c r="I149" s="333"/>
    </row>
    <row r="150" spans="1:9">
      <c r="A150" s="332"/>
      <c r="B150" s="332"/>
      <c r="C150" s="332"/>
      <c r="D150" s="333"/>
      <c r="E150" s="333"/>
      <c r="F150" s="333"/>
      <c r="G150" s="333"/>
      <c r="H150" s="333"/>
      <c r="I150" s="333"/>
    </row>
    <row r="151" spans="1:9">
      <c r="A151" s="332"/>
      <c r="B151" s="332"/>
      <c r="C151" s="332"/>
      <c r="D151" s="333"/>
      <c r="E151" s="333"/>
      <c r="F151" s="333"/>
      <c r="G151" s="333"/>
      <c r="H151" s="333"/>
      <c r="I151" s="333"/>
    </row>
    <row r="152" spans="1:9">
      <c r="A152" s="332"/>
      <c r="B152" s="332"/>
      <c r="C152" s="332"/>
      <c r="D152" s="333"/>
      <c r="E152" s="333"/>
      <c r="F152" s="333"/>
      <c r="G152" s="333"/>
      <c r="H152" s="333"/>
      <c r="I152" s="333"/>
    </row>
    <row r="153" spans="1:9">
      <c r="A153" s="332"/>
      <c r="B153" s="332"/>
      <c r="C153" s="332"/>
      <c r="D153" s="333"/>
      <c r="E153" s="333"/>
      <c r="F153" s="333"/>
      <c r="G153" s="333"/>
      <c r="H153" s="333"/>
      <c r="I153" s="333"/>
    </row>
    <row r="154" spans="1:9">
      <c r="A154" s="332"/>
      <c r="B154" s="332"/>
      <c r="C154" s="332"/>
      <c r="D154" s="333"/>
      <c r="E154" s="333"/>
      <c r="F154" s="333"/>
      <c r="G154" s="333"/>
      <c r="H154" s="333"/>
      <c r="I154" s="333"/>
    </row>
    <row r="155" spans="1:9">
      <c r="A155" s="332"/>
      <c r="B155" s="332"/>
      <c r="C155" s="332"/>
      <c r="D155" s="333"/>
      <c r="E155" s="333"/>
      <c r="F155" s="333"/>
      <c r="G155" s="333"/>
      <c r="H155" s="333"/>
      <c r="I155" s="333"/>
    </row>
    <row r="156" spans="1:9">
      <c r="A156" s="332"/>
      <c r="B156" s="332"/>
      <c r="C156" s="332"/>
      <c r="D156" s="333"/>
      <c r="E156" s="333"/>
      <c r="F156" s="333"/>
      <c r="G156" s="333"/>
      <c r="H156" s="333"/>
      <c r="I156" s="333"/>
    </row>
    <row r="157" spans="1:9">
      <c r="A157" s="332"/>
      <c r="B157" s="332"/>
      <c r="C157" s="332"/>
      <c r="D157" s="333"/>
      <c r="E157" s="333"/>
      <c r="F157" s="333"/>
      <c r="G157" s="333"/>
      <c r="H157" s="333"/>
      <c r="I157" s="333"/>
    </row>
    <row r="158" spans="1:9">
      <c r="A158" s="332"/>
      <c r="B158" s="332"/>
      <c r="C158" s="332"/>
      <c r="D158" s="333"/>
      <c r="E158" s="333"/>
      <c r="F158" s="333"/>
      <c r="G158" s="333"/>
      <c r="H158" s="333"/>
      <c r="I158" s="333"/>
    </row>
    <row r="159" spans="1:9">
      <c r="A159" s="332"/>
      <c r="B159" s="332"/>
      <c r="C159" s="332"/>
      <c r="D159" s="333"/>
      <c r="E159" s="333"/>
      <c r="F159" s="333"/>
      <c r="G159" s="333"/>
      <c r="H159" s="333"/>
      <c r="I159" s="333"/>
    </row>
    <row r="160" spans="1:9">
      <c r="A160" s="332"/>
      <c r="B160" s="332"/>
      <c r="C160" s="332"/>
      <c r="D160" s="333"/>
      <c r="E160" s="333"/>
      <c r="F160" s="333"/>
      <c r="G160" s="333"/>
      <c r="H160" s="333"/>
      <c r="I160" s="333"/>
    </row>
    <row r="161" spans="1:9">
      <c r="A161" s="332"/>
      <c r="B161" s="332"/>
      <c r="C161" s="332"/>
      <c r="D161" s="333"/>
      <c r="E161" s="333"/>
      <c r="F161" s="333"/>
      <c r="G161" s="333"/>
      <c r="H161" s="333"/>
      <c r="I161" s="333"/>
    </row>
    <row r="162" spans="1:9">
      <c r="A162" s="332"/>
      <c r="B162" s="332"/>
      <c r="C162" s="332"/>
      <c r="D162" s="333"/>
      <c r="E162" s="333"/>
      <c r="F162" s="333"/>
      <c r="G162" s="333"/>
      <c r="H162" s="333"/>
      <c r="I162" s="333"/>
    </row>
    <row r="163" spans="1:9">
      <c r="A163" s="332"/>
      <c r="B163" s="332"/>
      <c r="C163" s="332"/>
      <c r="D163" s="333"/>
      <c r="E163" s="333"/>
      <c r="F163" s="333"/>
      <c r="G163" s="333"/>
      <c r="H163" s="333"/>
      <c r="I163" s="333"/>
    </row>
    <row r="164" spans="1:9">
      <c r="A164" s="332"/>
      <c r="B164" s="332"/>
      <c r="C164" s="332"/>
      <c r="D164" s="333"/>
      <c r="E164" s="333"/>
      <c r="F164" s="333"/>
      <c r="G164" s="333"/>
      <c r="H164" s="333"/>
      <c r="I164" s="333"/>
    </row>
    <row r="165" spans="1:9">
      <c r="A165" s="332"/>
      <c r="B165" s="332"/>
      <c r="C165" s="332"/>
      <c r="D165" s="333"/>
      <c r="E165" s="333"/>
      <c r="F165" s="333"/>
      <c r="G165" s="333"/>
      <c r="H165" s="333"/>
      <c r="I165" s="333"/>
    </row>
    <row r="166" spans="1:9">
      <c r="A166" s="332"/>
      <c r="B166" s="332"/>
      <c r="C166" s="332"/>
      <c r="D166" s="333"/>
      <c r="E166" s="333"/>
      <c r="F166" s="333"/>
      <c r="G166" s="333"/>
      <c r="H166" s="333"/>
      <c r="I166" s="333"/>
    </row>
    <row r="167" spans="1:9">
      <c r="A167" s="332"/>
      <c r="B167" s="332"/>
      <c r="C167" s="332"/>
      <c r="D167" s="333"/>
      <c r="E167" s="333"/>
      <c r="F167" s="333"/>
      <c r="G167" s="333"/>
      <c r="H167" s="333"/>
      <c r="I167" s="333"/>
    </row>
    <row r="168" spans="1:9">
      <c r="A168" s="332"/>
      <c r="B168" s="332"/>
      <c r="C168" s="332"/>
      <c r="D168" s="333"/>
      <c r="E168" s="333"/>
      <c r="F168" s="333"/>
      <c r="G168" s="333"/>
      <c r="H168" s="333"/>
      <c r="I168" s="333"/>
    </row>
    <row r="169" spans="1:9">
      <c r="A169" s="332"/>
      <c r="B169" s="332"/>
      <c r="C169" s="332"/>
      <c r="D169" s="333"/>
      <c r="E169" s="333"/>
      <c r="F169" s="333"/>
      <c r="G169" s="333"/>
      <c r="H169" s="333"/>
      <c r="I169" s="333"/>
    </row>
    <row r="170" spans="1:9">
      <c r="A170" s="332"/>
      <c r="B170" s="332"/>
      <c r="C170" s="332"/>
      <c r="D170" s="333"/>
      <c r="E170" s="333"/>
      <c r="F170" s="333"/>
      <c r="G170" s="333"/>
      <c r="H170" s="333"/>
      <c r="I170" s="333"/>
    </row>
    <row r="171" spans="1:9">
      <c r="A171" s="332"/>
      <c r="B171" s="332"/>
      <c r="C171" s="332"/>
      <c r="D171" s="333"/>
      <c r="E171" s="333"/>
      <c r="F171" s="333"/>
      <c r="G171" s="333"/>
      <c r="H171" s="333"/>
      <c r="I171" s="333"/>
    </row>
    <row r="172" spans="1:9">
      <c r="A172" s="332"/>
      <c r="B172" s="332"/>
      <c r="C172" s="332"/>
      <c r="D172" s="333"/>
      <c r="E172" s="333"/>
      <c r="F172" s="333"/>
      <c r="G172" s="333"/>
      <c r="H172" s="333"/>
      <c r="I172" s="333"/>
    </row>
    <row r="173" spans="1:9">
      <c r="A173" s="332"/>
      <c r="B173" s="332"/>
      <c r="C173" s="332"/>
      <c r="D173" s="333"/>
      <c r="E173" s="333"/>
      <c r="F173" s="333"/>
      <c r="G173" s="333"/>
      <c r="H173" s="333"/>
      <c r="I173" s="333"/>
    </row>
    <row r="174" spans="1:9">
      <c r="A174" s="332"/>
      <c r="B174" s="332"/>
      <c r="C174" s="332"/>
      <c r="D174" s="333"/>
      <c r="E174" s="333"/>
      <c r="F174" s="333"/>
      <c r="G174" s="333"/>
      <c r="H174" s="333"/>
      <c r="I174" s="333"/>
    </row>
    <row r="175" spans="1:9">
      <c r="A175" s="332"/>
      <c r="B175" s="332"/>
      <c r="C175" s="332"/>
      <c r="D175" s="333"/>
      <c r="E175" s="333"/>
      <c r="F175" s="333"/>
      <c r="G175" s="333"/>
      <c r="H175" s="333"/>
      <c r="I175" s="333"/>
    </row>
    <row r="176" spans="1:9">
      <c r="A176" s="332"/>
      <c r="B176" s="332"/>
      <c r="C176" s="332"/>
      <c r="D176" s="333"/>
      <c r="E176" s="333"/>
      <c r="F176" s="333"/>
      <c r="G176" s="333"/>
      <c r="H176" s="333"/>
      <c r="I176" s="333"/>
    </row>
    <row r="177" spans="1:9">
      <c r="A177" s="332"/>
      <c r="B177" s="332"/>
      <c r="C177" s="332"/>
      <c r="D177" s="333"/>
      <c r="E177" s="333"/>
      <c r="F177" s="333"/>
      <c r="G177" s="333"/>
      <c r="H177" s="333"/>
      <c r="I177" s="333"/>
    </row>
    <row r="178" spans="1:9">
      <c r="A178" s="332"/>
      <c r="B178" s="332"/>
      <c r="C178" s="332"/>
      <c r="D178" s="333"/>
      <c r="E178" s="333"/>
      <c r="F178" s="333"/>
      <c r="G178" s="333"/>
      <c r="H178" s="333"/>
      <c r="I178" s="333"/>
    </row>
    <row r="179" spans="1:9">
      <c r="A179" s="332"/>
      <c r="B179" s="332"/>
      <c r="C179" s="332"/>
      <c r="D179" s="333"/>
      <c r="E179" s="333"/>
      <c r="F179" s="333"/>
      <c r="G179" s="333"/>
      <c r="H179" s="333"/>
      <c r="I179" s="333"/>
    </row>
    <row r="180" spans="1:9">
      <c r="A180" s="332"/>
      <c r="B180" s="332"/>
      <c r="C180" s="332"/>
      <c r="D180" s="333"/>
      <c r="E180" s="333"/>
      <c r="F180" s="333"/>
      <c r="G180" s="333"/>
      <c r="H180" s="333"/>
      <c r="I180" s="333"/>
    </row>
    <row r="181" spans="1:9">
      <c r="A181" s="332"/>
      <c r="B181" s="332"/>
      <c r="C181" s="332"/>
      <c r="D181" s="333"/>
      <c r="E181" s="333"/>
      <c r="F181" s="333"/>
      <c r="G181" s="333"/>
      <c r="H181" s="333"/>
      <c r="I181" s="333"/>
    </row>
    <row r="182" spans="1:9">
      <c r="A182" s="332"/>
      <c r="B182" s="332"/>
      <c r="C182" s="332"/>
      <c r="D182" s="333"/>
      <c r="E182" s="333"/>
      <c r="F182" s="333"/>
      <c r="G182" s="333"/>
      <c r="H182" s="333"/>
      <c r="I182" s="333"/>
    </row>
    <row r="183" spans="1:9">
      <c r="A183" s="332"/>
      <c r="B183" s="332"/>
      <c r="C183" s="332"/>
      <c r="D183" s="333"/>
      <c r="E183" s="333"/>
      <c r="F183" s="333"/>
      <c r="G183" s="333"/>
      <c r="H183" s="333"/>
      <c r="I183" s="333"/>
    </row>
    <row r="184" spans="1:9">
      <c r="A184" s="332"/>
      <c r="B184" s="332"/>
      <c r="C184" s="332"/>
      <c r="D184" s="333"/>
      <c r="E184" s="333"/>
      <c r="F184" s="333"/>
      <c r="G184" s="333"/>
      <c r="H184" s="333"/>
      <c r="I184" s="333"/>
    </row>
    <row r="185" spans="1:9">
      <c r="A185" s="332"/>
      <c r="B185" s="332"/>
      <c r="C185" s="332"/>
      <c r="D185" s="333"/>
      <c r="E185" s="333"/>
      <c r="F185" s="333"/>
      <c r="G185" s="333"/>
      <c r="H185" s="333"/>
      <c r="I185" s="333"/>
    </row>
    <row r="186" spans="1:9">
      <c r="A186" s="332"/>
      <c r="B186" s="332"/>
      <c r="C186" s="332"/>
      <c r="D186" s="333"/>
      <c r="E186" s="333"/>
      <c r="F186" s="333"/>
      <c r="G186" s="333"/>
      <c r="H186" s="333"/>
      <c r="I186" s="333"/>
    </row>
    <row r="187" spans="1:9">
      <c r="A187" s="332"/>
      <c r="B187" s="332"/>
      <c r="C187" s="332"/>
      <c r="D187" s="333"/>
      <c r="E187" s="333"/>
      <c r="F187" s="333"/>
      <c r="G187" s="333"/>
      <c r="H187" s="333"/>
      <c r="I187" s="333"/>
    </row>
    <row r="188" spans="1:9">
      <c r="A188" s="332"/>
      <c r="B188" s="332"/>
      <c r="C188" s="332"/>
      <c r="D188" s="333"/>
      <c r="E188" s="333"/>
      <c r="F188" s="333"/>
      <c r="G188" s="333"/>
      <c r="H188" s="333"/>
      <c r="I188" s="333"/>
    </row>
    <row r="189" spans="1:9">
      <c r="A189" s="332"/>
      <c r="B189" s="332"/>
      <c r="C189" s="332"/>
      <c r="D189" s="333"/>
      <c r="E189" s="333"/>
      <c r="F189" s="333"/>
      <c r="G189" s="333"/>
      <c r="H189" s="333"/>
      <c r="I189" s="333"/>
    </row>
    <row r="190" spans="1:9">
      <c r="A190" s="332"/>
      <c r="B190" s="332"/>
      <c r="C190" s="332"/>
      <c r="D190" s="333"/>
      <c r="E190" s="333"/>
      <c r="F190" s="333"/>
      <c r="G190" s="333"/>
      <c r="H190" s="333"/>
      <c r="I190" s="333"/>
    </row>
    <row r="191" spans="1:9">
      <c r="A191" s="332"/>
      <c r="B191" s="332"/>
      <c r="C191" s="332"/>
      <c r="D191" s="333"/>
      <c r="E191" s="333"/>
      <c r="F191" s="333"/>
      <c r="G191" s="333"/>
      <c r="H191" s="333"/>
      <c r="I191" s="333"/>
    </row>
    <row r="192" spans="1:9">
      <c r="A192" s="332"/>
      <c r="B192" s="332"/>
      <c r="C192" s="332"/>
      <c r="D192" s="333"/>
      <c r="E192" s="333"/>
      <c r="F192" s="333"/>
      <c r="G192" s="333"/>
      <c r="H192" s="333"/>
      <c r="I192" s="333"/>
    </row>
    <row r="193" spans="1:9">
      <c r="A193" s="332"/>
      <c r="B193" s="332"/>
      <c r="C193" s="332"/>
      <c r="D193" s="333"/>
      <c r="E193" s="333"/>
      <c r="F193" s="333"/>
      <c r="G193" s="333"/>
      <c r="H193" s="333"/>
      <c r="I193" s="333"/>
    </row>
    <row r="194" spans="1:9">
      <c r="A194" s="332"/>
      <c r="B194" s="332"/>
      <c r="C194" s="332"/>
      <c r="D194" s="333"/>
      <c r="E194" s="333"/>
      <c r="F194" s="333"/>
      <c r="G194" s="333"/>
      <c r="H194" s="333"/>
      <c r="I194" s="333"/>
    </row>
    <row r="195" spans="1:9">
      <c r="A195" s="332"/>
      <c r="B195" s="332"/>
      <c r="C195" s="332"/>
      <c r="D195" s="333"/>
      <c r="E195" s="333"/>
      <c r="F195" s="333"/>
      <c r="G195" s="333"/>
      <c r="H195" s="333"/>
      <c r="I195" s="333"/>
    </row>
    <row r="196" spans="1:9">
      <c r="A196" s="332"/>
      <c r="B196" s="332"/>
      <c r="C196" s="332"/>
      <c r="D196" s="333"/>
      <c r="E196" s="333"/>
      <c r="F196" s="333"/>
      <c r="G196" s="333"/>
      <c r="H196" s="333"/>
      <c r="I196" s="333"/>
    </row>
    <row r="197" spans="1:9">
      <c r="A197" s="332"/>
      <c r="B197" s="332"/>
      <c r="C197" s="332"/>
      <c r="D197" s="333"/>
      <c r="E197" s="333"/>
      <c r="F197" s="333"/>
      <c r="G197" s="333"/>
      <c r="H197" s="333"/>
      <c r="I197" s="333"/>
    </row>
    <row r="198" spans="1:9">
      <c r="A198" s="332"/>
      <c r="B198" s="332"/>
      <c r="C198" s="332"/>
      <c r="D198" s="333"/>
      <c r="E198" s="333"/>
      <c r="F198" s="333"/>
      <c r="G198" s="333"/>
      <c r="H198" s="333"/>
      <c r="I198" s="333"/>
    </row>
    <row r="199" spans="1:9">
      <c r="A199" s="332"/>
      <c r="B199" s="332"/>
      <c r="C199" s="332"/>
      <c r="D199" s="333"/>
      <c r="E199" s="333"/>
      <c r="F199" s="333"/>
      <c r="G199" s="333"/>
      <c r="H199" s="333"/>
      <c r="I199" s="333"/>
    </row>
    <row r="200" spans="1:9">
      <c r="A200" s="332"/>
      <c r="B200" s="332"/>
      <c r="C200" s="332"/>
      <c r="D200" s="333"/>
      <c r="E200" s="333"/>
      <c r="F200" s="333"/>
      <c r="G200" s="333"/>
      <c r="H200" s="333"/>
      <c r="I200" s="333"/>
    </row>
    <row r="201" spans="1:9">
      <c r="A201" s="332"/>
      <c r="B201" s="332"/>
      <c r="C201" s="332"/>
      <c r="D201" s="333"/>
      <c r="E201" s="333"/>
      <c r="F201" s="333"/>
      <c r="G201" s="333"/>
      <c r="H201" s="333"/>
      <c r="I201" s="333"/>
    </row>
    <row r="202" spans="1:9">
      <c r="A202" s="332"/>
      <c r="B202" s="332"/>
      <c r="C202" s="332"/>
      <c r="D202" s="333"/>
      <c r="E202" s="333"/>
      <c r="F202" s="333"/>
      <c r="G202" s="333"/>
      <c r="H202" s="333"/>
      <c r="I202" s="333"/>
    </row>
    <row r="203" spans="1:9">
      <c r="A203" s="332"/>
      <c r="B203" s="332"/>
      <c r="C203" s="332"/>
      <c r="D203" s="333"/>
      <c r="E203" s="333"/>
      <c r="F203" s="333"/>
      <c r="G203" s="333"/>
      <c r="H203" s="333"/>
      <c r="I203" s="333"/>
    </row>
    <row r="204" spans="1:9">
      <c r="A204" s="332"/>
      <c r="B204" s="332"/>
      <c r="C204" s="332"/>
      <c r="D204" s="333"/>
      <c r="E204" s="333"/>
      <c r="F204" s="333"/>
      <c r="G204" s="333"/>
      <c r="H204" s="333"/>
      <c r="I204" s="333"/>
    </row>
    <row r="205" spans="1:9">
      <c r="A205" s="332"/>
      <c r="B205" s="332"/>
      <c r="C205" s="332"/>
      <c r="D205" s="333"/>
      <c r="E205" s="333"/>
      <c r="F205" s="333"/>
      <c r="G205" s="333"/>
      <c r="H205" s="333"/>
      <c r="I205" s="333"/>
    </row>
    <row r="206" spans="1:9">
      <c r="A206" s="332"/>
      <c r="B206" s="332"/>
      <c r="C206" s="332"/>
      <c r="D206" s="333"/>
      <c r="E206" s="333"/>
      <c r="F206" s="333"/>
      <c r="G206" s="333"/>
      <c r="H206" s="333"/>
      <c r="I206" s="333"/>
    </row>
    <row r="207" spans="1:9">
      <c r="A207" s="332"/>
      <c r="B207" s="332"/>
      <c r="C207" s="332"/>
      <c r="D207" s="333"/>
      <c r="E207" s="333"/>
      <c r="F207" s="333"/>
      <c r="G207" s="333"/>
      <c r="H207" s="333"/>
      <c r="I207" s="333"/>
    </row>
    <row r="208" spans="1:9">
      <c r="A208" s="332"/>
      <c r="B208" s="332"/>
      <c r="C208" s="332"/>
      <c r="D208" s="333"/>
      <c r="E208" s="333"/>
      <c r="F208" s="333"/>
      <c r="G208" s="333"/>
      <c r="H208" s="333"/>
      <c r="I208" s="333"/>
    </row>
    <row r="209" spans="1:9">
      <c r="A209" s="332"/>
      <c r="B209" s="332"/>
      <c r="C209" s="332"/>
      <c r="D209" s="333"/>
      <c r="E209" s="333"/>
      <c r="F209" s="333"/>
      <c r="G209" s="333"/>
      <c r="H209" s="333"/>
      <c r="I209" s="333"/>
    </row>
    <row r="210" spans="1:9">
      <c r="A210" s="332"/>
      <c r="B210" s="332"/>
      <c r="C210" s="332"/>
      <c r="D210" s="333"/>
      <c r="E210" s="333"/>
      <c r="F210" s="333"/>
      <c r="G210" s="333"/>
      <c r="H210" s="333"/>
      <c r="I210" s="333"/>
    </row>
    <row r="211" spans="1:9">
      <c r="A211" s="332"/>
      <c r="B211" s="332"/>
      <c r="C211" s="332"/>
      <c r="D211" s="333"/>
      <c r="E211" s="333"/>
      <c r="F211" s="333"/>
      <c r="G211" s="333"/>
      <c r="H211" s="333"/>
      <c r="I211" s="333"/>
    </row>
    <row r="212" spans="1:9">
      <c r="A212" s="332"/>
      <c r="B212" s="332"/>
      <c r="C212" s="332"/>
      <c r="D212" s="333"/>
      <c r="E212" s="333"/>
      <c r="F212" s="333"/>
      <c r="G212" s="333"/>
      <c r="H212" s="333"/>
      <c r="I212" s="333"/>
    </row>
    <row r="213" spans="1:9">
      <c r="A213" s="332"/>
      <c r="B213" s="332"/>
      <c r="C213" s="332"/>
      <c r="D213" s="333"/>
      <c r="E213" s="333"/>
      <c r="F213" s="333"/>
      <c r="G213" s="333"/>
      <c r="H213" s="333"/>
      <c r="I213" s="333"/>
    </row>
    <row r="214" spans="1:9">
      <c r="A214" s="332"/>
      <c r="B214" s="332"/>
      <c r="C214" s="332"/>
      <c r="D214" s="333"/>
      <c r="E214" s="333"/>
      <c r="F214" s="333"/>
      <c r="G214" s="333"/>
      <c r="H214" s="333"/>
      <c r="I214" s="333"/>
    </row>
    <row r="215" spans="1:9">
      <c r="A215" s="332"/>
      <c r="B215" s="332"/>
      <c r="C215" s="332"/>
      <c r="D215" s="333"/>
      <c r="E215" s="333"/>
      <c r="F215" s="333"/>
      <c r="G215" s="333"/>
      <c r="H215" s="333"/>
      <c r="I215" s="333"/>
    </row>
    <row r="216" spans="1:9">
      <c r="A216" s="332"/>
      <c r="B216" s="332"/>
      <c r="C216" s="332"/>
      <c r="D216" s="333"/>
      <c r="E216" s="333"/>
      <c r="F216" s="333"/>
      <c r="G216" s="333"/>
      <c r="H216" s="333"/>
      <c r="I216" s="333"/>
    </row>
    <row r="217" spans="1:9">
      <c r="A217" s="332"/>
      <c r="B217" s="332"/>
      <c r="C217" s="332"/>
      <c r="D217" s="333"/>
      <c r="E217" s="333"/>
      <c r="F217" s="333"/>
      <c r="G217" s="333"/>
      <c r="H217" s="333"/>
      <c r="I217" s="333"/>
    </row>
    <row r="218" spans="1:9">
      <c r="A218" s="332"/>
      <c r="B218" s="332"/>
      <c r="C218" s="332"/>
      <c r="D218" s="333"/>
      <c r="E218" s="333"/>
      <c r="F218" s="333"/>
      <c r="G218" s="333"/>
      <c r="H218" s="333"/>
      <c r="I218" s="333"/>
    </row>
    <row r="219" spans="1:9">
      <c r="A219" s="332"/>
      <c r="B219" s="332"/>
      <c r="C219" s="332"/>
      <c r="D219" s="333"/>
      <c r="E219" s="333"/>
      <c r="F219" s="333"/>
      <c r="G219" s="333"/>
      <c r="H219" s="333"/>
      <c r="I219" s="333"/>
    </row>
    <row r="220" spans="1:9">
      <c r="A220" s="332"/>
      <c r="B220" s="332"/>
      <c r="C220" s="332"/>
      <c r="D220" s="333"/>
      <c r="E220" s="333"/>
      <c r="F220" s="333"/>
      <c r="G220" s="333"/>
      <c r="H220" s="333"/>
      <c r="I220" s="333"/>
    </row>
    <row r="221" spans="1:9">
      <c r="A221" s="332"/>
      <c r="B221" s="332"/>
      <c r="C221" s="332"/>
      <c r="D221" s="333"/>
      <c r="E221" s="333"/>
      <c r="F221" s="333"/>
      <c r="G221" s="333"/>
      <c r="H221" s="333"/>
      <c r="I221" s="333"/>
    </row>
    <row r="222" spans="1:9">
      <c r="A222" s="332"/>
      <c r="B222" s="332"/>
      <c r="C222" s="332"/>
      <c r="D222" s="333"/>
      <c r="E222" s="333"/>
      <c r="F222" s="333"/>
      <c r="G222" s="333"/>
      <c r="H222" s="333"/>
      <c r="I222" s="333"/>
    </row>
    <row r="223" spans="1:9">
      <c r="A223" s="332"/>
      <c r="B223" s="332"/>
      <c r="C223" s="332"/>
      <c r="D223" s="333"/>
      <c r="E223" s="333"/>
      <c r="F223" s="333"/>
      <c r="G223" s="333"/>
      <c r="H223" s="333"/>
      <c r="I223" s="333"/>
    </row>
    <row r="224" spans="1:9">
      <c r="A224" s="332"/>
      <c r="B224" s="332"/>
      <c r="C224" s="332"/>
      <c r="D224" s="333"/>
      <c r="E224" s="333"/>
      <c r="F224" s="333"/>
      <c r="G224" s="333"/>
      <c r="H224" s="333"/>
      <c r="I224" s="333"/>
    </row>
    <row r="225" spans="1:9">
      <c r="A225" s="332"/>
      <c r="B225" s="332"/>
      <c r="C225" s="332"/>
      <c r="D225" s="333"/>
      <c r="E225" s="333"/>
      <c r="F225" s="333"/>
      <c r="G225" s="333"/>
      <c r="H225" s="333"/>
      <c r="I225" s="333"/>
    </row>
    <row r="226" spans="1:9">
      <c r="A226" s="332"/>
      <c r="B226" s="332"/>
      <c r="C226" s="332"/>
      <c r="D226" s="333"/>
      <c r="E226" s="333"/>
      <c r="F226" s="333"/>
      <c r="G226" s="333"/>
      <c r="H226" s="333"/>
      <c r="I226" s="333"/>
    </row>
    <row r="227" spans="1:9">
      <c r="A227" s="332"/>
      <c r="B227" s="332"/>
      <c r="C227" s="332"/>
      <c r="D227" s="333"/>
      <c r="E227" s="333"/>
      <c r="F227" s="333"/>
      <c r="G227" s="333"/>
      <c r="H227" s="333"/>
      <c r="I227" s="333"/>
    </row>
    <row r="228" spans="1:9">
      <c r="A228" s="332"/>
      <c r="B228" s="332"/>
      <c r="C228" s="332"/>
      <c r="D228" s="333"/>
      <c r="E228" s="333"/>
      <c r="F228" s="333"/>
      <c r="G228" s="333"/>
      <c r="H228" s="333"/>
      <c r="I228" s="333"/>
    </row>
    <row r="229" spans="1:9">
      <c r="A229" s="332"/>
      <c r="B229" s="332"/>
      <c r="C229" s="332"/>
      <c r="D229" s="333"/>
      <c r="E229" s="333"/>
      <c r="F229" s="333"/>
      <c r="G229" s="333"/>
      <c r="H229" s="333"/>
      <c r="I229" s="333"/>
    </row>
    <row r="230" spans="1:9">
      <c r="A230" s="332"/>
      <c r="B230" s="332"/>
      <c r="C230" s="332"/>
      <c r="D230" s="333"/>
      <c r="E230" s="333"/>
      <c r="F230" s="333"/>
      <c r="G230" s="333"/>
      <c r="H230" s="333"/>
      <c r="I230" s="333"/>
    </row>
    <row r="231" spans="1:9">
      <c r="A231" s="332"/>
      <c r="B231" s="332"/>
      <c r="C231" s="332"/>
      <c r="D231" s="333"/>
      <c r="E231" s="333"/>
      <c r="F231" s="333"/>
      <c r="G231" s="333"/>
      <c r="H231" s="333"/>
      <c r="I231" s="333"/>
    </row>
    <row r="232" spans="1:9">
      <c r="A232" s="332"/>
      <c r="B232" s="332"/>
      <c r="C232" s="332"/>
      <c r="D232" s="333"/>
      <c r="E232" s="333"/>
      <c r="F232" s="333"/>
      <c r="G232" s="333"/>
      <c r="H232" s="333"/>
      <c r="I232" s="333"/>
    </row>
    <row r="233" spans="1:9">
      <c r="A233" s="332"/>
      <c r="B233" s="332"/>
      <c r="C233" s="332"/>
      <c r="D233" s="333"/>
      <c r="E233" s="333"/>
      <c r="F233" s="333"/>
      <c r="G233" s="333"/>
      <c r="H233" s="333"/>
      <c r="I233" s="333"/>
    </row>
    <row r="234" spans="1:9">
      <c r="A234" s="332"/>
      <c r="B234" s="332"/>
      <c r="C234" s="332"/>
      <c r="D234" s="333"/>
      <c r="E234" s="333"/>
      <c r="F234" s="333"/>
      <c r="G234" s="333"/>
      <c r="H234" s="333"/>
      <c r="I234" s="333"/>
    </row>
    <row r="235" spans="1:9">
      <c r="A235" s="332"/>
      <c r="B235" s="332"/>
      <c r="C235" s="332"/>
      <c r="D235" s="333"/>
      <c r="E235" s="333"/>
      <c r="F235" s="333"/>
      <c r="G235" s="333"/>
      <c r="H235" s="333"/>
      <c r="I235" s="333"/>
    </row>
    <row r="236" spans="1:9">
      <c r="A236" s="332"/>
      <c r="B236" s="332"/>
      <c r="C236" s="332"/>
      <c r="D236" s="333"/>
      <c r="E236" s="333"/>
      <c r="F236" s="333"/>
      <c r="G236" s="333"/>
      <c r="H236" s="333"/>
      <c r="I236" s="333"/>
    </row>
    <row r="237" spans="1:9">
      <c r="A237" s="332"/>
      <c r="B237" s="332"/>
      <c r="C237" s="332"/>
      <c r="D237" s="333"/>
      <c r="E237" s="333"/>
      <c r="F237" s="333"/>
      <c r="G237" s="333"/>
      <c r="H237" s="333"/>
      <c r="I237" s="333"/>
    </row>
    <row r="238" spans="1:9">
      <c r="A238" s="332"/>
      <c r="B238" s="332"/>
      <c r="C238" s="332"/>
      <c r="D238" s="333"/>
      <c r="E238" s="333"/>
      <c r="F238" s="333"/>
      <c r="G238" s="333"/>
      <c r="H238" s="333"/>
      <c r="I238" s="333"/>
    </row>
    <row r="239" spans="1:9">
      <c r="A239" s="332"/>
      <c r="B239" s="332"/>
      <c r="C239" s="332"/>
      <c r="D239" s="333"/>
      <c r="E239" s="333"/>
      <c r="F239" s="333"/>
      <c r="G239" s="333"/>
      <c r="H239" s="333"/>
      <c r="I239" s="333"/>
    </row>
    <row r="240" spans="1:9">
      <c r="A240" s="332"/>
      <c r="B240" s="332"/>
      <c r="C240" s="332"/>
      <c r="D240" s="333"/>
      <c r="E240" s="333"/>
      <c r="F240" s="333"/>
      <c r="G240" s="333"/>
      <c r="H240" s="333"/>
      <c r="I240" s="333"/>
    </row>
    <row r="241" spans="1:9">
      <c r="A241" s="332"/>
      <c r="B241" s="332"/>
      <c r="C241" s="332"/>
      <c r="D241" s="333"/>
      <c r="E241" s="333"/>
      <c r="F241" s="333"/>
      <c r="G241" s="333"/>
      <c r="H241" s="333"/>
      <c r="I241" s="333"/>
    </row>
    <row r="242" spans="1:9">
      <c r="A242" s="332"/>
      <c r="B242" s="332"/>
      <c r="C242" s="332"/>
      <c r="D242" s="333"/>
      <c r="E242" s="333"/>
      <c r="F242" s="333"/>
      <c r="G242" s="333"/>
      <c r="H242" s="333"/>
      <c r="I242" s="333"/>
    </row>
    <row r="243" spans="1:9">
      <c r="A243" s="332"/>
      <c r="B243" s="332"/>
      <c r="C243" s="332"/>
      <c r="D243" s="333"/>
      <c r="E243" s="333"/>
      <c r="F243" s="333"/>
      <c r="G243" s="333"/>
      <c r="H243" s="333"/>
      <c r="I243" s="333"/>
    </row>
    <row r="244" spans="1:9">
      <c r="A244" s="332"/>
      <c r="B244" s="332"/>
      <c r="C244" s="332"/>
      <c r="D244" s="333"/>
      <c r="E244" s="333"/>
      <c r="F244" s="333"/>
      <c r="G244" s="333"/>
      <c r="H244" s="333"/>
      <c r="I244" s="333"/>
    </row>
    <row r="245" spans="1:9">
      <c r="A245" s="332"/>
      <c r="B245" s="332"/>
      <c r="C245" s="332"/>
      <c r="D245" s="333"/>
      <c r="E245" s="333"/>
      <c r="F245" s="333"/>
      <c r="G245" s="333"/>
      <c r="H245" s="333"/>
      <c r="I245" s="333"/>
    </row>
    <row r="246" spans="1:9">
      <c r="A246" s="332"/>
      <c r="B246" s="332"/>
      <c r="C246" s="332"/>
      <c r="D246" s="333"/>
      <c r="E246" s="333"/>
      <c r="F246" s="333"/>
      <c r="G246" s="333"/>
      <c r="H246" s="333"/>
      <c r="I246" s="333"/>
    </row>
    <row r="247" spans="1:9">
      <c r="A247" s="332"/>
      <c r="B247" s="332"/>
      <c r="C247" s="332"/>
      <c r="D247" s="333"/>
      <c r="E247" s="333"/>
      <c r="F247" s="333"/>
      <c r="G247" s="333"/>
      <c r="H247" s="333"/>
      <c r="I247" s="333"/>
    </row>
    <row r="248" spans="1:9">
      <c r="A248" s="332"/>
      <c r="B248" s="332"/>
      <c r="C248" s="332"/>
      <c r="D248" s="333"/>
      <c r="E248" s="333"/>
      <c r="F248" s="333"/>
      <c r="G248" s="333"/>
      <c r="H248" s="333"/>
      <c r="I248" s="333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983043 E65539 E131075 E196611 E262147 E327683 E393219 E458755 E524291 E589827 E655363 E720899 E786435 E851971 E917507 E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A55" sqref="A55"/>
    </sheetView>
  </sheetViews>
  <sheetFormatPr defaultRowHeight="15"/>
  <cols>
    <col min="1" max="1" width="81.7109375" style="327" customWidth="1"/>
    <col min="2" max="2" width="3.28515625" style="327" hidden="1" customWidth="1"/>
    <col min="3" max="3" width="4.140625" style="327" hidden="1" customWidth="1"/>
    <col min="4" max="5" width="19.140625" style="314" customWidth="1"/>
    <col min="6" max="9" width="19" style="314" customWidth="1"/>
  </cols>
  <sheetData>
    <row r="1" spans="1:9" ht="18.75">
      <c r="A1" s="45"/>
      <c r="B1" s="45"/>
      <c r="C1" s="45"/>
      <c r="D1" s="46"/>
      <c r="E1" s="47"/>
      <c r="F1" s="47"/>
      <c r="G1" s="47"/>
      <c r="H1" s="46"/>
      <c r="I1" s="46"/>
    </row>
    <row r="2" spans="1:9" ht="15.75">
      <c r="A2" s="45"/>
      <c r="B2" s="45"/>
      <c r="C2" s="45"/>
      <c r="D2" s="46"/>
      <c r="E2" s="48"/>
      <c r="F2" s="48"/>
      <c r="G2" s="48"/>
      <c r="H2" s="46"/>
      <c r="I2" s="46"/>
    </row>
    <row r="3" spans="1:9" ht="15.75">
      <c r="A3" s="45"/>
      <c r="B3" s="45"/>
      <c r="C3" s="45"/>
      <c r="D3" s="46"/>
      <c r="E3" s="48"/>
      <c r="F3" s="48"/>
      <c r="G3" s="48"/>
      <c r="H3" s="46"/>
      <c r="I3" s="46"/>
    </row>
    <row r="4" spans="1:9" ht="15.75">
      <c r="A4" s="45"/>
      <c r="B4" s="45"/>
      <c r="C4" s="45"/>
      <c r="D4" s="46"/>
      <c r="E4" s="48"/>
      <c r="F4" s="48"/>
      <c r="G4" s="48"/>
      <c r="H4" s="46"/>
      <c r="I4" s="46"/>
    </row>
    <row r="5" spans="1:9" ht="15.75">
      <c r="A5" s="45"/>
      <c r="B5" s="45"/>
      <c r="C5" s="45"/>
      <c r="D5" s="46"/>
      <c r="E5" s="48"/>
      <c r="F5" s="48"/>
      <c r="G5" s="48"/>
      <c r="H5" s="46"/>
      <c r="I5" s="46"/>
    </row>
    <row r="6" spans="1:9" ht="15.75">
      <c r="A6" s="45"/>
      <c r="B6" s="45"/>
      <c r="C6" s="45"/>
      <c r="D6" s="46"/>
      <c r="E6" s="48"/>
      <c r="F6" s="48"/>
      <c r="G6" s="48"/>
      <c r="H6" s="46"/>
      <c r="I6" s="46"/>
    </row>
    <row r="7" spans="1:9" ht="20.25">
      <c r="A7" s="49"/>
      <c r="B7" s="49"/>
      <c r="C7" s="49"/>
      <c r="D7" s="46"/>
      <c r="E7" s="46"/>
      <c r="F7" s="46"/>
      <c r="G7" s="46"/>
      <c r="H7" s="46"/>
      <c r="I7" s="46"/>
    </row>
    <row r="8" spans="1:9" ht="21" thickBot="1">
      <c r="A8" s="50" t="e">
        <f>VLOOKUP(D15,SMETKA,3,FALSE)</f>
        <v>#N/A</v>
      </c>
      <c r="B8" s="51"/>
      <c r="C8" s="51"/>
      <c r="D8" s="52"/>
      <c r="E8" s="52"/>
      <c r="F8" s="52"/>
      <c r="G8" s="52"/>
      <c r="H8" s="52"/>
      <c r="I8" s="53"/>
    </row>
    <row r="9" spans="1:9" ht="21" thickTop="1">
      <c r="A9" s="49"/>
      <c r="B9" s="49"/>
      <c r="C9" s="49"/>
      <c r="D9" s="54"/>
      <c r="E9" s="54"/>
      <c r="F9" s="54"/>
      <c r="G9" s="54"/>
      <c r="H9" s="54"/>
      <c r="I9" s="54"/>
    </row>
    <row r="10" spans="1:9" ht="18.75">
      <c r="A10" s="55"/>
      <c r="B10" s="55"/>
      <c r="C10" s="55"/>
      <c r="D10" s="46"/>
      <c r="E10" s="7"/>
      <c r="F10" s="7"/>
      <c r="G10" s="7"/>
      <c r="H10" s="46"/>
      <c r="I10" s="46"/>
    </row>
    <row r="11" spans="1:9" ht="18.75">
      <c r="A11" s="56" t="s">
        <v>163</v>
      </c>
      <c r="B11" s="56"/>
      <c r="C11" s="56"/>
      <c r="D11" s="57" t="s">
        <v>6</v>
      </c>
      <c r="E11" s="26">
        <v>43190</v>
      </c>
      <c r="F11" s="27" t="s">
        <v>0</v>
      </c>
      <c r="G11" s="28">
        <f>+[5]OTCHET!G9</f>
        <v>0</v>
      </c>
      <c r="H11" s="335" t="str">
        <f>+[5]OTCHET!H9</f>
        <v>000 455 464</v>
      </c>
      <c r="I11" s="336"/>
    </row>
    <row r="12" spans="1:9" ht="18.75">
      <c r="A12" s="8" t="s">
        <v>7</v>
      </c>
      <c r="B12" s="58"/>
      <c r="C12" s="55"/>
      <c r="D12" s="46"/>
      <c r="E12" s="59"/>
      <c r="F12" s="46"/>
      <c r="G12" s="14"/>
      <c r="H12" s="337" t="s">
        <v>8</v>
      </c>
      <c r="I12" s="337"/>
    </row>
    <row r="13" spans="1:9" ht="19.5">
      <c r="A13" s="60">
        <f>+[5]OTCHET!A12</f>
        <v>0</v>
      </c>
      <c r="B13" s="58"/>
      <c r="C13" s="58"/>
      <c r="D13" s="61">
        <f>+[5]OTCHET!D12</f>
        <v>0</v>
      </c>
      <c r="E13" s="30" t="str">
        <f>+[5]OTCHET!E12</f>
        <v>код по ЕБК:</v>
      </c>
      <c r="F13" s="46">
        <v>1722</v>
      </c>
      <c r="G13" s="14"/>
      <c r="H13" s="338"/>
      <c r="I13" s="338"/>
    </row>
    <row r="14" spans="1:9" ht="15.75">
      <c r="A14" s="9" t="s">
        <v>9</v>
      </c>
      <c r="B14" s="62"/>
      <c r="C14" s="62"/>
      <c r="D14" s="62"/>
      <c r="E14" s="62"/>
      <c r="F14" s="62"/>
      <c r="G14" s="14"/>
      <c r="H14" s="338"/>
      <c r="I14" s="338"/>
    </row>
    <row r="15" spans="1:9" ht="19.5">
      <c r="A15" s="63" t="s">
        <v>10</v>
      </c>
      <c r="B15" s="64"/>
      <c r="C15" s="64"/>
      <c r="D15" s="334" t="str">
        <f>[5]OTCHET!D15</f>
        <v>ФИНАНСОВО-ПРАВНА ФОРМА</v>
      </c>
      <c r="E15" s="15">
        <f>[5]OTCHET!E15</f>
        <v>98</v>
      </c>
      <c r="F15" s="62"/>
      <c r="G15" s="65"/>
      <c r="H15" s="65"/>
      <c r="I15" s="66"/>
    </row>
    <row r="16" spans="1:9" ht="16.5" thickBot="1">
      <c r="A16" s="67"/>
      <c r="B16" s="67"/>
      <c r="C16" s="67"/>
      <c r="D16" s="68"/>
      <c r="E16" s="68"/>
      <c r="F16" s="68"/>
      <c r="G16" s="68"/>
      <c r="H16" s="68"/>
      <c r="I16" s="69" t="s">
        <v>11</v>
      </c>
    </row>
    <row r="17" spans="1:9" ht="15.75">
      <c r="A17" s="70"/>
      <c r="B17" s="71" t="s">
        <v>12</v>
      </c>
      <c r="C17" s="71"/>
      <c r="D17" s="339" t="s">
        <v>13</v>
      </c>
      <c r="E17" s="341" t="s">
        <v>14</v>
      </c>
      <c r="F17" s="72" t="s">
        <v>15</v>
      </c>
      <c r="G17" s="10"/>
      <c r="H17" s="73"/>
      <c r="I17" s="11"/>
    </row>
    <row r="18" spans="1:9" ht="47.25">
      <c r="A18" s="74" t="s">
        <v>16</v>
      </c>
      <c r="B18" s="75"/>
      <c r="C18" s="75"/>
      <c r="D18" s="340"/>
      <c r="E18" s="342"/>
      <c r="F18" s="76" t="s">
        <v>17</v>
      </c>
      <c r="G18" s="77" t="s">
        <v>18</v>
      </c>
      <c r="H18" s="77" t="s">
        <v>19</v>
      </c>
      <c r="I18" s="78" t="s">
        <v>20</v>
      </c>
    </row>
    <row r="19" spans="1:9" ht="15.75">
      <c r="A19" s="79"/>
      <c r="B19" s="79"/>
      <c r="C19" s="79"/>
      <c r="D19" s="80"/>
      <c r="E19" s="80"/>
      <c r="F19" s="81"/>
      <c r="G19" s="82"/>
      <c r="H19" s="82"/>
      <c r="I19" s="83"/>
    </row>
    <row r="20" spans="1:9" ht="15.75">
      <c r="A20" s="84" t="s">
        <v>21</v>
      </c>
      <c r="B20" s="85"/>
      <c r="C20" s="85"/>
      <c r="D20" s="86" t="s">
        <v>1</v>
      </c>
      <c r="E20" s="86" t="s">
        <v>2</v>
      </c>
      <c r="F20" s="87" t="s">
        <v>3</v>
      </c>
      <c r="G20" s="88" t="s">
        <v>4</v>
      </c>
      <c r="H20" s="88" t="s">
        <v>5</v>
      </c>
      <c r="I20" s="89" t="s">
        <v>22</v>
      </c>
    </row>
    <row r="21" spans="1:9" ht="15.75">
      <c r="A21" s="90"/>
      <c r="B21" s="90"/>
      <c r="C21" s="90"/>
      <c r="D21" s="91"/>
      <c r="E21" s="91"/>
      <c r="F21" s="92"/>
      <c r="G21" s="93"/>
      <c r="H21" s="93"/>
      <c r="I21" s="94"/>
    </row>
    <row r="22" spans="1:9" ht="19.5" thickBot="1">
      <c r="A22" s="95" t="s">
        <v>23</v>
      </c>
      <c r="B22" s="96" t="s">
        <v>24</v>
      </c>
      <c r="C22" s="97"/>
      <c r="D22" s="98">
        <f t="shared" ref="D22:I22" si="0">+D23+D25+D36+D37</f>
        <v>0</v>
      </c>
      <c r="E22" s="98">
        <f t="shared" si="0"/>
        <v>0</v>
      </c>
      <c r="F22" s="99">
        <f t="shared" si="0"/>
        <v>0</v>
      </c>
      <c r="G22" s="100">
        <f t="shared" si="0"/>
        <v>0</v>
      </c>
      <c r="H22" s="100">
        <f t="shared" si="0"/>
        <v>0</v>
      </c>
      <c r="I22" s="101">
        <f t="shared" si="0"/>
        <v>0</v>
      </c>
    </row>
    <row r="23" spans="1:9" ht="16.5" thickTop="1">
      <c r="A23" s="102" t="s">
        <v>25</v>
      </c>
      <c r="B23" s="102" t="s">
        <v>26</v>
      </c>
      <c r="C23" s="102"/>
      <c r="D23" s="103">
        <f>[5]OTCHET!D22+[5]OTCHET!D28+[5]OTCHET!D33+[5]OTCHET!D39+[5]OTCHET!D47+[5]OTCHET!D52+[5]OTCHET!D58+[5]OTCHET!D61+[5]OTCHET!D64+[5]OTCHET!D65+[5]OTCHET!D72+[5]OTCHET!D73+[5]OTCHET!D74</f>
        <v>0</v>
      </c>
      <c r="E23" s="103">
        <f t="shared" ref="E23:E88" si="1">+F23+G23+H23+I23</f>
        <v>0</v>
      </c>
      <c r="F23" s="104">
        <f>[5]OTCHET!F22+[5]OTCHET!F28+[5]OTCHET!F33+[5]OTCHET!F39+[5]OTCHET!F47+[5]OTCHET!F52+[5]OTCHET!F58+[5]OTCHET!F61+[5]OTCHET!F64+[5]OTCHET!F65+[5]OTCHET!F72+[5]OTCHET!F73+[5]OTCHET!F74</f>
        <v>0</v>
      </c>
      <c r="G23" s="105">
        <f>[5]OTCHET!G22+[5]OTCHET!G28+[5]OTCHET!G33+[5]OTCHET!G39+[5]OTCHET!G47+[5]OTCHET!G52+[5]OTCHET!G58+[5]OTCHET!G61+[5]OTCHET!G64+[5]OTCHET!G65+[5]OTCHET!G72+[5]OTCHET!G73+[5]OTCHET!G74</f>
        <v>0</v>
      </c>
      <c r="H23" s="105">
        <f>[5]OTCHET!H22+[5]OTCHET!H28+[5]OTCHET!H33+[5]OTCHET!H39+[5]OTCHET!H47+[5]OTCHET!H52+[5]OTCHET!H58+[5]OTCHET!H61+[5]OTCHET!H64+[5]OTCHET!H65+[5]OTCHET!H72+[5]OTCHET!H73+[5]OTCHET!H74</f>
        <v>0</v>
      </c>
      <c r="I23" s="106">
        <f>[5]OTCHET!I22+[5]OTCHET!I28+[5]OTCHET!I33+[5]OTCHET!I39+[5]OTCHET!I47+[5]OTCHET!I52+[5]OTCHET!I58+[5]OTCHET!I61+[5]OTCHET!I64+[5]OTCHET!I65+[5]OTCHET!I72+[5]OTCHET!I73+[5]OTCHET!I74</f>
        <v>0</v>
      </c>
    </row>
    <row r="24" spans="1:9" ht="15.75">
      <c r="A24" s="107" t="s">
        <v>27</v>
      </c>
      <c r="B24" s="107" t="s">
        <v>28</v>
      </c>
      <c r="C24" s="107"/>
      <c r="D24" s="108"/>
      <c r="E24" s="108">
        <f t="shared" si="1"/>
        <v>0</v>
      </c>
      <c r="F24" s="109"/>
      <c r="G24" s="110"/>
      <c r="H24" s="110"/>
      <c r="I24" s="111"/>
    </row>
    <row r="25" spans="1:9" ht="15.75">
      <c r="A25" s="112" t="s">
        <v>29</v>
      </c>
      <c r="B25" s="112" t="s">
        <v>30</v>
      </c>
      <c r="C25" s="112"/>
      <c r="D25" s="113">
        <f>+D26+D30+D31+D32+D33</f>
        <v>0</v>
      </c>
      <c r="E25" s="113">
        <f>+E26+E30+E31+E32+E33</f>
        <v>0</v>
      </c>
      <c r="F25" s="114">
        <f t="shared" ref="F25" si="2">+F26+F30+F31+F32+F33</f>
        <v>0</v>
      </c>
      <c r="G25" s="115">
        <f>+G26+G30+G31+G32+G33</f>
        <v>0</v>
      </c>
      <c r="H25" s="115">
        <f>+H26+H30+H31+H32+H33</f>
        <v>0</v>
      </c>
      <c r="I25" s="116">
        <f>+I26+I30+I31+I32+I33</f>
        <v>0</v>
      </c>
    </row>
    <row r="26" spans="1:9" ht="15.75">
      <c r="A26" s="117" t="s">
        <v>31</v>
      </c>
      <c r="B26" s="117" t="s">
        <v>32</v>
      </c>
      <c r="C26" s="117"/>
      <c r="D26" s="118">
        <f>[5]OTCHET!D75</f>
        <v>0</v>
      </c>
      <c r="E26" s="118">
        <f t="shared" si="1"/>
        <v>0</v>
      </c>
      <c r="F26" s="119">
        <f>[5]OTCHET!F75</f>
        <v>0</v>
      </c>
      <c r="G26" s="120">
        <f>[5]OTCHET!G75</f>
        <v>0</v>
      </c>
      <c r="H26" s="120">
        <f>[5]OTCHET!H75</f>
        <v>0</v>
      </c>
      <c r="I26" s="121">
        <f>[5]OTCHET!I75</f>
        <v>0</v>
      </c>
    </row>
    <row r="27" spans="1:9" ht="15.75">
      <c r="A27" s="122" t="s">
        <v>33</v>
      </c>
      <c r="B27" s="123" t="s">
        <v>34</v>
      </c>
      <c r="C27" s="122"/>
      <c r="D27" s="124" t="str">
        <f>[5]OTCHET!D76</f>
        <v>вноски от приходи на държавни (общински) предприятия и институции</v>
      </c>
      <c r="E27" s="124">
        <f t="shared" si="1"/>
        <v>0</v>
      </c>
      <c r="F27" s="125">
        <f>[5]OTCHET!F76</f>
        <v>0</v>
      </c>
      <c r="G27" s="126">
        <f>[5]OTCHET!G76</f>
        <v>0</v>
      </c>
      <c r="H27" s="126">
        <f>[5]OTCHET!H76</f>
        <v>0</v>
      </c>
      <c r="I27" s="127">
        <f>[5]OTCHET!I76</f>
        <v>0</v>
      </c>
    </row>
    <row r="28" spans="1:9" ht="15.75">
      <c r="A28" s="128" t="s">
        <v>35</v>
      </c>
      <c r="B28" s="129" t="s">
        <v>36</v>
      </c>
      <c r="C28" s="128"/>
      <c r="D28" s="130" t="str">
        <f>[5]OTCHET!D78</f>
        <v>нетни приходи от продажби на услуги, стоки и продукция</v>
      </c>
      <c r="E28" s="130">
        <f t="shared" si="1"/>
        <v>0</v>
      </c>
      <c r="F28" s="131">
        <f>[5]OTCHET!F78</f>
        <v>0</v>
      </c>
      <c r="G28" s="132">
        <f>[5]OTCHET!G78</f>
        <v>0</v>
      </c>
      <c r="H28" s="132">
        <f>[5]OTCHET!H78</f>
        <v>0</v>
      </c>
      <c r="I28" s="133">
        <f>[5]OTCHET!I78</f>
        <v>0</v>
      </c>
    </row>
    <row r="29" spans="1:9" ht="15.75">
      <c r="A29" s="134" t="s">
        <v>37</v>
      </c>
      <c r="B29" s="135" t="s">
        <v>38</v>
      </c>
      <c r="C29" s="134"/>
      <c r="D29" s="136" t="e">
        <f>+[5]OTCHET!D79+[5]OTCHET!D80</f>
        <v>#VALUE!</v>
      </c>
      <c r="E29" s="136">
        <f t="shared" si="1"/>
        <v>0</v>
      </c>
      <c r="F29" s="137">
        <f>+[5]OTCHET!F79+[5]OTCHET!F80</f>
        <v>0</v>
      </c>
      <c r="G29" s="138">
        <f>+[5]OTCHET!G79+[5]OTCHET!G80</f>
        <v>0</v>
      </c>
      <c r="H29" s="138">
        <f>+[5]OTCHET!H79+[5]OTCHET!H80</f>
        <v>0</v>
      </c>
      <c r="I29" s="139">
        <f>+[5]OTCHET!I79+[5]OTCHET!I80</f>
        <v>0</v>
      </c>
    </row>
    <row r="30" spans="1:9" ht="15.75">
      <c r="A30" s="140" t="s">
        <v>39</v>
      </c>
      <c r="B30" s="140" t="s">
        <v>40</v>
      </c>
      <c r="C30" s="140"/>
      <c r="D30" s="141">
        <f>[5]OTCHET!D91+[5]OTCHET!D94+[5]OTCHET!D95</f>
        <v>0</v>
      </c>
      <c r="E30" s="141">
        <f t="shared" si="1"/>
        <v>0</v>
      </c>
      <c r="F30" s="142">
        <f>[5]OTCHET!F91+[5]OTCHET!F94+[5]OTCHET!F95</f>
        <v>0</v>
      </c>
      <c r="G30" s="143">
        <f>[5]OTCHET!G91+[5]OTCHET!G94+[5]OTCHET!G95</f>
        <v>0</v>
      </c>
      <c r="H30" s="143">
        <f>[5]OTCHET!H91+[5]OTCHET!H94+[5]OTCHET!H95</f>
        <v>0</v>
      </c>
      <c r="I30" s="144">
        <f>[5]OTCHET!I91+[5]OTCHET!I94+[5]OTCHET!I95</f>
        <v>0</v>
      </c>
    </row>
    <row r="31" spans="1:9" ht="15.75">
      <c r="A31" s="145" t="s">
        <v>41</v>
      </c>
      <c r="B31" s="145" t="s">
        <v>42</v>
      </c>
      <c r="C31" s="145"/>
      <c r="D31" s="146">
        <f>[5]OTCHET!D109</f>
        <v>0</v>
      </c>
      <c r="E31" s="146">
        <f t="shared" si="1"/>
        <v>0</v>
      </c>
      <c r="F31" s="147">
        <f>[5]OTCHET!F109</f>
        <v>0</v>
      </c>
      <c r="G31" s="148">
        <f>[5]OTCHET!G109</f>
        <v>0</v>
      </c>
      <c r="H31" s="148">
        <f>[5]OTCHET!H109</f>
        <v>0</v>
      </c>
      <c r="I31" s="149">
        <f>[5]OTCHET!I109</f>
        <v>0</v>
      </c>
    </row>
    <row r="32" spans="1:9" ht="15.75">
      <c r="A32" s="145" t="s">
        <v>43</v>
      </c>
      <c r="B32" s="145" t="s">
        <v>44</v>
      </c>
      <c r="C32" s="145"/>
      <c r="D32" s="146">
        <f>[5]OTCHET!D113+[5]OTCHET!D122+[5]OTCHET!D138+[5]OTCHET!D139</f>
        <v>0</v>
      </c>
      <c r="E32" s="146">
        <f t="shared" si="1"/>
        <v>0</v>
      </c>
      <c r="F32" s="147">
        <f>[5]OTCHET!F113+[5]OTCHET!F122+[5]OTCHET!F138+[5]OTCHET!F139</f>
        <v>0</v>
      </c>
      <c r="G32" s="148">
        <f>[5]OTCHET!G113+[5]OTCHET!G122+[5]OTCHET!G138+[5]OTCHET!G139</f>
        <v>0</v>
      </c>
      <c r="H32" s="148">
        <f>[5]OTCHET!H113+[5]OTCHET!H122+[5]OTCHET!H138+[5]OTCHET!H139</f>
        <v>0</v>
      </c>
      <c r="I32" s="149">
        <f>[5]OTCHET!I113+[5]OTCHET!I122+[5]OTCHET!I138+[5]OTCHET!I139</f>
        <v>0</v>
      </c>
    </row>
    <row r="33" spans="1:9" ht="15.75">
      <c r="A33" s="150" t="s">
        <v>45</v>
      </c>
      <c r="B33" s="151" t="s">
        <v>46</v>
      </c>
      <c r="C33" s="150"/>
      <c r="D33" s="108">
        <f>[5]OTCHET!D126</f>
        <v>0</v>
      </c>
      <c r="E33" s="108">
        <f t="shared" si="1"/>
        <v>0</v>
      </c>
      <c r="F33" s="109">
        <f>[5]OTCHET!F126</f>
        <v>0</v>
      </c>
      <c r="G33" s="110">
        <f>[5]OTCHET!G126</f>
        <v>0</v>
      </c>
      <c r="H33" s="110">
        <f>[5]OTCHET!H126</f>
        <v>0</v>
      </c>
      <c r="I33" s="111">
        <f>[5]OTCHET!I126</f>
        <v>0</v>
      </c>
    </row>
    <row r="34" spans="1:9" ht="16.5" thickBot="1">
      <c r="A34" s="152"/>
      <c r="B34" s="153"/>
      <c r="C34" s="153"/>
      <c r="D34" s="154"/>
      <c r="E34" s="154">
        <f t="shared" si="1"/>
        <v>0</v>
      </c>
      <c r="F34" s="155"/>
      <c r="G34" s="156"/>
      <c r="H34" s="156"/>
      <c r="I34" s="157"/>
    </row>
    <row r="35" spans="1:9" ht="15.75">
      <c r="A35" s="158"/>
      <c r="B35" s="158"/>
      <c r="C35" s="158"/>
      <c r="D35" s="159"/>
      <c r="E35" s="159">
        <f t="shared" si="1"/>
        <v>0</v>
      </c>
      <c r="F35" s="160"/>
      <c r="G35" s="161"/>
      <c r="H35" s="161"/>
      <c r="I35" s="162"/>
    </row>
    <row r="36" spans="1:9" ht="15.75">
      <c r="A36" s="163" t="s">
        <v>47</v>
      </c>
      <c r="B36" s="163" t="s">
        <v>48</v>
      </c>
      <c r="C36" s="163"/>
      <c r="D36" s="164">
        <f>+[5]OTCHET!D140</f>
        <v>0</v>
      </c>
      <c r="E36" s="164">
        <f t="shared" si="1"/>
        <v>0</v>
      </c>
      <c r="F36" s="165">
        <f>+[5]OTCHET!F140</f>
        <v>0</v>
      </c>
      <c r="G36" s="166">
        <f>+[5]OTCHET!G140</f>
        <v>0</v>
      </c>
      <c r="H36" s="166">
        <f>+[5]OTCHET!H140</f>
        <v>0</v>
      </c>
      <c r="I36" s="167">
        <f>+[5]OTCHET!I140</f>
        <v>0</v>
      </c>
    </row>
    <row r="37" spans="1:9" ht="15.75">
      <c r="A37" s="168" t="s">
        <v>49</v>
      </c>
      <c r="B37" s="168" t="s">
        <v>50</v>
      </c>
      <c r="C37" s="168"/>
      <c r="D37" s="169">
        <f>[5]OTCHET!D143+[5]OTCHET!D152+[5]OTCHET!D161</f>
        <v>0</v>
      </c>
      <c r="E37" s="169">
        <f t="shared" si="1"/>
        <v>0</v>
      </c>
      <c r="F37" s="170">
        <f>[5]OTCHET!F143+[5]OTCHET!F152+[5]OTCHET!F161</f>
        <v>0</v>
      </c>
      <c r="G37" s="171">
        <f>[5]OTCHET!G143+[5]OTCHET!G152+[5]OTCHET!G161</f>
        <v>0</v>
      </c>
      <c r="H37" s="171">
        <f>[5]OTCHET!H143+[5]OTCHET!H152+[5]OTCHET!H161</f>
        <v>0</v>
      </c>
      <c r="I37" s="172">
        <f>[5]OTCHET!I143+[5]OTCHET!I152+[5]OTCHET!I161</f>
        <v>0</v>
      </c>
    </row>
    <row r="38" spans="1:9" ht="19.5" thickBot="1">
      <c r="A38" s="173" t="s">
        <v>51</v>
      </c>
      <c r="B38" s="174" t="s">
        <v>52</v>
      </c>
      <c r="C38" s="175"/>
      <c r="D38" s="176">
        <f t="shared" ref="D38:I38" si="3">D39+D43+D44+D46+SUM(D48:D52)+D55</f>
        <v>0</v>
      </c>
      <c r="E38" s="176">
        <f t="shared" si="3"/>
        <v>698427</v>
      </c>
      <c r="F38" s="177">
        <f t="shared" si="3"/>
        <v>698427</v>
      </c>
      <c r="G38" s="178">
        <f t="shared" si="3"/>
        <v>0</v>
      </c>
      <c r="H38" s="178">
        <f t="shared" si="3"/>
        <v>0</v>
      </c>
      <c r="I38" s="179">
        <f t="shared" si="3"/>
        <v>0</v>
      </c>
    </row>
    <row r="39" spans="1:9" ht="16.5" thickTop="1">
      <c r="A39" s="180" t="s">
        <v>53</v>
      </c>
      <c r="B39" s="181" t="s">
        <v>54</v>
      </c>
      <c r="C39" s="180"/>
      <c r="D39" s="182">
        <f t="shared" ref="D39:I39" si="4">SUM(D40:D42)</f>
        <v>0</v>
      </c>
      <c r="E39" s="182">
        <f t="shared" si="4"/>
        <v>64697</v>
      </c>
      <c r="F39" s="183">
        <f t="shared" si="4"/>
        <v>64697</v>
      </c>
      <c r="G39" s="184">
        <f t="shared" si="4"/>
        <v>0</v>
      </c>
      <c r="H39" s="184">
        <f t="shared" si="4"/>
        <v>0</v>
      </c>
      <c r="I39" s="185">
        <f t="shared" si="4"/>
        <v>0</v>
      </c>
    </row>
    <row r="40" spans="1:9" ht="15.75">
      <c r="A40" s="186" t="s">
        <v>55</v>
      </c>
      <c r="B40" s="187" t="s">
        <v>54</v>
      </c>
      <c r="C40" s="188"/>
      <c r="D40" s="40">
        <f>[5]OTCHET!D188</f>
        <v>0</v>
      </c>
      <c r="E40" s="40">
        <f t="shared" si="1"/>
        <v>33377</v>
      </c>
      <c r="F40" s="37">
        <f>[5]OTCHET!F188</f>
        <v>33377</v>
      </c>
      <c r="G40" s="31">
        <f>[5]OTCHET!G188</f>
        <v>0</v>
      </c>
      <c r="H40" s="31">
        <f>[5]OTCHET!H188</f>
        <v>0</v>
      </c>
      <c r="I40" s="32">
        <f>[5]OTCHET!I188</f>
        <v>0</v>
      </c>
    </row>
    <row r="41" spans="1:9" ht="15.75">
      <c r="A41" s="189" t="s">
        <v>56</v>
      </c>
      <c r="B41" s="190" t="s">
        <v>57</v>
      </c>
      <c r="C41" s="191"/>
      <c r="D41" s="41">
        <f>[5]OTCHET!D191</f>
        <v>0</v>
      </c>
      <c r="E41" s="41">
        <f t="shared" si="1"/>
        <v>24308</v>
      </c>
      <c r="F41" s="38">
        <f>[5]OTCHET!F191</f>
        <v>24308</v>
      </c>
      <c r="G41" s="33">
        <f>[5]OTCHET!G191</f>
        <v>0</v>
      </c>
      <c r="H41" s="33">
        <f>[5]OTCHET!H191</f>
        <v>0</v>
      </c>
      <c r="I41" s="34">
        <f>[5]OTCHET!I191</f>
        <v>0</v>
      </c>
    </row>
    <row r="42" spans="1:9" ht="15.75">
      <c r="A42" s="192" t="s">
        <v>58</v>
      </c>
      <c r="B42" s="193" t="s">
        <v>59</v>
      </c>
      <c r="C42" s="194"/>
      <c r="D42" s="42">
        <f>+[5]OTCHET!D197+[5]OTCHET!D205</f>
        <v>0</v>
      </c>
      <c r="E42" s="42">
        <f t="shared" si="1"/>
        <v>7012</v>
      </c>
      <c r="F42" s="39">
        <f>+[5]OTCHET!F197+[5]OTCHET!F205</f>
        <v>7012</v>
      </c>
      <c r="G42" s="35">
        <f>+[5]OTCHET!G197+[5]OTCHET!G205</f>
        <v>0</v>
      </c>
      <c r="H42" s="35">
        <f>+[5]OTCHET!H197+[5]OTCHET!H205</f>
        <v>0</v>
      </c>
      <c r="I42" s="36">
        <f>+[5]OTCHET!I197+[5]OTCHET!I205</f>
        <v>0</v>
      </c>
    </row>
    <row r="43" spans="1:9" ht="15.75">
      <c r="A43" s="195" t="s">
        <v>60</v>
      </c>
      <c r="B43" s="196" t="s">
        <v>61</v>
      </c>
      <c r="C43" s="195"/>
      <c r="D43" s="197">
        <f>+[5]OTCHET!D206+[5]OTCHET!D224+[5]OTCHET!D273</f>
        <v>0</v>
      </c>
      <c r="E43" s="197">
        <f t="shared" si="1"/>
        <v>0</v>
      </c>
      <c r="F43" s="198">
        <f>+[5]OTCHET!F206+[5]OTCHET!F224+[5]OTCHET!F273</f>
        <v>0</v>
      </c>
      <c r="G43" s="199">
        <f>+[5]OTCHET!G206+[5]OTCHET!G224+[5]OTCHET!G273</f>
        <v>0</v>
      </c>
      <c r="H43" s="199">
        <f>+[5]OTCHET!H206+[5]OTCHET!H224+[5]OTCHET!H273</f>
        <v>0</v>
      </c>
      <c r="I43" s="200">
        <f>+[5]OTCHET!I206+[5]OTCHET!I224+[5]OTCHET!I273</f>
        <v>0</v>
      </c>
    </row>
    <row r="44" spans="1:9" ht="15.75">
      <c r="A44" s="201" t="s">
        <v>62</v>
      </c>
      <c r="B44" s="107" t="s">
        <v>63</v>
      </c>
      <c r="C44" s="201"/>
      <c r="D44" s="108">
        <f>+[5]OTCHET!D228+[5]OTCHET!D234+[5]OTCHET!D237+[5]OTCHET!D238+[5]OTCHET!D239+[5]OTCHET!D240+[5]OTCHET!D241</f>
        <v>0</v>
      </c>
      <c r="E44" s="108">
        <f t="shared" si="1"/>
        <v>0</v>
      </c>
      <c r="F44" s="109">
        <f>+[5]OTCHET!F228+[5]OTCHET!F234+[5]OTCHET!F237+[5]OTCHET!F238+[5]OTCHET!F239+[5]OTCHET!F240+[5]OTCHET!F241</f>
        <v>0</v>
      </c>
      <c r="G44" s="110">
        <f>+[5]OTCHET!G228+[5]OTCHET!G234+[5]OTCHET!G237+[5]OTCHET!G238+[5]OTCHET!G239+[5]OTCHET!G240+[5]OTCHET!G241</f>
        <v>0</v>
      </c>
      <c r="H44" s="110">
        <f>+[5]OTCHET!H228+[5]OTCHET!H234+[5]OTCHET!H237+[5]OTCHET!H238+[5]OTCHET!H239+[5]OTCHET!H240+[5]OTCHET!H241</f>
        <v>0</v>
      </c>
      <c r="I44" s="111">
        <f>+[5]OTCHET!I228+[5]OTCHET!I234+[5]OTCHET!I237+[5]OTCHET!I238+[5]OTCHET!I239+[5]OTCHET!I240+[5]OTCHET!I241</f>
        <v>0</v>
      </c>
    </row>
    <row r="45" spans="1:9" ht="15.75">
      <c r="A45" s="202" t="s">
        <v>64</v>
      </c>
      <c r="B45" s="202" t="s">
        <v>65</v>
      </c>
      <c r="C45" s="202"/>
      <c r="D45" s="203" t="e">
        <f>+[5]OTCHET!D237+[5]OTCHET!D238+[5]OTCHET!D239+[5]OTCHET!D240+[5]OTCHET!D244+[5]OTCHET!D245+[5]OTCHET!D249</f>
        <v>#VALUE!</v>
      </c>
      <c r="E45" s="203">
        <f t="shared" si="1"/>
        <v>0</v>
      </c>
      <c r="F45" s="204">
        <f>+[5]OTCHET!F237+[5]OTCHET!F238+[5]OTCHET!F239+[5]OTCHET!F240+[5]OTCHET!F244+[5]OTCHET!F245+[5]OTCHET!F249</f>
        <v>0</v>
      </c>
      <c r="G45" s="205">
        <f>+[5]OTCHET!G237+[5]OTCHET!G238+[5]OTCHET!G239+[5]OTCHET!G240+[5]OTCHET!G244+[5]OTCHET!G245+[5]OTCHET!G249</f>
        <v>0</v>
      </c>
      <c r="H45" s="1">
        <f>+[5]OTCHET!H237+[5]OTCHET!H238+[5]OTCHET!H239+[5]OTCHET!H240+[5]OTCHET!H244+[5]OTCHET!H245+[5]OTCHET!H249</f>
        <v>0</v>
      </c>
      <c r="I45" s="206">
        <f>+[5]OTCHET!I237+[5]OTCHET!I238+[5]OTCHET!I239+[5]OTCHET!I240+[5]OTCHET!I244+[5]OTCHET!I245+[5]OTCHET!I249</f>
        <v>0</v>
      </c>
    </row>
    <row r="46" spans="1:9" ht="15.75">
      <c r="A46" s="195" t="s">
        <v>66</v>
      </c>
      <c r="B46" s="196" t="s">
        <v>67</v>
      </c>
      <c r="C46" s="195"/>
      <c r="D46" s="197">
        <f>+[5]OTCHET!D257+[5]OTCHET!D258+[5]OTCHET!D259+[5]OTCHET!D260</f>
        <v>0</v>
      </c>
      <c r="E46" s="197">
        <f t="shared" si="1"/>
        <v>77540</v>
      </c>
      <c r="F46" s="198">
        <f>+[5]OTCHET!F257+[5]OTCHET!F258+[5]OTCHET!F259+[5]OTCHET!F260</f>
        <v>77540</v>
      </c>
      <c r="G46" s="199">
        <f>+[5]OTCHET!G257+[5]OTCHET!G258+[5]OTCHET!G259+[5]OTCHET!G260</f>
        <v>0</v>
      </c>
      <c r="H46" s="199">
        <f>+[5]OTCHET!H257+[5]OTCHET!H258+[5]OTCHET!H259+[5]OTCHET!H260</f>
        <v>0</v>
      </c>
      <c r="I46" s="200">
        <f>+[5]OTCHET!I257+[5]OTCHET!I258+[5]OTCHET!I259+[5]OTCHET!I260</f>
        <v>0</v>
      </c>
    </row>
    <row r="47" spans="1:9" ht="15.75">
      <c r="A47" s="202" t="s">
        <v>68</v>
      </c>
      <c r="B47" s="202" t="s">
        <v>69</v>
      </c>
      <c r="C47" s="202"/>
      <c r="D47" s="203">
        <f>+[5]OTCHET!D258</f>
        <v>0</v>
      </c>
      <c r="E47" s="203">
        <f t="shared" si="1"/>
        <v>77540</v>
      </c>
      <c r="F47" s="204">
        <f>+[5]OTCHET!F258</f>
        <v>77540</v>
      </c>
      <c r="G47" s="205">
        <f>+[5]OTCHET!G258</f>
        <v>0</v>
      </c>
      <c r="H47" s="1">
        <f>+[5]OTCHET!H258</f>
        <v>0</v>
      </c>
      <c r="I47" s="206">
        <f>+[5]OTCHET!I258</f>
        <v>0</v>
      </c>
    </row>
    <row r="48" spans="1:9" ht="15.75">
      <c r="A48" s="207" t="s">
        <v>70</v>
      </c>
      <c r="B48" s="207" t="s">
        <v>71</v>
      </c>
      <c r="C48" s="208"/>
      <c r="D48" s="146">
        <f>+[5]OTCHET!D267+[5]OTCHET!D271+[5]OTCHET!D272</f>
        <v>0</v>
      </c>
      <c r="E48" s="146">
        <f t="shared" si="1"/>
        <v>0</v>
      </c>
      <c r="F48" s="142">
        <f>+[5]OTCHET!F267+[5]OTCHET!F271+[5]OTCHET!F272</f>
        <v>0</v>
      </c>
      <c r="G48" s="143">
        <f>+[5]OTCHET!G267+[5]OTCHET!G271+[5]OTCHET!G272</f>
        <v>0</v>
      </c>
      <c r="H48" s="143">
        <f>+[5]OTCHET!H267+[5]OTCHET!H271+[5]OTCHET!H272</f>
        <v>0</v>
      </c>
      <c r="I48" s="144">
        <f>+[5]OTCHET!I267+[5]OTCHET!I271+[5]OTCHET!I272</f>
        <v>0</v>
      </c>
    </row>
    <row r="49" spans="1:9" ht="15.75">
      <c r="A49" s="207" t="s">
        <v>72</v>
      </c>
      <c r="B49" s="207" t="s">
        <v>73</v>
      </c>
      <c r="C49" s="208"/>
      <c r="D49" s="146">
        <f>[5]OTCHET!D277+[5]OTCHET!D278+[5]OTCHET!D286+[5]OTCHET!D289</f>
        <v>0</v>
      </c>
      <c r="E49" s="146">
        <f t="shared" si="1"/>
        <v>556190</v>
      </c>
      <c r="F49" s="147">
        <f>[5]OTCHET!F277+[5]OTCHET!F278+[5]OTCHET!F286+[5]OTCHET!F289</f>
        <v>556190</v>
      </c>
      <c r="G49" s="148">
        <f>[5]OTCHET!G277+[5]OTCHET!G278+[5]OTCHET!G286+[5]OTCHET!G289</f>
        <v>0</v>
      </c>
      <c r="H49" s="148">
        <f>[5]OTCHET!H277+[5]OTCHET!H278+[5]OTCHET!H286+[5]OTCHET!H289</f>
        <v>0</v>
      </c>
      <c r="I49" s="149">
        <f>[5]OTCHET!I277+[5]OTCHET!I278+[5]OTCHET!I286+[5]OTCHET!I289</f>
        <v>0</v>
      </c>
    </row>
    <row r="50" spans="1:9" ht="15.75">
      <c r="A50" s="207" t="s">
        <v>74</v>
      </c>
      <c r="B50" s="207" t="s">
        <v>75</v>
      </c>
      <c r="C50" s="207"/>
      <c r="D50" s="146">
        <f>+[5]OTCHET!D290</f>
        <v>0</v>
      </c>
      <c r="E50" s="146">
        <f t="shared" si="1"/>
        <v>0</v>
      </c>
      <c r="F50" s="147">
        <f>+[5]OTCHET!F290</f>
        <v>0</v>
      </c>
      <c r="G50" s="148">
        <f>+[5]OTCHET!G290</f>
        <v>0</v>
      </c>
      <c r="H50" s="148">
        <f>+[5]OTCHET!H290</f>
        <v>0</v>
      </c>
      <c r="I50" s="149">
        <f>+[5]OTCHET!I290</f>
        <v>0</v>
      </c>
    </row>
    <row r="51" spans="1:9" ht="15.75">
      <c r="A51" s="201" t="s">
        <v>76</v>
      </c>
      <c r="B51" s="209" t="s">
        <v>77</v>
      </c>
      <c r="C51" s="107"/>
      <c r="D51" s="108">
        <f>+[5]OTCHET!D274</f>
        <v>0</v>
      </c>
      <c r="E51" s="108">
        <f>+F51+G51+H51+I51</f>
        <v>0</v>
      </c>
      <c r="F51" s="109">
        <f>+[5]OTCHET!F274</f>
        <v>0</v>
      </c>
      <c r="G51" s="110">
        <f>+[5]OTCHET!G274</f>
        <v>0</v>
      </c>
      <c r="H51" s="110">
        <f>+[5]OTCHET!H274</f>
        <v>0</v>
      </c>
      <c r="I51" s="111">
        <f>+[5]OTCHET!I274</f>
        <v>0</v>
      </c>
    </row>
    <row r="52" spans="1:9" ht="15.75">
      <c r="A52" s="201" t="s">
        <v>78</v>
      </c>
      <c r="B52" s="209" t="s">
        <v>77</v>
      </c>
      <c r="C52" s="107"/>
      <c r="D52" s="108">
        <f>+[5]OTCHET!D295</f>
        <v>0</v>
      </c>
      <c r="E52" s="108">
        <f t="shared" si="1"/>
        <v>0</v>
      </c>
      <c r="F52" s="109">
        <f>+[5]OTCHET!F295</f>
        <v>0</v>
      </c>
      <c r="G52" s="110">
        <f>+[5]OTCHET!G295</f>
        <v>0</v>
      </c>
      <c r="H52" s="110">
        <f>+[5]OTCHET!H295</f>
        <v>0</v>
      </c>
      <c r="I52" s="111">
        <f>+[5]OTCHET!I295</f>
        <v>0</v>
      </c>
    </row>
    <row r="53" spans="1:9" ht="15.75">
      <c r="A53" s="210" t="s">
        <v>79</v>
      </c>
      <c r="B53" s="210" t="s">
        <v>80</v>
      </c>
      <c r="C53" s="211"/>
      <c r="D53" s="212" t="str">
        <f>[5]OTCHET!D296</f>
        <v>плащания за попълване на държавния резерв</v>
      </c>
      <c r="E53" s="212">
        <f t="shared" si="1"/>
        <v>0</v>
      </c>
      <c r="F53" s="213">
        <f>[5]OTCHET!F296</f>
        <v>0</v>
      </c>
      <c r="G53" s="214">
        <f>[5]OTCHET!G296</f>
        <v>0</v>
      </c>
      <c r="H53" s="214">
        <f>[5]OTCHET!H296</f>
        <v>0</v>
      </c>
      <c r="I53" s="215">
        <f>[5]OTCHET!I296</f>
        <v>0</v>
      </c>
    </row>
    <row r="54" spans="1:9" ht="15.75">
      <c r="A54" s="216" t="s">
        <v>81</v>
      </c>
      <c r="B54" s="217" t="s">
        <v>82</v>
      </c>
      <c r="C54" s="218"/>
      <c r="D54" s="219" t="str">
        <f>[5]OTCHET!D298</f>
        <v>постъпления от продажба на държавния резерв (-)</v>
      </c>
      <c r="E54" s="219">
        <f t="shared" si="1"/>
        <v>0</v>
      </c>
      <c r="F54" s="220">
        <f>[5]OTCHET!F298</f>
        <v>0</v>
      </c>
      <c r="G54" s="221">
        <f>[5]OTCHET!G298</f>
        <v>0</v>
      </c>
      <c r="H54" s="221">
        <f>[5]OTCHET!H298</f>
        <v>0</v>
      </c>
      <c r="I54" s="222">
        <f>[5]OTCHET!I298</f>
        <v>0</v>
      </c>
    </row>
    <row r="55" spans="1:9" ht="15.75">
      <c r="A55" s="152" t="s">
        <v>83</v>
      </c>
      <c r="B55" s="152" t="s">
        <v>84</v>
      </c>
      <c r="C55" s="223"/>
      <c r="D55" s="224">
        <f>+[5]OTCHET!D299</f>
        <v>0</v>
      </c>
      <c r="E55" s="224">
        <f t="shared" si="1"/>
        <v>0</v>
      </c>
      <c r="F55" s="225">
        <f>+[5]OTCHET!F299</f>
        <v>0</v>
      </c>
      <c r="G55" s="226">
        <f>+[5]OTCHET!G299</f>
        <v>0</v>
      </c>
      <c r="H55" s="226">
        <f>+[5]OTCHET!H299</f>
        <v>0</v>
      </c>
      <c r="I55" s="227">
        <f>+[5]OTCHET!I299</f>
        <v>0</v>
      </c>
    </row>
    <row r="56" spans="1:9" ht="19.5" thickBot="1">
      <c r="A56" s="228" t="s">
        <v>85</v>
      </c>
      <c r="B56" s="229" t="s">
        <v>86</v>
      </c>
      <c r="C56" s="229"/>
      <c r="D56" s="230">
        <f t="shared" ref="D56:I56" si="5">+D57+D58+D62</f>
        <v>0</v>
      </c>
      <c r="E56" s="230">
        <f t="shared" si="5"/>
        <v>118453</v>
      </c>
      <c r="F56" s="231">
        <f t="shared" si="5"/>
        <v>118453</v>
      </c>
      <c r="G56" s="232">
        <f t="shared" si="5"/>
        <v>0</v>
      </c>
      <c r="H56" s="3">
        <f t="shared" si="5"/>
        <v>0</v>
      </c>
      <c r="I56" s="233">
        <f t="shared" si="5"/>
        <v>0</v>
      </c>
    </row>
    <row r="57" spans="1:9" ht="16.5" thickTop="1">
      <c r="A57" s="195" t="s">
        <v>87</v>
      </c>
      <c r="B57" s="196" t="s">
        <v>88</v>
      </c>
      <c r="C57" s="195"/>
      <c r="D57" s="234">
        <f>+[5]OTCHET!D363+[5]OTCHET!D377+[5]OTCHET!D390</f>
        <v>0</v>
      </c>
      <c r="E57" s="234">
        <f t="shared" si="1"/>
        <v>0</v>
      </c>
      <c r="F57" s="235">
        <f>+[5]OTCHET!F363+[5]OTCHET!F377+[5]OTCHET!F390</f>
        <v>0</v>
      </c>
      <c r="G57" s="236">
        <f>+[5]OTCHET!G363+[5]OTCHET!G377+[5]OTCHET!G390</f>
        <v>0</v>
      </c>
      <c r="H57" s="236">
        <f>+[5]OTCHET!H363+[5]OTCHET!H377+[5]OTCHET!H390</f>
        <v>0</v>
      </c>
      <c r="I57" s="237">
        <f>+[5]OTCHET!I363+[5]OTCHET!I377+[5]OTCHET!I390</f>
        <v>0</v>
      </c>
    </row>
    <row r="58" spans="1:9" ht="15.75">
      <c r="A58" s="208" t="s">
        <v>89</v>
      </c>
      <c r="B58" s="207" t="s">
        <v>90</v>
      </c>
      <c r="C58" s="208"/>
      <c r="D58" s="238">
        <f>+[5]OTCHET!D385+[5]OTCHET!D393+[5]OTCHET!D398+[5]OTCHET!D401+[5]OTCHET!D404+[5]OTCHET!D407+[5]OTCHET!D408+[5]OTCHET!D411+[5]OTCHET!D424+[5]OTCHET!D425+[5]OTCHET!D426+[5]OTCHET!D427+[5]OTCHET!D428</f>
        <v>0</v>
      </c>
      <c r="E58" s="238">
        <f t="shared" si="1"/>
        <v>118453</v>
      </c>
      <c r="F58" s="239">
        <f>+[5]OTCHET!F385+[5]OTCHET!F393+[5]OTCHET!F398+[5]OTCHET!F401+[5]OTCHET!F404+[5]OTCHET!F407+[5]OTCHET!F408+[5]OTCHET!F411+[5]OTCHET!F424+[5]OTCHET!F425+[5]OTCHET!F426+[5]OTCHET!F427+[5]OTCHET!F428</f>
        <v>118453</v>
      </c>
      <c r="G58" s="240">
        <f>+[5]OTCHET!G385+[5]OTCHET!G393+[5]OTCHET!G398+[5]OTCHET!G401+[5]OTCHET!G404+[5]OTCHET!G407+[5]OTCHET!G408+[5]OTCHET!G411+[5]OTCHET!G424+[5]OTCHET!G425+[5]OTCHET!G426+[5]OTCHET!G427+[5]OTCHET!G428</f>
        <v>0</v>
      </c>
      <c r="H58" s="240">
        <f>+[5]OTCHET!H385+[5]OTCHET!H393+[5]OTCHET!H398+[5]OTCHET!H401+[5]OTCHET!H404+[5]OTCHET!H407+[5]OTCHET!H408+[5]OTCHET!H411+[5]OTCHET!H424+[5]OTCHET!H425+[5]OTCHET!H426+[5]OTCHET!H427+[5]OTCHET!H428</f>
        <v>0</v>
      </c>
      <c r="I58" s="241">
        <f>+[5]OTCHET!I385+[5]OTCHET!I393+[5]OTCHET!I398+[5]OTCHET!I401+[5]OTCHET!I404+[5]OTCHET!I407+[5]OTCHET!I408+[5]OTCHET!I411+[5]OTCHET!I424+[5]OTCHET!I425+[5]OTCHET!I426+[5]OTCHET!I427+[5]OTCHET!I428</f>
        <v>0</v>
      </c>
    </row>
    <row r="59" spans="1:9" ht="15.75">
      <c r="A59" s="107" t="s">
        <v>91</v>
      </c>
      <c r="B59" s="107" t="s">
        <v>92</v>
      </c>
      <c r="C59" s="201"/>
      <c r="D59" s="242">
        <f>+[5]OTCHET!D424+[5]OTCHET!D425+[5]OTCHET!D426+[5]OTCHET!D427+[5]OTCHET!D428</f>
        <v>0</v>
      </c>
      <c r="E59" s="242">
        <f t="shared" si="1"/>
        <v>0</v>
      </c>
      <c r="F59" s="243">
        <f>+[5]OTCHET!F424+[5]OTCHET!F425+[5]OTCHET!F426+[5]OTCHET!F427+[5]OTCHET!F428</f>
        <v>0</v>
      </c>
      <c r="G59" s="244">
        <f>+[5]OTCHET!G424+[5]OTCHET!G425+[5]OTCHET!G426+[5]OTCHET!G427+[5]OTCHET!G428</f>
        <v>0</v>
      </c>
      <c r="H59" s="244">
        <f>+[5]OTCHET!H424+[5]OTCHET!H425+[5]OTCHET!H426+[5]OTCHET!H427+[5]OTCHET!H428</f>
        <v>0</v>
      </c>
      <c r="I59" s="245">
        <f>+[5]OTCHET!I424+[5]OTCHET!I425+[5]OTCHET!I426+[5]OTCHET!I427+[5]OTCHET!I428</f>
        <v>0</v>
      </c>
    </row>
    <row r="60" spans="1:9" ht="15.75">
      <c r="A60" s="246" t="s">
        <v>93</v>
      </c>
      <c r="B60" s="246" t="s">
        <v>28</v>
      </c>
      <c r="C60" s="247"/>
      <c r="D60" s="248">
        <f>[5]OTCHET!D407</f>
        <v>0</v>
      </c>
      <c r="E60" s="248">
        <f t="shared" si="1"/>
        <v>0</v>
      </c>
      <c r="F60" s="249">
        <f>[5]OTCHET!F407</f>
        <v>0</v>
      </c>
      <c r="G60" s="250">
        <f>[5]OTCHET!G407</f>
        <v>0</v>
      </c>
      <c r="H60" s="250">
        <f>[5]OTCHET!H407</f>
        <v>0</v>
      </c>
      <c r="I60" s="251">
        <f>[5]OTCHET!I407</f>
        <v>0</v>
      </c>
    </row>
    <row r="61" spans="1:9" ht="15.75">
      <c r="A61" s="2"/>
      <c r="B61" s="252"/>
      <c r="C61" s="195"/>
      <c r="D61" s="234"/>
      <c r="E61" s="234">
        <f t="shared" si="1"/>
        <v>0</v>
      </c>
      <c r="F61" s="235"/>
      <c r="G61" s="236"/>
      <c r="H61" s="236"/>
      <c r="I61" s="237"/>
    </row>
    <row r="62" spans="1:9" ht="15.75">
      <c r="A62" s="253" t="s">
        <v>94</v>
      </c>
      <c r="B62" s="168" t="s">
        <v>95</v>
      </c>
      <c r="C62" s="253"/>
      <c r="D62" s="169">
        <f>[5]OTCHET!D414</f>
        <v>0</v>
      </c>
      <c r="E62" s="169">
        <f t="shared" si="1"/>
        <v>0</v>
      </c>
      <c r="F62" s="170">
        <f>[5]OTCHET!F414</f>
        <v>0</v>
      </c>
      <c r="G62" s="171">
        <f>[5]OTCHET!G414</f>
        <v>0</v>
      </c>
      <c r="H62" s="171">
        <f>[5]OTCHET!H414</f>
        <v>0</v>
      </c>
      <c r="I62" s="172">
        <f>[5]OTCHET!I414</f>
        <v>0</v>
      </c>
    </row>
    <row r="63" spans="1:9" ht="19.5" thickBot="1">
      <c r="A63" s="254" t="s">
        <v>96</v>
      </c>
      <c r="B63" s="255" t="s">
        <v>97</v>
      </c>
      <c r="C63" s="256"/>
      <c r="D63" s="257">
        <f>+[5]OTCHET!D250</f>
        <v>0</v>
      </c>
      <c r="E63" s="257">
        <f t="shared" si="1"/>
        <v>0</v>
      </c>
      <c r="F63" s="258">
        <f>+[5]OTCHET!F250</f>
        <v>0</v>
      </c>
      <c r="G63" s="259">
        <f>+[5]OTCHET!G250</f>
        <v>0</v>
      </c>
      <c r="H63" s="259">
        <f>+[5]OTCHET!H250</f>
        <v>0</v>
      </c>
      <c r="I63" s="260">
        <f>+[5]OTCHET!I250</f>
        <v>0</v>
      </c>
    </row>
    <row r="64" spans="1:9" ht="19.5" thickTop="1">
      <c r="A64" s="261" t="s">
        <v>98</v>
      </c>
      <c r="B64" s="262"/>
      <c r="C64" s="262"/>
      <c r="D64" s="263">
        <f t="shared" ref="D64:I64" si="6">+D22-D38+D56-D63</f>
        <v>0</v>
      </c>
      <c r="E64" s="263">
        <f t="shared" si="6"/>
        <v>-579974</v>
      </c>
      <c r="F64" s="264">
        <f t="shared" si="6"/>
        <v>-579974</v>
      </c>
      <c r="G64" s="265">
        <f t="shared" si="6"/>
        <v>0</v>
      </c>
      <c r="H64" s="265">
        <f t="shared" si="6"/>
        <v>0</v>
      </c>
      <c r="I64" s="266">
        <f t="shared" si="6"/>
        <v>0</v>
      </c>
    </row>
    <row r="65" spans="1:9">
      <c r="A65" s="4" t="e">
        <f>+IF(+SUM(D$65:I$65)=0,0,"Контрола: дефицит/излишък = финансиране с обратен знак (V. + VІ. = 0)")</f>
        <v>#VALUE!</v>
      </c>
      <c r="B65" s="267"/>
      <c r="C65" s="267"/>
      <c r="D65" s="268" t="e">
        <f t="shared" ref="D65:I65" si="7">+D$64+D$66</f>
        <v>#VALUE!</v>
      </c>
      <c r="E65" s="268">
        <f t="shared" si="7"/>
        <v>0</v>
      </c>
      <c r="F65" s="269">
        <f t="shared" si="7"/>
        <v>0</v>
      </c>
      <c r="G65" s="269">
        <f t="shared" si="7"/>
        <v>0</v>
      </c>
      <c r="H65" s="269">
        <f t="shared" si="7"/>
        <v>0</v>
      </c>
      <c r="I65" s="270">
        <f t="shared" si="7"/>
        <v>0</v>
      </c>
    </row>
    <row r="66" spans="1:9" ht="19.5" thickBot="1">
      <c r="A66" s="95" t="s">
        <v>99</v>
      </c>
      <c r="B66" s="271" t="s">
        <v>100</v>
      </c>
      <c r="C66" s="271"/>
      <c r="D66" s="272" t="e">
        <f>SUM(+D68+D76+D77+D84+D85+D86+D89+D90+D91+D92+D93+D94+D95)</f>
        <v>#VALUE!</v>
      </c>
      <c r="E66" s="272">
        <f>SUM(+E68+E76+E77+E84+E85+E86+E89+E90+E91+E92+E93+E94+E95)</f>
        <v>579974</v>
      </c>
      <c r="F66" s="273">
        <f t="shared" ref="F66" si="8">SUM(+F68+F76+F77+F84+F85+F86+F89+F90+F91+F92+F93+F94+F95)</f>
        <v>579974</v>
      </c>
      <c r="G66" s="274">
        <f>SUM(+G68+G76+G77+G84+G85+G86+G89+G90+G91+G92+G93+G94+G95)</f>
        <v>0</v>
      </c>
      <c r="H66" s="274">
        <f>SUM(+H68+H76+H77+H84+H85+H86+H89+H90+H91+H92+H93+H94+H95)</f>
        <v>0</v>
      </c>
      <c r="I66" s="275">
        <f>SUM(+I68+I76+I77+I84+I85+I86+I89+I90+I91+I92+I93+I94+I95)</f>
        <v>0</v>
      </c>
    </row>
    <row r="67" spans="1:9" ht="16.5" thickTop="1">
      <c r="A67" s="276"/>
      <c r="B67" s="276"/>
      <c r="C67" s="276"/>
      <c r="D67" s="277"/>
      <c r="E67" s="278">
        <f t="shared" si="1"/>
        <v>0</v>
      </c>
      <c r="F67" s="279"/>
      <c r="G67" s="280"/>
      <c r="H67" s="280"/>
      <c r="I67" s="281"/>
    </row>
    <row r="68" spans="1:9" ht="15.75">
      <c r="A68" s="201" t="s">
        <v>101</v>
      </c>
      <c r="B68" s="107" t="s">
        <v>102</v>
      </c>
      <c r="C68" s="201"/>
      <c r="D68" s="242" t="e">
        <f>SUM(D69:D75)</f>
        <v>#VALUE!</v>
      </c>
      <c r="E68" s="242">
        <f>SUM(E69:E75)</f>
        <v>0</v>
      </c>
      <c r="F68" s="243">
        <f t="shared" ref="F68" si="9">SUM(F69:F75)</f>
        <v>0</v>
      </c>
      <c r="G68" s="244">
        <f>SUM(G69:G75)</f>
        <v>0</v>
      </c>
      <c r="H68" s="244">
        <f>SUM(H69:H75)</f>
        <v>0</v>
      </c>
      <c r="I68" s="245">
        <f>SUM(I69:I75)</f>
        <v>0</v>
      </c>
    </row>
    <row r="69" spans="1:9" ht="15.75">
      <c r="A69" s="282" t="s">
        <v>103</v>
      </c>
      <c r="B69" s="282" t="s">
        <v>104</v>
      </c>
      <c r="C69" s="282"/>
      <c r="D69" s="283" t="e">
        <f>+[5]OTCHET!D484+[5]OTCHET!D485+[5]OTCHET!D488+[5]OTCHET!D489+[5]OTCHET!D492+[5]OTCHET!D493+[5]OTCHET!D497</f>
        <v>#VALUE!</v>
      </c>
      <c r="E69" s="283">
        <f t="shared" si="1"/>
        <v>0</v>
      </c>
      <c r="F69" s="284">
        <f>+[5]OTCHET!F484+[5]OTCHET!F485+[5]OTCHET!F488+[5]OTCHET!F489+[5]OTCHET!F492+[5]OTCHET!F493+[5]OTCHET!F497</f>
        <v>0</v>
      </c>
      <c r="G69" s="285">
        <f>+[5]OTCHET!G484+[5]OTCHET!G485+[5]OTCHET!G488+[5]OTCHET!G489+[5]OTCHET!G492+[5]OTCHET!G493+[5]OTCHET!G497</f>
        <v>0</v>
      </c>
      <c r="H69" s="285">
        <f>+[5]OTCHET!H484+[5]OTCHET!H485+[5]OTCHET!H488+[5]OTCHET!H489+[5]OTCHET!H492+[5]OTCHET!H493+[5]OTCHET!H497</f>
        <v>0</v>
      </c>
      <c r="I69" s="286">
        <f>+[5]OTCHET!I484+[5]OTCHET!I485+[5]OTCHET!I488+[5]OTCHET!I489+[5]OTCHET!I492+[5]OTCHET!I493+[5]OTCHET!I497</f>
        <v>0</v>
      </c>
    </row>
    <row r="70" spans="1:9" ht="15.75">
      <c r="A70" s="287" t="s">
        <v>105</v>
      </c>
      <c r="B70" s="287" t="s">
        <v>106</v>
      </c>
      <c r="C70" s="287"/>
      <c r="D70" s="288" t="e">
        <f>+[5]OTCHET!D486+[5]OTCHET!D487+[5]OTCHET!D490+[5]OTCHET!D491+[5]OTCHET!D494+[5]OTCHET!D495+[5]OTCHET!D496+[5]OTCHET!D498</f>
        <v>#VALUE!</v>
      </c>
      <c r="E70" s="288">
        <f t="shared" si="1"/>
        <v>0</v>
      </c>
      <c r="F70" s="289">
        <f>+[5]OTCHET!F486+[5]OTCHET!F487+[5]OTCHET!F490+[5]OTCHET!F491+[5]OTCHET!F494+[5]OTCHET!F495+[5]OTCHET!F496+[5]OTCHET!F498</f>
        <v>0</v>
      </c>
      <c r="G70" s="290">
        <f>+[5]OTCHET!G486+[5]OTCHET!G487+[5]OTCHET!G490+[5]OTCHET!G491+[5]OTCHET!G494+[5]OTCHET!G495+[5]OTCHET!G496+[5]OTCHET!G498</f>
        <v>0</v>
      </c>
      <c r="H70" s="290">
        <f>+[5]OTCHET!H486+[5]OTCHET!H487+[5]OTCHET!H490+[5]OTCHET!H491+[5]OTCHET!H494+[5]OTCHET!H495+[5]OTCHET!H496+[5]OTCHET!H498</f>
        <v>0</v>
      </c>
      <c r="I70" s="291">
        <f>+[5]OTCHET!I486+[5]OTCHET!I487+[5]OTCHET!I490+[5]OTCHET!I491+[5]OTCHET!I494+[5]OTCHET!I495+[5]OTCHET!I496+[5]OTCHET!I498</f>
        <v>0</v>
      </c>
    </row>
    <row r="71" spans="1:9" ht="15.75">
      <c r="A71" s="287" t="s">
        <v>107</v>
      </c>
      <c r="B71" s="287" t="s">
        <v>108</v>
      </c>
      <c r="C71" s="287"/>
      <c r="D71" s="288">
        <f>+[5]OTCHET!D499</f>
        <v>0</v>
      </c>
      <c r="E71" s="288">
        <f t="shared" si="1"/>
        <v>0</v>
      </c>
      <c r="F71" s="289">
        <f>+[5]OTCHET!F499</f>
        <v>0</v>
      </c>
      <c r="G71" s="290">
        <f>+[5]OTCHET!G499</f>
        <v>0</v>
      </c>
      <c r="H71" s="290">
        <f>+[5]OTCHET!H499</f>
        <v>0</v>
      </c>
      <c r="I71" s="291">
        <f>+[5]OTCHET!I499</f>
        <v>0</v>
      </c>
    </row>
    <row r="72" spans="1:9" ht="15.75">
      <c r="A72" s="287" t="s">
        <v>109</v>
      </c>
      <c r="B72" s="287" t="s">
        <v>110</v>
      </c>
      <c r="C72" s="287"/>
      <c r="D72" s="288">
        <f>+[5]OTCHET!D504</f>
        <v>0</v>
      </c>
      <c r="E72" s="288">
        <f t="shared" si="1"/>
        <v>0</v>
      </c>
      <c r="F72" s="289">
        <f>+[5]OTCHET!F504</f>
        <v>0</v>
      </c>
      <c r="G72" s="290">
        <f>+[5]OTCHET!G504</f>
        <v>0</v>
      </c>
      <c r="H72" s="290">
        <f>+[5]OTCHET!H504</f>
        <v>0</v>
      </c>
      <c r="I72" s="291">
        <f>+[5]OTCHET!I504</f>
        <v>0</v>
      </c>
    </row>
    <row r="73" spans="1:9" ht="15.75">
      <c r="A73" s="287" t="s">
        <v>111</v>
      </c>
      <c r="B73" s="287" t="s">
        <v>112</v>
      </c>
      <c r="C73" s="287"/>
      <c r="D73" s="288" t="str">
        <f>+[5]OTCHET!D544</f>
        <v>с чуждестранни ценни книжа и финасови активи (+/-)</v>
      </c>
      <c r="E73" s="288">
        <f t="shared" si="1"/>
        <v>0</v>
      </c>
      <c r="F73" s="289">
        <f>+[5]OTCHET!F544</f>
        <v>0</v>
      </c>
      <c r="G73" s="290">
        <f>+[5]OTCHET!G544</f>
        <v>0</v>
      </c>
      <c r="H73" s="290">
        <f>+[5]OTCHET!H544</f>
        <v>0</v>
      </c>
      <c r="I73" s="291">
        <f>+[5]OTCHET!I544</f>
        <v>0</v>
      </c>
    </row>
    <row r="74" spans="1:9" ht="15.75">
      <c r="A74" s="292" t="s">
        <v>113</v>
      </c>
      <c r="B74" s="292" t="s">
        <v>114</v>
      </c>
      <c r="C74" s="292"/>
      <c r="D74" s="288" t="e">
        <f>+[5]OTCHET!D583+[5]OTCHET!D584</f>
        <v>#VALUE!</v>
      </c>
      <c r="E74" s="288">
        <f t="shared" si="1"/>
        <v>0</v>
      </c>
      <c r="F74" s="289">
        <f>+[5]OTCHET!F583+[5]OTCHET!F584</f>
        <v>0</v>
      </c>
      <c r="G74" s="290">
        <f>+[5]OTCHET!G583+[5]OTCHET!G584</f>
        <v>0</v>
      </c>
      <c r="H74" s="290">
        <f>+[5]OTCHET!H583+[5]OTCHET!H584</f>
        <v>0</v>
      </c>
      <c r="I74" s="291">
        <f>+[5]OTCHET!I583+[5]OTCHET!I584</f>
        <v>0</v>
      </c>
    </row>
    <row r="75" spans="1:9" ht="15.75">
      <c r="A75" s="293" t="s">
        <v>115</v>
      </c>
      <c r="B75" s="293" t="s">
        <v>116</v>
      </c>
      <c r="C75" s="293"/>
      <c r="D75" s="294" t="e">
        <f>+[5]OTCHET!D585+[5]OTCHET!D586+[5]OTCHET!D587</f>
        <v>#VALUE!</v>
      </c>
      <c r="E75" s="294">
        <f t="shared" si="1"/>
        <v>0</v>
      </c>
      <c r="F75" s="295">
        <f>+[5]OTCHET!F585+[5]OTCHET!F586+[5]OTCHET!F587</f>
        <v>0</v>
      </c>
      <c r="G75" s="296">
        <f>+[5]OTCHET!G585+[5]OTCHET!G586+[5]OTCHET!G587</f>
        <v>0</v>
      </c>
      <c r="H75" s="296">
        <f>+[5]OTCHET!H585+[5]OTCHET!H586+[5]OTCHET!H587</f>
        <v>0</v>
      </c>
      <c r="I75" s="297">
        <f>+[5]OTCHET!I585+[5]OTCHET!I586+[5]OTCHET!I587</f>
        <v>0</v>
      </c>
    </row>
    <row r="76" spans="1:9" ht="15.75">
      <c r="A76" s="195" t="s">
        <v>117</v>
      </c>
      <c r="B76" s="196" t="s">
        <v>118</v>
      </c>
      <c r="C76" s="195"/>
      <c r="D76" s="234">
        <f>[5]OTCHET!D463</f>
        <v>0</v>
      </c>
      <c r="E76" s="234">
        <f t="shared" si="1"/>
        <v>0</v>
      </c>
      <c r="F76" s="235">
        <f>[5]OTCHET!F463</f>
        <v>0</v>
      </c>
      <c r="G76" s="236">
        <f>[5]OTCHET!G463</f>
        <v>0</v>
      </c>
      <c r="H76" s="236">
        <f>[5]OTCHET!H463</f>
        <v>0</v>
      </c>
      <c r="I76" s="237">
        <f>[5]OTCHET!I463</f>
        <v>0</v>
      </c>
    </row>
    <row r="77" spans="1:9" ht="15.75">
      <c r="A77" s="201" t="s">
        <v>119</v>
      </c>
      <c r="B77" s="107" t="s">
        <v>120</v>
      </c>
      <c r="C77" s="201"/>
      <c r="D77" s="242" t="e">
        <f>SUM(D78:D83)</f>
        <v>#VALUE!</v>
      </c>
      <c r="E77" s="242">
        <f>SUM(E78:E83)</f>
        <v>0</v>
      </c>
      <c r="F77" s="243">
        <f t="shared" ref="F77" si="10">SUM(F78:F83)</f>
        <v>0</v>
      </c>
      <c r="G77" s="244">
        <f>SUM(G78:G83)</f>
        <v>0</v>
      </c>
      <c r="H77" s="244">
        <f>SUM(H78:H83)</f>
        <v>0</v>
      </c>
      <c r="I77" s="245">
        <f>SUM(I78:I83)</f>
        <v>0</v>
      </c>
    </row>
    <row r="78" spans="1:9" ht="15.75">
      <c r="A78" s="282" t="s">
        <v>121</v>
      </c>
      <c r="B78" s="282" t="s">
        <v>122</v>
      </c>
      <c r="C78" s="282"/>
      <c r="D78" s="283" t="e">
        <f>+[5]OTCHET!D468+[5]OTCHET!D471</f>
        <v>#VALUE!</v>
      </c>
      <c r="E78" s="283">
        <f t="shared" si="1"/>
        <v>0</v>
      </c>
      <c r="F78" s="284">
        <f>+[5]OTCHET!F468+[5]OTCHET!F471</f>
        <v>0</v>
      </c>
      <c r="G78" s="285">
        <f>+[5]OTCHET!G468+[5]OTCHET!G471</f>
        <v>0</v>
      </c>
      <c r="H78" s="285">
        <f>+[5]OTCHET!H468+[5]OTCHET!H471</f>
        <v>0</v>
      </c>
      <c r="I78" s="286">
        <f>+[5]OTCHET!I468+[5]OTCHET!I471</f>
        <v>0</v>
      </c>
    </row>
    <row r="79" spans="1:9" ht="15.75">
      <c r="A79" s="287" t="s">
        <v>123</v>
      </c>
      <c r="B79" s="287" t="s">
        <v>124</v>
      </c>
      <c r="C79" s="287"/>
      <c r="D79" s="288" t="e">
        <f>+[5]OTCHET!D469+[5]OTCHET!D472</f>
        <v>#VALUE!</v>
      </c>
      <c r="E79" s="288">
        <f t="shared" si="1"/>
        <v>0</v>
      </c>
      <c r="F79" s="289">
        <f>+[5]OTCHET!F469+[5]OTCHET!F472</f>
        <v>0</v>
      </c>
      <c r="G79" s="290">
        <f>+[5]OTCHET!G469+[5]OTCHET!G472</f>
        <v>0</v>
      </c>
      <c r="H79" s="290">
        <f>+[5]OTCHET!H469+[5]OTCHET!H472</f>
        <v>0</v>
      </c>
      <c r="I79" s="291">
        <f>+[5]OTCHET!I469+[5]OTCHET!I472</f>
        <v>0</v>
      </c>
    </row>
    <row r="80" spans="1:9" ht="15.75">
      <c r="A80" s="287" t="s">
        <v>125</v>
      </c>
      <c r="B80" s="287" t="s">
        <v>126</v>
      </c>
      <c r="C80" s="287"/>
      <c r="D80" s="288">
        <f>[5]OTCHET!D473</f>
        <v>0</v>
      </c>
      <c r="E80" s="288">
        <f t="shared" si="1"/>
        <v>0</v>
      </c>
      <c r="F80" s="289">
        <f>[5]OTCHET!F473</f>
        <v>0</v>
      </c>
      <c r="G80" s="290">
        <f>[5]OTCHET!G473</f>
        <v>0</v>
      </c>
      <c r="H80" s="290">
        <f>[5]OTCHET!H473</f>
        <v>0</v>
      </c>
      <c r="I80" s="291">
        <f>[5]OTCHET!I473</f>
        <v>0</v>
      </c>
    </row>
    <row r="81" spans="1:9" ht="15.75">
      <c r="A81" s="287"/>
      <c r="B81" s="287"/>
      <c r="C81" s="287"/>
      <c r="D81" s="288"/>
      <c r="E81" s="288">
        <f t="shared" si="1"/>
        <v>0</v>
      </c>
      <c r="F81" s="289"/>
      <c r="G81" s="290"/>
      <c r="H81" s="290"/>
      <c r="I81" s="291"/>
    </row>
    <row r="82" spans="1:9" ht="15.75">
      <c r="A82" s="287" t="s">
        <v>127</v>
      </c>
      <c r="B82" s="287" t="s">
        <v>128</v>
      </c>
      <c r="C82" s="287"/>
      <c r="D82" s="288" t="str">
        <f>+[5]OTCHET!D481</f>
        <v>предоставени заеми на крайни бенефициенти (-)</v>
      </c>
      <c r="E82" s="288">
        <f t="shared" si="1"/>
        <v>0</v>
      </c>
      <c r="F82" s="289">
        <f>+[5]OTCHET!F481</f>
        <v>0</v>
      </c>
      <c r="G82" s="290">
        <f>+[5]OTCHET!G481</f>
        <v>0</v>
      </c>
      <c r="H82" s="290">
        <f>+[5]OTCHET!H481</f>
        <v>0</v>
      </c>
      <c r="I82" s="291">
        <f>+[5]OTCHET!I481</f>
        <v>0</v>
      </c>
    </row>
    <row r="83" spans="1:9" ht="15.75">
      <c r="A83" s="298" t="s">
        <v>129</v>
      </c>
      <c r="B83" s="298" t="s">
        <v>130</v>
      </c>
      <c r="C83" s="298"/>
      <c r="D83" s="294" t="str">
        <f>+[5]OTCHET!D482</f>
        <v>възстановени суми по предоставени заеми на крайни бенефиценти (+)</v>
      </c>
      <c r="E83" s="294">
        <f t="shared" si="1"/>
        <v>0</v>
      </c>
      <c r="F83" s="295">
        <f>+[5]OTCHET!F482</f>
        <v>0</v>
      </c>
      <c r="G83" s="296">
        <f>+[5]OTCHET!G482</f>
        <v>0</v>
      </c>
      <c r="H83" s="296">
        <f>+[5]OTCHET!H482</f>
        <v>0</v>
      </c>
      <c r="I83" s="297">
        <f>+[5]OTCHET!I482</f>
        <v>0</v>
      </c>
    </row>
    <row r="84" spans="1:9" ht="15.75">
      <c r="A84" s="195" t="s">
        <v>131</v>
      </c>
      <c r="B84" s="196" t="s">
        <v>132</v>
      </c>
      <c r="C84" s="195"/>
      <c r="D84" s="234">
        <f>[5]OTCHET!D537</f>
        <v>0</v>
      </c>
      <c r="E84" s="234">
        <f t="shared" si="1"/>
        <v>0</v>
      </c>
      <c r="F84" s="235">
        <f>[5]OTCHET!F537</f>
        <v>0</v>
      </c>
      <c r="G84" s="236">
        <f>[5]OTCHET!G537</f>
        <v>0</v>
      </c>
      <c r="H84" s="236">
        <f>[5]OTCHET!H537</f>
        <v>0</v>
      </c>
      <c r="I84" s="237">
        <f>[5]OTCHET!I537</f>
        <v>0</v>
      </c>
    </row>
    <row r="85" spans="1:9" ht="15.75">
      <c r="A85" s="208" t="s">
        <v>133</v>
      </c>
      <c r="B85" s="207" t="s">
        <v>134</v>
      </c>
      <c r="C85" s="208"/>
      <c r="D85" s="238">
        <f>[5]OTCHET!D538</f>
        <v>0</v>
      </c>
      <c r="E85" s="238">
        <f t="shared" si="1"/>
        <v>0</v>
      </c>
      <c r="F85" s="239">
        <f>[5]OTCHET!F538</f>
        <v>0</v>
      </c>
      <c r="G85" s="240">
        <f>[5]OTCHET!G538</f>
        <v>0</v>
      </c>
      <c r="H85" s="240">
        <f>[5]OTCHET!H538</f>
        <v>0</v>
      </c>
      <c r="I85" s="241">
        <f>[5]OTCHET!I538</f>
        <v>0</v>
      </c>
    </row>
    <row r="86" spans="1:9" ht="15.75">
      <c r="A86" s="201" t="s">
        <v>135</v>
      </c>
      <c r="B86" s="107" t="s">
        <v>136</v>
      </c>
      <c r="C86" s="201"/>
      <c r="D86" s="242" t="e">
        <f>+D87+D88</f>
        <v>#VALUE!</v>
      </c>
      <c r="E86" s="242">
        <f>+E87+E88</f>
        <v>572706</v>
      </c>
      <c r="F86" s="243">
        <f t="shared" ref="F86" si="11">+F87+F88</f>
        <v>572706</v>
      </c>
      <c r="G86" s="244">
        <f>+G87+G88</f>
        <v>0</v>
      </c>
      <c r="H86" s="244">
        <f>+H87+H88</f>
        <v>0</v>
      </c>
      <c r="I86" s="245">
        <f>+I87+I88</f>
        <v>0</v>
      </c>
    </row>
    <row r="87" spans="1:9" ht="15.75">
      <c r="A87" s="282" t="s">
        <v>137</v>
      </c>
      <c r="B87" s="282" t="s">
        <v>138</v>
      </c>
      <c r="C87" s="299"/>
      <c r="D87" s="283" t="e">
        <f>+[5]OTCHET!D505+[5]OTCHET!D514+[5]OTCHET!D518+[5]OTCHET!D545</f>
        <v>#VALUE!</v>
      </c>
      <c r="E87" s="283">
        <f t="shared" si="1"/>
        <v>0</v>
      </c>
      <c r="F87" s="284">
        <f>+[5]OTCHET!F505+[5]OTCHET!F514+[5]OTCHET!F518+[5]OTCHET!F545</f>
        <v>0</v>
      </c>
      <c r="G87" s="285">
        <f>+[5]OTCHET!G505+[5]OTCHET!G514+[5]OTCHET!G518+[5]OTCHET!G545</f>
        <v>0</v>
      </c>
      <c r="H87" s="285">
        <f>+[5]OTCHET!H505+[5]OTCHET!H514+[5]OTCHET!H518+[5]OTCHET!H545</f>
        <v>0</v>
      </c>
      <c r="I87" s="286">
        <f>+[5]OTCHET!I505+[5]OTCHET!I514+[5]OTCHET!I518+[5]OTCHET!I545</f>
        <v>0</v>
      </c>
    </row>
    <row r="88" spans="1:9" ht="15.75">
      <c r="A88" s="298" t="s">
        <v>139</v>
      </c>
      <c r="B88" s="298" t="s">
        <v>140</v>
      </c>
      <c r="C88" s="300"/>
      <c r="D88" s="294">
        <f>+[5]OTCHET!D523+[5]OTCHET!D526+[5]OTCHET!D546</f>
        <v>0</v>
      </c>
      <c r="E88" s="294">
        <f t="shared" si="1"/>
        <v>572706</v>
      </c>
      <c r="F88" s="295">
        <f>+[5]OTCHET!F523+[5]OTCHET!F526+[5]OTCHET!F546</f>
        <v>572706</v>
      </c>
      <c r="G88" s="296">
        <f>+[5]OTCHET!G523+[5]OTCHET!G526+[5]OTCHET!G546</f>
        <v>0</v>
      </c>
      <c r="H88" s="296">
        <f>+[5]OTCHET!H523+[5]OTCHET!H526+[5]OTCHET!H546</f>
        <v>0</v>
      </c>
      <c r="I88" s="297">
        <f>+[5]OTCHET!I523+[5]OTCHET!I526+[5]OTCHET!I546</f>
        <v>0</v>
      </c>
    </row>
    <row r="89" spans="1:9" ht="15.75">
      <c r="A89" s="195" t="s">
        <v>141</v>
      </c>
      <c r="B89" s="196" t="s">
        <v>142</v>
      </c>
      <c r="C89" s="301"/>
      <c r="D89" s="234">
        <f>[5]OTCHET!D533</f>
        <v>0</v>
      </c>
      <c r="E89" s="234">
        <f t="shared" ref="E89:E96" si="12">+F89+G89+H89+I89</f>
        <v>7268</v>
      </c>
      <c r="F89" s="235">
        <f>[5]OTCHET!F533</f>
        <v>7268</v>
      </c>
      <c r="G89" s="236">
        <f>[5]OTCHET!G533</f>
        <v>0</v>
      </c>
      <c r="H89" s="236">
        <f>[5]OTCHET!H533</f>
        <v>0</v>
      </c>
      <c r="I89" s="237">
        <f>[5]OTCHET!I533</f>
        <v>0</v>
      </c>
    </row>
    <row r="90" spans="1:9" ht="15.75">
      <c r="A90" s="208" t="s">
        <v>143</v>
      </c>
      <c r="B90" s="207" t="s">
        <v>144</v>
      </c>
      <c r="C90" s="208"/>
      <c r="D90" s="238" t="e">
        <f>+[5]OTCHET!D569+[5]OTCHET!D570+[5]OTCHET!D571+[5]OTCHET!D572+[5]OTCHET!D573+[5]OTCHET!D574</f>
        <v>#VALUE!</v>
      </c>
      <c r="E90" s="238">
        <f t="shared" si="12"/>
        <v>0</v>
      </c>
      <c r="F90" s="239">
        <f>+[5]OTCHET!F569+[5]OTCHET!F570+[5]OTCHET!F571+[5]OTCHET!F572+[5]OTCHET!F573+[5]OTCHET!F574</f>
        <v>0</v>
      </c>
      <c r="G90" s="240">
        <f>+[5]OTCHET!G569+[5]OTCHET!G570+[5]OTCHET!G571+[5]OTCHET!G572+[5]OTCHET!G573+[5]OTCHET!G574</f>
        <v>0</v>
      </c>
      <c r="H90" s="240">
        <f>+[5]OTCHET!H569+[5]OTCHET!H570+[5]OTCHET!H571+[5]OTCHET!H572+[5]OTCHET!H573+[5]OTCHET!H574</f>
        <v>0</v>
      </c>
      <c r="I90" s="241">
        <f>+[5]OTCHET!I569+[5]OTCHET!I570+[5]OTCHET!I571+[5]OTCHET!I572+[5]OTCHET!I573+[5]OTCHET!I574</f>
        <v>0</v>
      </c>
    </row>
    <row r="91" spans="1:9" ht="15.75">
      <c r="A91" s="302" t="s">
        <v>145</v>
      </c>
      <c r="B91" s="302" t="s">
        <v>146</v>
      </c>
      <c r="C91" s="302"/>
      <c r="D91" s="146" t="e">
        <f>+[5]OTCHET!D575+[5]OTCHET!D576+[5]OTCHET!D577+[5]OTCHET!D578+[5]OTCHET!D579+[5]OTCHET!D580+[5]OTCHET!D581</f>
        <v>#VALUE!</v>
      </c>
      <c r="E91" s="146">
        <f t="shared" si="12"/>
        <v>0</v>
      </c>
      <c r="F91" s="147">
        <f>+[5]OTCHET!F575+[5]OTCHET!F576+[5]OTCHET!F577+[5]OTCHET!F578+[5]OTCHET!F579+[5]OTCHET!F580+[5]OTCHET!F581</f>
        <v>0</v>
      </c>
      <c r="G91" s="148">
        <f>+[5]OTCHET!G575+[5]OTCHET!G576+[5]OTCHET!G577+[5]OTCHET!G578+[5]OTCHET!G579+[5]OTCHET!G580+[5]OTCHET!G581</f>
        <v>0</v>
      </c>
      <c r="H91" s="148">
        <f>+[5]OTCHET!H575+[5]OTCHET!H576+[5]OTCHET!H577+[5]OTCHET!H578+[5]OTCHET!H579+[5]OTCHET!H580+[5]OTCHET!H581</f>
        <v>0</v>
      </c>
      <c r="I91" s="149">
        <f>+[5]OTCHET!I575+[5]OTCHET!I576+[5]OTCHET!I577+[5]OTCHET!I578+[5]OTCHET!I579+[5]OTCHET!I580+[5]OTCHET!I581</f>
        <v>0</v>
      </c>
    </row>
    <row r="92" spans="1:9" ht="15.75">
      <c r="A92" s="207" t="s">
        <v>147</v>
      </c>
      <c r="B92" s="207" t="s">
        <v>148</v>
      </c>
      <c r="C92" s="302"/>
      <c r="D92" s="146" t="str">
        <f>+[5]OTCHET!D582</f>
        <v xml:space="preserve"> преоценка на валутни наличности (нереализирани курсови разлики) по сметки и средства в страната  (+/-)</v>
      </c>
      <c r="E92" s="146">
        <f t="shared" si="12"/>
        <v>0</v>
      </c>
      <c r="F92" s="147">
        <f>+[5]OTCHET!F582</f>
        <v>0</v>
      </c>
      <c r="G92" s="148">
        <f>+[5]OTCHET!G582</f>
        <v>0</v>
      </c>
      <c r="H92" s="148">
        <f>+[5]OTCHET!H582</f>
        <v>0</v>
      </c>
      <c r="I92" s="149">
        <f>+[5]OTCHET!I582</f>
        <v>0</v>
      </c>
    </row>
    <row r="93" spans="1:9" ht="15.75">
      <c r="A93" s="207" t="s">
        <v>149</v>
      </c>
      <c r="B93" s="207" t="s">
        <v>150</v>
      </c>
      <c r="C93" s="207"/>
      <c r="D93" s="146" t="e">
        <f>+[5]OTCHET!D589+[5]OTCHET!D590</f>
        <v>#VALUE!</v>
      </c>
      <c r="E93" s="146">
        <f t="shared" si="12"/>
        <v>0</v>
      </c>
      <c r="F93" s="147">
        <f>+[5]OTCHET!F589+[5]OTCHET!F590</f>
        <v>0</v>
      </c>
      <c r="G93" s="148">
        <f>+[5]OTCHET!G589+[5]OTCHET!G590</f>
        <v>0</v>
      </c>
      <c r="H93" s="148">
        <f>+[5]OTCHET!H589+[5]OTCHET!H590</f>
        <v>0</v>
      </c>
      <c r="I93" s="149">
        <f>+[5]OTCHET!I589+[5]OTCHET!I590</f>
        <v>0</v>
      </c>
    </row>
    <row r="94" spans="1:9" ht="15.75">
      <c r="A94" s="207" t="s">
        <v>151</v>
      </c>
      <c r="B94" s="302" t="s">
        <v>152</v>
      </c>
      <c r="C94" s="207"/>
      <c r="D94" s="146" t="e">
        <f>+[5]OTCHET!D591+[5]OTCHET!D592</f>
        <v>#VALUE!</v>
      </c>
      <c r="E94" s="146">
        <f t="shared" si="12"/>
        <v>0</v>
      </c>
      <c r="F94" s="147">
        <f>+[5]OTCHET!F591+[5]OTCHET!F592</f>
        <v>0</v>
      </c>
      <c r="G94" s="148">
        <f>+[5]OTCHET!G591+[5]OTCHET!G592</f>
        <v>0</v>
      </c>
      <c r="H94" s="148">
        <f>+[5]OTCHET!H591+[5]OTCHET!H592</f>
        <v>0</v>
      </c>
      <c r="I94" s="149">
        <f>+[5]OTCHET!I591+[5]OTCHET!I592</f>
        <v>0</v>
      </c>
    </row>
    <row r="95" spans="1:9" ht="15.75">
      <c r="A95" s="107" t="s">
        <v>153</v>
      </c>
      <c r="B95" s="107" t="s">
        <v>154</v>
      </c>
      <c r="C95" s="107"/>
      <c r="D95" s="108">
        <f>[5]OTCHET!D593</f>
        <v>0</v>
      </c>
      <c r="E95" s="108">
        <f t="shared" si="12"/>
        <v>0</v>
      </c>
      <c r="F95" s="109">
        <f>[5]OTCHET!F593</f>
        <v>0</v>
      </c>
      <c r="G95" s="110">
        <f>[5]OTCHET!G593</f>
        <v>0</v>
      </c>
      <c r="H95" s="110">
        <f>[5]OTCHET!H593</f>
        <v>0</v>
      </c>
      <c r="I95" s="111">
        <f>[5]OTCHET!I593</f>
        <v>0</v>
      </c>
    </row>
    <row r="96" spans="1:9" ht="16.5" thickBot="1">
      <c r="A96" s="303" t="s">
        <v>155</v>
      </c>
      <c r="B96" s="303" t="s">
        <v>156</v>
      </c>
      <c r="C96" s="303"/>
      <c r="D96" s="304" t="str">
        <f>+[5]OTCHET!D596</f>
        <v>покупко-продажба на валута (+/-)</v>
      </c>
      <c r="E96" s="304">
        <f t="shared" si="12"/>
        <v>0</v>
      </c>
      <c r="F96" s="305">
        <f>+[5]OTCHET!F596</f>
        <v>0</v>
      </c>
      <c r="G96" s="306">
        <f>+[5]OTCHET!G596</f>
        <v>0</v>
      </c>
      <c r="H96" s="306">
        <f>+[5]OTCHET!H596</f>
        <v>0</v>
      </c>
      <c r="I96" s="307">
        <f>+[5]OTCHET!I596</f>
        <v>0</v>
      </c>
    </row>
    <row r="97" spans="1:9" ht="15.75">
      <c r="A97" s="43" t="e">
        <f>+IF(+SUM(D$65:I$65)=0,0,"Контрола: дефицит/излишък = финансиране с обратен знак (V. + VІ. = 0)")</f>
        <v>#VALUE!</v>
      </c>
      <c r="B97" s="308"/>
      <c r="C97" s="308"/>
      <c r="D97" s="309" t="e">
        <f t="shared" ref="D97:I97" si="13">+D$64+D$66</f>
        <v>#VALUE!</v>
      </c>
      <c r="E97" s="309">
        <f t="shared" si="13"/>
        <v>0</v>
      </c>
      <c r="F97" s="310">
        <f t="shared" si="13"/>
        <v>0</v>
      </c>
      <c r="G97" s="310">
        <f t="shared" si="13"/>
        <v>0</v>
      </c>
      <c r="H97" s="310">
        <f t="shared" si="13"/>
        <v>0</v>
      </c>
      <c r="I97" s="310">
        <f t="shared" si="13"/>
        <v>0</v>
      </c>
    </row>
    <row r="98" spans="1:9" ht="15.75">
      <c r="A98" s="311"/>
      <c r="B98" s="311"/>
      <c r="C98" s="311"/>
      <c r="D98" s="312"/>
      <c r="E98" s="5"/>
      <c r="F98" s="313"/>
      <c r="G98" s="46"/>
      <c r="H98" s="46"/>
    </row>
    <row r="99" spans="1:9" ht="15.75">
      <c r="A99" s="12" t="str">
        <f>+[5]OTCHET!G607</f>
        <v>e-mail:</v>
      </c>
      <c r="B99" s="311"/>
      <c r="C99" s="311"/>
      <c r="D99" s="6"/>
      <c r="E99" s="315"/>
      <c r="F99" s="13" t="str">
        <f>+[5]OTCHET!D607</f>
        <v xml:space="preserve">служебни телефони </v>
      </c>
      <c r="G99" s="13" t="str">
        <f>+[5]OTCHET!E607</f>
        <v>032/654331</v>
      </c>
      <c r="H99" s="316"/>
      <c r="I99" s="29">
        <f>+[5]OTCHET!A607</f>
        <v>0</v>
      </c>
    </row>
    <row r="100" spans="1:9" ht="15.75">
      <c r="A100" s="317" t="s">
        <v>157</v>
      </c>
      <c r="B100" s="318"/>
      <c r="C100" s="318"/>
      <c r="D100" s="319"/>
      <c r="E100" s="319"/>
      <c r="F100" s="343" t="s">
        <v>158</v>
      </c>
      <c r="G100" s="343"/>
      <c r="H100" s="320"/>
      <c r="I100" s="321" t="s">
        <v>159</v>
      </c>
    </row>
    <row r="101" spans="1:9" ht="15.75">
      <c r="A101" s="322" t="s">
        <v>160</v>
      </c>
      <c r="B101" s="323"/>
      <c r="C101" s="323"/>
      <c r="D101" s="324"/>
      <c r="E101" s="325"/>
      <c r="F101" s="46"/>
      <c r="G101" s="46"/>
      <c r="H101" s="46"/>
      <c r="I101" s="46"/>
    </row>
    <row r="102" spans="1:9" ht="15.75">
      <c r="A102" s="316"/>
      <c r="B102" s="326"/>
      <c r="C102" s="311"/>
      <c r="D102" s="344" t="str">
        <f>+[5]OTCHET!C605</f>
        <v>ИЗГОТВИЛ:</v>
      </c>
      <c r="E102" s="344"/>
      <c r="F102" s="46"/>
      <c r="G102" s="46"/>
      <c r="H102" s="46"/>
      <c r="I102" s="46"/>
    </row>
    <row r="103" spans="1:9">
      <c r="A103" s="323"/>
      <c r="D103" s="46"/>
      <c r="E103" s="46"/>
      <c r="F103" s="46"/>
      <c r="G103" s="46"/>
      <c r="H103" s="46"/>
      <c r="I103" s="46"/>
    </row>
    <row r="104" spans="1:9">
      <c r="D104" s="46"/>
      <c r="E104" s="46"/>
      <c r="F104" s="46"/>
      <c r="G104" s="46"/>
      <c r="H104" s="46"/>
      <c r="I104" s="46"/>
    </row>
    <row r="105" spans="1:9" ht="15.75">
      <c r="A105" s="328" t="s">
        <v>161</v>
      </c>
      <c r="B105" s="311"/>
      <c r="C105" s="311"/>
      <c r="D105" s="325"/>
      <c r="E105" s="325"/>
      <c r="F105" s="46"/>
      <c r="G105" s="328" t="s">
        <v>162</v>
      </c>
      <c r="H105" s="329"/>
      <c r="I105" s="330"/>
    </row>
    <row r="106" spans="1:9" ht="15.75">
      <c r="D106" s="344" t="str">
        <f>+[5]OTCHET!F602</f>
        <v>ГЛ. СЧЕТОВОДИТЕЛ:</v>
      </c>
      <c r="E106" s="344"/>
      <c r="F106" s="331"/>
      <c r="G106" s="46"/>
      <c r="H106" s="344" t="str">
        <f>+[5]OTCHET!F605</f>
        <v>РЪКОВОДИТЕЛ:</v>
      </c>
      <c r="I106" s="344"/>
    </row>
    <row r="107" spans="1:9">
      <c r="A107" s="332"/>
      <c r="B107" s="332"/>
      <c r="C107" s="332"/>
      <c r="D107" s="333"/>
      <c r="E107" s="333"/>
      <c r="F107" s="333"/>
      <c r="G107" s="333"/>
      <c r="H107" s="333"/>
      <c r="I107" s="333"/>
    </row>
    <row r="108" spans="1:9">
      <c r="A108" s="332"/>
      <c r="B108" s="332"/>
      <c r="C108" s="332"/>
      <c r="D108" s="333"/>
      <c r="E108" s="333"/>
      <c r="F108" s="333"/>
      <c r="G108" s="333"/>
      <c r="H108" s="333"/>
      <c r="I108" s="333"/>
    </row>
    <row r="109" spans="1:9">
      <c r="A109" s="332"/>
      <c r="B109" s="332"/>
      <c r="C109" s="332"/>
      <c r="D109" s="333"/>
      <c r="E109" s="333"/>
      <c r="F109" s="333"/>
      <c r="G109" s="333"/>
      <c r="H109" s="333"/>
      <c r="I109" s="333"/>
    </row>
    <row r="110" spans="1:9">
      <c r="A110" s="332"/>
      <c r="B110" s="332"/>
      <c r="C110" s="332"/>
      <c r="D110" s="333"/>
      <c r="E110" s="333"/>
      <c r="F110" s="333"/>
      <c r="G110" s="333"/>
      <c r="H110" s="333"/>
      <c r="I110" s="333"/>
    </row>
    <row r="111" spans="1:9">
      <c r="A111" s="332"/>
      <c r="B111" s="332"/>
      <c r="C111" s="332"/>
      <c r="D111" s="333"/>
      <c r="E111" s="333"/>
      <c r="F111" s="333"/>
      <c r="G111" s="333"/>
      <c r="H111" s="333"/>
      <c r="I111" s="333"/>
    </row>
    <row r="112" spans="1:9">
      <c r="A112" s="332"/>
      <c r="B112" s="332"/>
      <c r="C112" s="332"/>
      <c r="D112" s="333"/>
      <c r="E112" s="333"/>
      <c r="F112" s="333"/>
      <c r="G112" s="333"/>
      <c r="H112" s="333"/>
      <c r="I112" s="333"/>
    </row>
    <row r="113" spans="1:9">
      <c r="A113" s="332"/>
      <c r="B113" s="332"/>
      <c r="C113" s="332"/>
      <c r="D113" s="333"/>
      <c r="E113" s="333"/>
      <c r="F113" s="333"/>
      <c r="G113" s="333"/>
      <c r="H113" s="333"/>
      <c r="I113" s="333"/>
    </row>
    <row r="114" spans="1:9">
      <c r="A114" s="332"/>
      <c r="B114" s="332"/>
      <c r="C114" s="332"/>
      <c r="D114" s="333"/>
      <c r="E114" s="333"/>
      <c r="F114" s="333"/>
      <c r="G114" s="333"/>
      <c r="H114" s="333"/>
      <c r="I114" s="333"/>
    </row>
    <row r="115" spans="1:9">
      <c r="A115" s="332"/>
      <c r="B115" s="332"/>
      <c r="C115" s="332"/>
      <c r="D115" s="333"/>
      <c r="E115" s="333"/>
      <c r="F115" s="333"/>
      <c r="G115" s="333"/>
      <c r="H115" s="333"/>
      <c r="I115" s="333"/>
    </row>
    <row r="116" spans="1:9">
      <c r="A116" s="332"/>
      <c r="B116" s="332"/>
      <c r="C116" s="332"/>
      <c r="D116" s="333"/>
      <c r="E116" s="333"/>
      <c r="F116" s="333"/>
      <c r="G116" s="333"/>
      <c r="H116" s="333"/>
      <c r="I116" s="333"/>
    </row>
    <row r="117" spans="1:9">
      <c r="A117" s="332"/>
      <c r="B117" s="332"/>
      <c r="C117" s="332"/>
      <c r="D117" s="333"/>
      <c r="E117" s="333"/>
      <c r="F117" s="333"/>
      <c r="G117" s="333"/>
      <c r="H117" s="333"/>
      <c r="I117" s="333"/>
    </row>
    <row r="118" spans="1:9">
      <c r="A118" s="332"/>
      <c r="B118" s="332"/>
      <c r="C118" s="332"/>
      <c r="D118" s="333"/>
      <c r="E118" s="333"/>
      <c r="F118" s="333"/>
      <c r="G118" s="333"/>
      <c r="H118" s="333"/>
      <c r="I118" s="333"/>
    </row>
    <row r="119" spans="1:9">
      <c r="A119" s="332"/>
      <c r="B119" s="332"/>
      <c r="C119" s="332"/>
      <c r="D119" s="333"/>
      <c r="E119" s="333"/>
      <c r="F119" s="333"/>
      <c r="G119" s="333"/>
      <c r="H119" s="333"/>
      <c r="I119" s="333"/>
    </row>
    <row r="120" spans="1:9">
      <c r="A120" s="332"/>
      <c r="B120" s="332"/>
      <c r="C120" s="332"/>
      <c r="D120" s="333"/>
      <c r="E120" s="333"/>
      <c r="F120" s="333"/>
      <c r="G120" s="333"/>
      <c r="H120" s="333"/>
      <c r="I120" s="333"/>
    </row>
    <row r="121" spans="1:9">
      <c r="A121" s="332"/>
      <c r="B121" s="332"/>
      <c r="C121" s="332"/>
      <c r="D121" s="333"/>
      <c r="E121" s="333"/>
      <c r="F121" s="333"/>
      <c r="G121" s="333"/>
      <c r="H121" s="333"/>
      <c r="I121" s="333"/>
    </row>
    <row r="122" spans="1:9">
      <c r="A122" s="332"/>
      <c r="B122" s="332"/>
      <c r="C122" s="332"/>
      <c r="D122" s="333"/>
      <c r="E122" s="333"/>
      <c r="F122" s="333"/>
      <c r="G122" s="333"/>
      <c r="H122" s="333"/>
      <c r="I122" s="333"/>
    </row>
    <row r="123" spans="1:9">
      <c r="A123" s="332"/>
      <c r="B123" s="332"/>
      <c r="C123" s="332"/>
      <c r="D123" s="333"/>
      <c r="E123" s="333"/>
      <c r="F123" s="333"/>
      <c r="G123" s="333"/>
      <c r="H123" s="333"/>
      <c r="I123" s="333"/>
    </row>
    <row r="124" spans="1:9">
      <c r="A124" s="332"/>
      <c r="B124" s="332"/>
      <c r="C124" s="332"/>
      <c r="D124" s="333"/>
      <c r="E124" s="333"/>
      <c r="F124" s="333"/>
      <c r="G124" s="333"/>
      <c r="H124" s="333"/>
      <c r="I124" s="333"/>
    </row>
    <row r="125" spans="1:9">
      <c r="A125" s="332"/>
      <c r="B125" s="332"/>
      <c r="C125" s="332"/>
      <c r="D125" s="333"/>
      <c r="E125" s="333"/>
      <c r="F125" s="333"/>
      <c r="G125" s="333"/>
      <c r="H125" s="333"/>
      <c r="I125" s="333"/>
    </row>
    <row r="126" spans="1:9">
      <c r="A126" s="332"/>
      <c r="B126" s="332"/>
      <c r="C126" s="332"/>
      <c r="D126" s="333"/>
      <c r="E126" s="333"/>
      <c r="F126" s="333"/>
      <c r="G126" s="333"/>
      <c r="H126" s="333"/>
      <c r="I126" s="333"/>
    </row>
    <row r="127" spans="1:9">
      <c r="A127" s="332"/>
      <c r="B127" s="332"/>
      <c r="C127" s="332"/>
      <c r="D127" s="333"/>
      <c r="E127" s="333"/>
      <c r="F127" s="333"/>
      <c r="G127" s="333"/>
      <c r="H127" s="333"/>
      <c r="I127" s="333"/>
    </row>
    <row r="128" spans="1:9">
      <c r="A128" s="332"/>
      <c r="B128" s="332"/>
      <c r="C128" s="332"/>
      <c r="D128" s="333"/>
      <c r="E128" s="333"/>
      <c r="F128" s="333"/>
      <c r="G128" s="333"/>
      <c r="H128" s="333"/>
      <c r="I128" s="333"/>
    </row>
    <row r="129" spans="1:9">
      <c r="A129" s="332"/>
      <c r="B129" s="332"/>
      <c r="C129" s="332"/>
      <c r="D129" s="333"/>
      <c r="E129" s="333"/>
      <c r="F129" s="333"/>
      <c r="G129" s="333"/>
      <c r="H129" s="333"/>
      <c r="I129" s="333"/>
    </row>
    <row r="130" spans="1:9">
      <c r="A130" s="332"/>
      <c r="B130" s="332"/>
      <c r="C130" s="332"/>
      <c r="D130" s="333"/>
      <c r="E130" s="333"/>
      <c r="F130" s="333"/>
      <c r="G130" s="333"/>
      <c r="H130" s="333"/>
      <c r="I130" s="333"/>
    </row>
    <row r="131" spans="1:9">
      <c r="A131" s="332"/>
      <c r="B131" s="332"/>
      <c r="C131" s="332"/>
      <c r="D131" s="333"/>
      <c r="E131" s="333"/>
      <c r="F131" s="333"/>
      <c r="G131" s="333"/>
      <c r="H131" s="333"/>
      <c r="I131" s="333"/>
    </row>
    <row r="132" spans="1:9">
      <c r="A132" s="332"/>
      <c r="B132" s="332"/>
      <c r="C132" s="332"/>
      <c r="D132" s="333"/>
      <c r="E132" s="333"/>
      <c r="F132" s="333"/>
      <c r="G132" s="333"/>
      <c r="H132" s="333"/>
      <c r="I132" s="333"/>
    </row>
    <row r="133" spans="1:9">
      <c r="A133" s="332"/>
      <c r="B133" s="332"/>
      <c r="C133" s="332"/>
      <c r="D133" s="333"/>
      <c r="E133" s="333"/>
      <c r="F133" s="333"/>
      <c r="G133" s="333"/>
      <c r="H133" s="333"/>
      <c r="I133" s="333"/>
    </row>
    <row r="134" spans="1:9">
      <c r="A134" s="332"/>
      <c r="B134" s="332"/>
      <c r="C134" s="332"/>
      <c r="D134" s="333"/>
      <c r="E134" s="333"/>
      <c r="F134" s="333"/>
      <c r="G134" s="333"/>
      <c r="H134" s="333"/>
      <c r="I134" s="333"/>
    </row>
    <row r="135" spans="1:9">
      <c r="A135" s="332"/>
      <c r="B135" s="332"/>
      <c r="C135" s="332"/>
      <c r="D135" s="333"/>
      <c r="E135" s="333"/>
      <c r="F135" s="333"/>
      <c r="G135" s="333"/>
      <c r="H135" s="333"/>
      <c r="I135" s="333"/>
    </row>
    <row r="136" spans="1:9">
      <c r="A136" s="332"/>
      <c r="B136" s="332"/>
      <c r="C136" s="332"/>
      <c r="D136" s="333"/>
      <c r="E136" s="333"/>
      <c r="F136" s="333"/>
      <c r="G136" s="333"/>
      <c r="H136" s="333"/>
      <c r="I136" s="333"/>
    </row>
    <row r="137" spans="1:9">
      <c r="A137" s="332"/>
      <c r="B137" s="332"/>
      <c r="C137" s="332"/>
      <c r="D137" s="333"/>
      <c r="E137" s="333"/>
      <c r="F137" s="333"/>
      <c r="G137" s="333"/>
      <c r="H137" s="333"/>
      <c r="I137" s="333"/>
    </row>
    <row r="138" spans="1:9">
      <c r="A138" s="332"/>
      <c r="B138" s="332"/>
      <c r="C138" s="332"/>
      <c r="D138" s="333"/>
      <c r="E138" s="333"/>
      <c r="F138" s="333"/>
      <c r="G138" s="333"/>
      <c r="H138" s="333"/>
      <c r="I138" s="333"/>
    </row>
    <row r="139" spans="1:9">
      <c r="A139" s="332"/>
      <c r="B139" s="332"/>
      <c r="C139" s="332"/>
      <c r="D139" s="333"/>
      <c r="E139" s="333"/>
      <c r="F139" s="333"/>
      <c r="G139" s="333"/>
      <c r="H139" s="333"/>
      <c r="I139" s="333"/>
    </row>
    <row r="140" spans="1:9">
      <c r="A140" s="332"/>
      <c r="B140" s="332"/>
      <c r="C140" s="332"/>
      <c r="D140" s="333"/>
      <c r="E140" s="333"/>
      <c r="F140" s="333"/>
      <c r="G140" s="333"/>
      <c r="H140" s="333"/>
      <c r="I140" s="333"/>
    </row>
    <row r="141" spans="1:9">
      <c r="A141" s="332"/>
      <c r="B141" s="332"/>
      <c r="C141" s="332"/>
      <c r="D141" s="333"/>
      <c r="E141" s="333"/>
      <c r="F141" s="333"/>
      <c r="G141" s="333"/>
      <c r="H141" s="333"/>
      <c r="I141" s="333"/>
    </row>
    <row r="142" spans="1:9">
      <c r="A142" s="332"/>
      <c r="B142" s="332"/>
      <c r="C142" s="332"/>
      <c r="D142" s="333"/>
      <c r="E142" s="333"/>
      <c r="F142" s="333"/>
      <c r="G142" s="333"/>
      <c r="H142" s="333"/>
      <c r="I142" s="333"/>
    </row>
    <row r="143" spans="1:9">
      <c r="A143" s="332"/>
      <c r="B143" s="332"/>
      <c r="C143" s="332"/>
      <c r="D143" s="333"/>
      <c r="E143" s="333"/>
      <c r="F143" s="333"/>
      <c r="G143" s="333"/>
      <c r="H143" s="333"/>
      <c r="I143" s="333"/>
    </row>
    <row r="144" spans="1:9">
      <c r="A144" s="332"/>
      <c r="B144" s="332"/>
      <c r="C144" s="332"/>
      <c r="D144" s="333"/>
      <c r="E144" s="333"/>
      <c r="F144" s="333"/>
      <c r="G144" s="333"/>
      <c r="H144" s="333"/>
      <c r="I144" s="333"/>
    </row>
    <row r="145" spans="1:9">
      <c r="A145" s="332"/>
      <c r="B145" s="332"/>
      <c r="C145" s="332"/>
      <c r="D145" s="333"/>
      <c r="E145" s="333"/>
      <c r="F145" s="333"/>
      <c r="G145" s="333"/>
      <c r="H145" s="333"/>
      <c r="I145" s="333"/>
    </row>
    <row r="146" spans="1:9">
      <c r="A146" s="332"/>
      <c r="B146" s="332"/>
      <c r="C146" s="332"/>
      <c r="D146" s="333"/>
      <c r="E146" s="333"/>
      <c r="F146" s="333"/>
      <c r="G146" s="333"/>
      <c r="H146" s="333"/>
      <c r="I146" s="333"/>
    </row>
    <row r="147" spans="1:9">
      <c r="A147" s="332"/>
      <c r="B147" s="332"/>
      <c r="C147" s="332"/>
      <c r="D147" s="333"/>
      <c r="E147" s="333"/>
      <c r="F147" s="333"/>
      <c r="G147" s="333"/>
      <c r="H147" s="333"/>
      <c r="I147" s="333"/>
    </row>
    <row r="148" spans="1:9">
      <c r="A148" s="332"/>
      <c r="B148" s="332"/>
      <c r="C148" s="332"/>
      <c r="D148" s="333"/>
      <c r="E148" s="333"/>
      <c r="F148" s="333"/>
      <c r="G148" s="333"/>
      <c r="H148" s="333"/>
      <c r="I148" s="333"/>
    </row>
    <row r="149" spans="1:9">
      <c r="A149" s="332"/>
      <c r="B149" s="332"/>
      <c r="C149" s="332"/>
      <c r="D149" s="333"/>
      <c r="E149" s="333"/>
      <c r="F149" s="333"/>
      <c r="G149" s="333"/>
      <c r="H149" s="333"/>
      <c r="I149" s="333"/>
    </row>
    <row r="150" spans="1:9">
      <c r="A150" s="332"/>
      <c r="B150" s="332"/>
      <c r="C150" s="332"/>
      <c r="D150" s="333"/>
      <c r="E150" s="333"/>
      <c r="F150" s="333"/>
      <c r="G150" s="333"/>
      <c r="H150" s="333"/>
      <c r="I150" s="333"/>
    </row>
    <row r="151" spans="1:9">
      <c r="A151" s="332"/>
      <c r="B151" s="332"/>
      <c r="C151" s="332"/>
      <c r="D151" s="333"/>
      <c r="E151" s="333"/>
      <c r="F151" s="333"/>
      <c r="G151" s="333"/>
      <c r="H151" s="333"/>
      <c r="I151" s="333"/>
    </row>
    <row r="152" spans="1:9">
      <c r="A152" s="332"/>
      <c r="B152" s="332"/>
      <c r="C152" s="332"/>
      <c r="D152" s="333"/>
      <c r="E152" s="333"/>
      <c r="F152" s="333"/>
      <c r="G152" s="333"/>
      <c r="H152" s="333"/>
      <c r="I152" s="333"/>
    </row>
    <row r="153" spans="1:9">
      <c r="A153" s="332"/>
      <c r="B153" s="332"/>
      <c r="C153" s="332"/>
      <c r="D153" s="333"/>
      <c r="E153" s="333"/>
      <c r="F153" s="333"/>
      <c r="G153" s="333"/>
      <c r="H153" s="333"/>
      <c r="I153" s="333"/>
    </row>
    <row r="154" spans="1:9">
      <c r="A154" s="332"/>
      <c r="B154" s="332"/>
      <c r="C154" s="332"/>
      <c r="D154" s="333"/>
      <c r="E154" s="333"/>
      <c r="F154" s="333"/>
      <c r="G154" s="333"/>
      <c r="H154" s="333"/>
      <c r="I154" s="333"/>
    </row>
    <row r="155" spans="1:9">
      <c r="A155" s="332"/>
      <c r="B155" s="332"/>
      <c r="C155" s="332"/>
      <c r="D155" s="333"/>
      <c r="E155" s="333"/>
      <c r="F155" s="333"/>
      <c r="G155" s="333"/>
      <c r="H155" s="333"/>
      <c r="I155" s="333"/>
    </row>
    <row r="156" spans="1:9">
      <c r="A156" s="332"/>
      <c r="B156" s="332"/>
      <c r="C156" s="332"/>
      <c r="D156" s="333"/>
      <c r="E156" s="333"/>
      <c r="F156" s="333"/>
      <c r="G156" s="333"/>
      <c r="H156" s="333"/>
      <c r="I156" s="333"/>
    </row>
    <row r="157" spans="1:9">
      <c r="A157" s="332"/>
      <c r="B157" s="332"/>
      <c r="C157" s="332"/>
      <c r="D157" s="333"/>
      <c r="E157" s="333"/>
      <c r="F157" s="333"/>
      <c r="G157" s="333"/>
      <c r="H157" s="333"/>
      <c r="I157" s="333"/>
    </row>
    <row r="158" spans="1:9">
      <c r="A158" s="332"/>
      <c r="B158" s="332"/>
      <c r="C158" s="332"/>
      <c r="D158" s="333"/>
      <c r="E158" s="333"/>
      <c r="F158" s="333"/>
      <c r="G158" s="333"/>
      <c r="H158" s="333"/>
      <c r="I158" s="333"/>
    </row>
    <row r="159" spans="1:9">
      <c r="A159" s="332"/>
      <c r="B159" s="332"/>
      <c r="C159" s="332"/>
      <c r="D159" s="333"/>
      <c r="E159" s="333"/>
      <c r="F159" s="333"/>
      <c r="G159" s="333"/>
      <c r="H159" s="333"/>
      <c r="I159" s="333"/>
    </row>
    <row r="160" spans="1:9">
      <c r="A160" s="332"/>
      <c r="B160" s="332"/>
      <c r="C160" s="332"/>
      <c r="D160" s="333"/>
      <c r="E160" s="333"/>
      <c r="F160" s="333"/>
      <c r="G160" s="333"/>
      <c r="H160" s="333"/>
      <c r="I160" s="333"/>
    </row>
    <row r="161" spans="1:9">
      <c r="A161" s="332"/>
      <c r="B161" s="332"/>
      <c r="C161" s="332"/>
      <c r="D161" s="333"/>
      <c r="E161" s="333"/>
      <c r="F161" s="333"/>
      <c r="G161" s="333"/>
      <c r="H161" s="333"/>
      <c r="I161" s="333"/>
    </row>
    <row r="162" spans="1:9">
      <c r="A162" s="332"/>
      <c r="B162" s="332"/>
      <c r="C162" s="332"/>
      <c r="D162" s="333"/>
      <c r="E162" s="333"/>
      <c r="F162" s="333"/>
      <c r="G162" s="333"/>
      <c r="H162" s="333"/>
      <c r="I162" s="333"/>
    </row>
    <row r="163" spans="1:9">
      <c r="A163" s="332"/>
      <c r="B163" s="332"/>
      <c r="C163" s="332"/>
      <c r="D163" s="333"/>
      <c r="E163" s="333"/>
      <c r="F163" s="333"/>
      <c r="G163" s="333"/>
      <c r="H163" s="333"/>
      <c r="I163" s="333"/>
    </row>
    <row r="164" spans="1:9">
      <c r="A164" s="332"/>
      <c r="B164" s="332"/>
      <c r="C164" s="332"/>
      <c r="D164" s="333"/>
      <c r="E164" s="333"/>
      <c r="F164" s="333"/>
      <c r="G164" s="333"/>
      <c r="H164" s="333"/>
      <c r="I164" s="333"/>
    </row>
    <row r="165" spans="1:9">
      <c r="A165" s="332"/>
      <c r="B165" s="332"/>
      <c r="C165" s="332"/>
      <c r="D165" s="333"/>
      <c r="E165" s="333"/>
      <c r="F165" s="333"/>
      <c r="G165" s="333"/>
      <c r="H165" s="333"/>
      <c r="I165" s="333"/>
    </row>
    <row r="166" spans="1:9">
      <c r="A166" s="332"/>
      <c r="B166" s="332"/>
      <c r="C166" s="332"/>
      <c r="D166" s="333"/>
      <c r="E166" s="333"/>
      <c r="F166" s="333"/>
      <c r="G166" s="333"/>
      <c r="H166" s="333"/>
      <c r="I166" s="333"/>
    </row>
    <row r="167" spans="1:9">
      <c r="A167" s="332"/>
      <c r="B167" s="332"/>
      <c r="C167" s="332"/>
      <c r="D167" s="333"/>
      <c r="E167" s="333"/>
      <c r="F167" s="333"/>
      <c r="G167" s="333"/>
      <c r="H167" s="333"/>
      <c r="I167" s="333"/>
    </row>
    <row r="168" spans="1:9">
      <c r="A168" s="332"/>
      <c r="B168" s="332"/>
      <c r="C168" s="332"/>
      <c r="D168" s="333"/>
      <c r="E168" s="333"/>
      <c r="F168" s="333"/>
      <c r="G168" s="333"/>
      <c r="H168" s="333"/>
      <c r="I168" s="333"/>
    </row>
    <row r="169" spans="1:9">
      <c r="A169" s="332"/>
      <c r="B169" s="332"/>
      <c r="C169" s="332"/>
      <c r="D169" s="333"/>
      <c r="E169" s="333"/>
      <c r="F169" s="333"/>
      <c r="G169" s="333"/>
      <c r="H169" s="333"/>
      <c r="I169" s="333"/>
    </row>
    <row r="170" spans="1:9">
      <c r="A170" s="332"/>
      <c r="B170" s="332"/>
      <c r="C170" s="332"/>
      <c r="D170" s="333"/>
      <c r="E170" s="333"/>
      <c r="F170" s="333"/>
      <c r="G170" s="333"/>
      <c r="H170" s="333"/>
      <c r="I170" s="333"/>
    </row>
    <row r="171" spans="1:9">
      <c r="A171" s="332"/>
      <c r="B171" s="332"/>
      <c r="C171" s="332"/>
      <c r="D171" s="333"/>
      <c r="E171" s="333"/>
      <c r="F171" s="333"/>
      <c r="G171" s="333"/>
      <c r="H171" s="333"/>
      <c r="I171" s="333"/>
    </row>
    <row r="172" spans="1:9">
      <c r="A172" s="332"/>
      <c r="B172" s="332"/>
      <c r="C172" s="332"/>
      <c r="D172" s="333"/>
      <c r="E172" s="333"/>
      <c r="F172" s="333"/>
      <c r="G172" s="333"/>
      <c r="H172" s="333"/>
      <c r="I172" s="333"/>
    </row>
    <row r="173" spans="1:9">
      <c r="A173" s="332"/>
      <c r="B173" s="332"/>
      <c r="C173" s="332"/>
      <c r="D173" s="333"/>
      <c r="E173" s="333"/>
      <c r="F173" s="333"/>
      <c r="G173" s="333"/>
      <c r="H173" s="333"/>
      <c r="I173" s="333"/>
    </row>
    <row r="174" spans="1:9">
      <c r="A174" s="332"/>
      <c r="B174" s="332"/>
      <c r="C174" s="332"/>
      <c r="D174" s="333"/>
      <c r="E174" s="333"/>
      <c r="F174" s="333"/>
      <c r="G174" s="333"/>
      <c r="H174" s="333"/>
      <c r="I174" s="333"/>
    </row>
    <row r="175" spans="1:9">
      <c r="A175" s="332"/>
      <c r="B175" s="332"/>
      <c r="C175" s="332"/>
      <c r="D175" s="333"/>
      <c r="E175" s="333"/>
      <c r="F175" s="333"/>
      <c r="G175" s="333"/>
      <c r="H175" s="333"/>
      <c r="I175" s="333"/>
    </row>
    <row r="176" spans="1:9">
      <c r="A176" s="332"/>
      <c r="B176" s="332"/>
      <c r="C176" s="332"/>
      <c r="D176" s="333"/>
      <c r="E176" s="333"/>
      <c r="F176" s="333"/>
      <c r="G176" s="333"/>
      <c r="H176" s="333"/>
      <c r="I176" s="333"/>
    </row>
    <row r="177" spans="1:9">
      <c r="A177" s="332"/>
      <c r="B177" s="332"/>
      <c r="C177" s="332"/>
      <c r="D177" s="333"/>
      <c r="E177" s="333"/>
      <c r="F177" s="333"/>
      <c r="G177" s="333"/>
      <c r="H177" s="333"/>
      <c r="I177" s="333"/>
    </row>
    <row r="178" spans="1:9">
      <c r="A178" s="332"/>
      <c r="B178" s="332"/>
      <c r="C178" s="332"/>
      <c r="D178" s="333"/>
      <c r="E178" s="333"/>
      <c r="F178" s="333"/>
      <c r="G178" s="333"/>
      <c r="H178" s="333"/>
      <c r="I178" s="333"/>
    </row>
    <row r="179" spans="1:9">
      <c r="A179" s="332"/>
      <c r="B179" s="332"/>
      <c r="C179" s="332"/>
      <c r="D179" s="333"/>
      <c r="E179" s="333"/>
      <c r="F179" s="333"/>
      <c r="G179" s="333"/>
      <c r="H179" s="333"/>
      <c r="I179" s="333"/>
    </row>
    <row r="180" spans="1:9">
      <c r="A180" s="332"/>
      <c r="B180" s="332"/>
      <c r="C180" s="332"/>
      <c r="D180" s="333"/>
      <c r="E180" s="333"/>
      <c r="F180" s="333"/>
      <c r="G180" s="333"/>
      <c r="H180" s="333"/>
      <c r="I180" s="333"/>
    </row>
    <row r="181" spans="1:9">
      <c r="A181" s="332"/>
      <c r="B181" s="332"/>
      <c r="C181" s="332"/>
      <c r="D181" s="333"/>
      <c r="E181" s="333"/>
      <c r="F181" s="333"/>
      <c r="G181" s="333"/>
      <c r="H181" s="333"/>
      <c r="I181" s="333"/>
    </row>
    <row r="182" spans="1:9">
      <c r="A182" s="332"/>
      <c r="B182" s="332"/>
      <c r="C182" s="332"/>
      <c r="D182" s="333"/>
      <c r="E182" s="333"/>
      <c r="F182" s="333"/>
      <c r="G182" s="333"/>
      <c r="H182" s="333"/>
      <c r="I182" s="333"/>
    </row>
    <row r="183" spans="1:9">
      <c r="A183" s="332"/>
      <c r="B183" s="332"/>
      <c r="C183" s="332"/>
      <c r="D183" s="333"/>
      <c r="E183" s="333"/>
      <c r="F183" s="333"/>
      <c r="G183" s="333"/>
      <c r="H183" s="333"/>
      <c r="I183" s="333"/>
    </row>
    <row r="184" spans="1:9">
      <c r="A184" s="332"/>
      <c r="B184" s="332"/>
      <c r="C184" s="332"/>
      <c r="D184" s="333"/>
      <c r="E184" s="333"/>
      <c r="F184" s="333"/>
      <c r="G184" s="333"/>
      <c r="H184" s="333"/>
      <c r="I184" s="333"/>
    </row>
    <row r="185" spans="1:9">
      <c r="A185" s="332"/>
      <c r="B185" s="332"/>
      <c r="C185" s="332"/>
      <c r="D185" s="333"/>
      <c r="E185" s="333"/>
      <c r="F185" s="333"/>
      <c r="G185" s="333"/>
      <c r="H185" s="333"/>
      <c r="I185" s="333"/>
    </row>
    <row r="186" spans="1:9">
      <c r="A186" s="332"/>
      <c r="B186" s="332"/>
      <c r="C186" s="332"/>
      <c r="D186" s="333"/>
      <c r="E186" s="333"/>
      <c r="F186" s="333"/>
      <c r="G186" s="333"/>
      <c r="H186" s="333"/>
      <c r="I186" s="333"/>
    </row>
    <row r="187" spans="1:9">
      <c r="A187" s="332"/>
      <c r="B187" s="332"/>
      <c r="C187" s="332"/>
      <c r="D187" s="333"/>
      <c r="E187" s="333"/>
      <c r="F187" s="333"/>
      <c r="G187" s="333"/>
      <c r="H187" s="333"/>
      <c r="I187" s="333"/>
    </row>
    <row r="188" spans="1:9">
      <c r="A188" s="332"/>
      <c r="B188" s="332"/>
      <c r="C188" s="332"/>
      <c r="D188" s="333"/>
      <c r="E188" s="333"/>
      <c r="F188" s="333"/>
      <c r="G188" s="333"/>
      <c r="H188" s="333"/>
      <c r="I188" s="333"/>
    </row>
    <row r="189" spans="1:9">
      <c r="A189" s="332"/>
      <c r="B189" s="332"/>
      <c r="C189" s="332"/>
      <c r="D189" s="333"/>
      <c r="E189" s="333"/>
      <c r="F189" s="333"/>
      <c r="G189" s="333"/>
      <c r="H189" s="333"/>
      <c r="I189" s="333"/>
    </row>
    <row r="190" spans="1:9">
      <c r="A190" s="332"/>
      <c r="B190" s="332"/>
      <c r="C190" s="332"/>
      <c r="D190" s="333"/>
      <c r="E190" s="333"/>
      <c r="F190" s="333"/>
      <c r="G190" s="333"/>
      <c r="H190" s="333"/>
      <c r="I190" s="333"/>
    </row>
    <row r="191" spans="1:9">
      <c r="A191" s="332"/>
      <c r="B191" s="332"/>
      <c r="C191" s="332"/>
      <c r="D191" s="333"/>
      <c r="E191" s="333"/>
      <c r="F191" s="333"/>
      <c r="G191" s="333"/>
      <c r="H191" s="333"/>
      <c r="I191" s="333"/>
    </row>
    <row r="192" spans="1:9">
      <c r="A192" s="332"/>
      <c r="B192" s="332"/>
      <c r="C192" s="332"/>
      <c r="D192" s="333"/>
      <c r="E192" s="333"/>
      <c r="F192" s="333"/>
      <c r="G192" s="333"/>
      <c r="H192" s="333"/>
      <c r="I192" s="333"/>
    </row>
    <row r="193" spans="1:9">
      <c r="A193" s="332"/>
      <c r="B193" s="332"/>
      <c r="C193" s="332"/>
      <c r="D193" s="333"/>
      <c r="E193" s="333"/>
      <c r="F193" s="333"/>
      <c r="G193" s="333"/>
      <c r="H193" s="333"/>
      <c r="I193" s="333"/>
    </row>
    <row r="194" spans="1:9">
      <c r="A194" s="332"/>
      <c r="B194" s="332"/>
      <c r="C194" s="332"/>
      <c r="D194" s="333"/>
      <c r="E194" s="333"/>
      <c r="F194" s="333"/>
      <c r="G194" s="333"/>
      <c r="H194" s="333"/>
      <c r="I194" s="333"/>
    </row>
    <row r="195" spans="1:9">
      <c r="A195" s="332"/>
      <c r="B195" s="332"/>
      <c r="C195" s="332"/>
      <c r="D195" s="333"/>
      <c r="E195" s="333"/>
      <c r="F195" s="333"/>
      <c r="G195" s="333"/>
      <c r="H195" s="333"/>
      <c r="I195" s="333"/>
    </row>
    <row r="196" spans="1:9">
      <c r="A196" s="332"/>
      <c r="B196" s="332"/>
      <c r="C196" s="332"/>
      <c r="D196" s="333"/>
      <c r="E196" s="333"/>
      <c r="F196" s="333"/>
      <c r="G196" s="333"/>
      <c r="H196" s="333"/>
      <c r="I196" s="333"/>
    </row>
    <row r="197" spans="1:9">
      <c r="A197" s="332"/>
      <c r="B197" s="332"/>
      <c r="C197" s="332"/>
      <c r="D197" s="333"/>
      <c r="E197" s="333"/>
      <c r="F197" s="333"/>
      <c r="G197" s="333"/>
      <c r="H197" s="333"/>
      <c r="I197" s="333"/>
    </row>
    <row r="198" spans="1:9">
      <c r="A198" s="332"/>
      <c r="B198" s="332"/>
      <c r="C198" s="332"/>
      <c r="D198" s="333"/>
      <c r="E198" s="333"/>
      <c r="F198" s="333"/>
      <c r="G198" s="333"/>
      <c r="H198" s="333"/>
      <c r="I198" s="333"/>
    </row>
    <row r="199" spans="1:9">
      <c r="A199" s="332"/>
      <c r="B199" s="332"/>
      <c r="C199" s="332"/>
      <c r="D199" s="333"/>
      <c r="E199" s="333"/>
      <c r="F199" s="333"/>
      <c r="G199" s="333"/>
      <c r="H199" s="333"/>
      <c r="I199" s="333"/>
    </row>
    <row r="200" spans="1:9">
      <c r="A200" s="332"/>
      <c r="B200" s="332"/>
      <c r="C200" s="332"/>
      <c r="D200" s="333"/>
      <c r="E200" s="333"/>
      <c r="F200" s="333"/>
      <c r="G200" s="333"/>
      <c r="H200" s="333"/>
      <c r="I200" s="333"/>
    </row>
    <row r="201" spans="1:9">
      <c r="A201" s="332"/>
      <c r="B201" s="332"/>
      <c r="C201" s="332"/>
      <c r="D201" s="333"/>
      <c r="E201" s="333"/>
      <c r="F201" s="333"/>
      <c r="G201" s="333"/>
      <c r="H201" s="333"/>
      <c r="I201" s="333"/>
    </row>
    <row r="202" spans="1:9">
      <c r="A202" s="332"/>
      <c r="B202" s="332"/>
      <c r="C202" s="332"/>
      <c r="D202" s="333"/>
      <c r="E202" s="333"/>
      <c r="F202" s="333"/>
      <c r="G202" s="333"/>
      <c r="H202" s="333"/>
      <c r="I202" s="333"/>
    </row>
    <row r="203" spans="1:9">
      <c r="A203" s="332"/>
      <c r="B203" s="332"/>
      <c r="C203" s="332"/>
      <c r="D203" s="333"/>
      <c r="E203" s="333"/>
      <c r="F203" s="333"/>
      <c r="G203" s="333"/>
      <c r="H203" s="333"/>
      <c r="I203" s="333"/>
    </row>
    <row r="204" spans="1:9">
      <c r="A204" s="332"/>
      <c r="B204" s="332"/>
      <c r="C204" s="332"/>
      <c r="D204" s="333"/>
      <c r="E204" s="333"/>
      <c r="F204" s="333"/>
      <c r="G204" s="333"/>
      <c r="H204" s="333"/>
      <c r="I204" s="333"/>
    </row>
    <row r="205" spans="1:9">
      <c r="A205" s="332"/>
      <c r="B205" s="332"/>
      <c r="C205" s="332"/>
      <c r="D205" s="333"/>
      <c r="E205" s="333"/>
      <c r="F205" s="333"/>
      <c r="G205" s="333"/>
      <c r="H205" s="333"/>
      <c r="I205" s="333"/>
    </row>
    <row r="206" spans="1:9">
      <c r="A206" s="332"/>
      <c r="B206" s="332"/>
      <c r="C206" s="332"/>
      <c r="D206" s="333"/>
      <c r="E206" s="333"/>
      <c r="F206" s="333"/>
      <c r="G206" s="333"/>
      <c r="H206" s="333"/>
      <c r="I206" s="333"/>
    </row>
    <row r="207" spans="1:9">
      <c r="A207" s="332"/>
      <c r="B207" s="332"/>
      <c r="C207" s="332"/>
      <c r="D207" s="333"/>
      <c r="E207" s="333"/>
      <c r="F207" s="333"/>
      <c r="G207" s="333"/>
      <c r="H207" s="333"/>
      <c r="I207" s="333"/>
    </row>
    <row r="208" spans="1:9">
      <c r="A208" s="332"/>
      <c r="B208" s="332"/>
      <c r="C208" s="332"/>
      <c r="D208" s="333"/>
      <c r="E208" s="333"/>
      <c r="F208" s="333"/>
      <c r="G208" s="333"/>
      <c r="H208" s="333"/>
      <c r="I208" s="333"/>
    </row>
    <row r="209" spans="1:9">
      <c r="A209" s="332"/>
      <c r="B209" s="332"/>
      <c r="C209" s="332"/>
      <c r="D209" s="333"/>
      <c r="E209" s="333"/>
      <c r="F209" s="333"/>
      <c r="G209" s="333"/>
      <c r="H209" s="333"/>
      <c r="I209" s="333"/>
    </row>
    <row r="210" spans="1:9">
      <c r="A210" s="332"/>
      <c r="B210" s="332"/>
      <c r="C210" s="332"/>
      <c r="D210" s="333"/>
      <c r="E210" s="333"/>
      <c r="F210" s="333"/>
      <c r="G210" s="333"/>
      <c r="H210" s="333"/>
      <c r="I210" s="333"/>
    </row>
    <row r="211" spans="1:9">
      <c r="A211" s="332"/>
      <c r="B211" s="332"/>
      <c r="C211" s="332"/>
      <c r="D211" s="333"/>
      <c r="E211" s="333"/>
      <c r="F211" s="333"/>
      <c r="G211" s="333"/>
      <c r="H211" s="333"/>
      <c r="I211" s="333"/>
    </row>
    <row r="212" spans="1:9">
      <c r="A212" s="332"/>
      <c r="B212" s="332"/>
      <c r="C212" s="332"/>
      <c r="D212" s="333"/>
      <c r="E212" s="333"/>
      <c r="F212" s="333"/>
      <c r="G212" s="333"/>
      <c r="H212" s="333"/>
      <c r="I212" s="333"/>
    </row>
    <row r="213" spans="1:9">
      <c r="A213" s="332"/>
      <c r="B213" s="332"/>
      <c r="C213" s="332"/>
      <c r="D213" s="333"/>
      <c r="E213" s="333"/>
      <c r="F213" s="333"/>
      <c r="G213" s="333"/>
      <c r="H213" s="333"/>
      <c r="I213" s="333"/>
    </row>
    <row r="214" spans="1:9">
      <c r="A214" s="332"/>
      <c r="B214" s="332"/>
      <c r="C214" s="332"/>
      <c r="D214" s="333"/>
      <c r="E214" s="333"/>
      <c r="F214" s="333"/>
      <c r="G214" s="333"/>
      <c r="H214" s="333"/>
      <c r="I214" s="333"/>
    </row>
    <row r="215" spans="1:9">
      <c r="A215" s="332"/>
      <c r="B215" s="332"/>
      <c r="C215" s="332"/>
      <c r="D215" s="333"/>
      <c r="E215" s="333"/>
      <c r="F215" s="333"/>
      <c r="G215" s="333"/>
      <c r="H215" s="333"/>
      <c r="I215" s="333"/>
    </row>
    <row r="216" spans="1:9">
      <c r="A216" s="332"/>
      <c r="B216" s="332"/>
      <c r="C216" s="332"/>
      <c r="D216" s="333"/>
      <c r="E216" s="333"/>
      <c r="F216" s="333"/>
      <c r="G216" s="333"/>
      <c r="H216" s="333"/>
      <c r="I216" s="333"/>
    </row>
    <row r="217" spans="1:9">
      <c r="A217" s="332"/>
      <c r="B217" s="332"/>
      <c r="C217" s="332"/>
      <c r="D217" s="333"/>
      <c r="E217" s="333"/>
      <c r="F217" s="333"/>
      <c r="G217" s="333"/>
      <c r="H217" s="333"/>
      <c r="I217" s="333"/>
    </row>
    <row r="218" spans="1:9">
      <c r="A218" s="332"/>
      <c r="B218" s="332"/>
      <c r="C218" s="332"/>
      <c r="D218" s="333"/>
      <c r="E218" s="333"/>
      <c r="F218" s="333"/>
      <c r="G218" s="333"/>
      <c r="H218" s="333"/>
      <c r="I218" s="333"/>
    </row>
    <row r="219" spans="1:9">
      <c r="A219" s="332"/>
      <c r="B219" s="332"/>
      <c r="C219" s="332"/>
      <c r="D219" s="333"/>
      <c r="E219" s="333"/>
      <c r="F219" s="333"/>
      <c r="G219" s="333"/>
      <c r="H219" s="333"/>
      <c r="I219" s="333"/>
    </row>
    <row r="220" spans="1:9">
      <c r="A220" s="332"/>
      <c r="B220" s="332"/>
      <c r="C220" s="332"/>
      <c r="D220" s="333"/>
      <c r="E220" s="333"/>
      <c r="F220" s="333"/>
      <c r="G220" s="333"/>
      <c r="H220" s="333"/>
      <c r="I220" s="333"/>
    </row>
    <row r="221" spans="1:9">
      <c r="A221" s="332"/>
      <c r="B221" s="332"/>
      <c r="C221" s="332"/>
      <c r="D221" s="333"/>
      <c r="E221" s="333"/>
      <c r="F221" s="333"/>
      <c r="G221" s="333"/>
      <c r="H221" s="333"/>
      <c r="I221" s="333"/>
    </row>
    <row r="222" spans="1:9">
      <c r="A222" s="332"/>
      <c r="B222" s="332"/>
      <c r="C222" s="332"/>
      <c r="D222" s="333"/>
      <c r="E222" s="333"/>
      <c r="F222" s="333"/>
      <c r="G222" s="333"/>
      <c r="H222" s="333"/>
      <c r="I222" s="333"/>
    </row>
    <row r="223" spans="1:9">
      <c r="A223" s="332"/>
      <c r="B223" s="332"/>
      <c r="C223" s="332"/>
      <c r="D223" s="333"/>
      <c r="E223" s="333"/>
      <c r="F223" s="333"/>
      <c r="G223" s="333"/>
      <c r="H223" s="333"/>
      <c r="I223" s="333"/>
    </row>
    <row r="224" spans="1:9">
      <c r="A224" s="332"/>
      <c r="B224" s="332"/>
      <c r="C224" s="332"/>
      <c r="D224" s="333"/>
      <c r="E224" s="333"/>
      <c r="F224" s="333"/>
      <c r="G224" s="333"/>
      <c r="H224" s="333"/>
      <c r="I224" s="333"/>
    </row>
    <row r="225" spans="1:9">
      <c r="A225" s="332"/>
      <c r="B225" s="332"/>
      <c r="C225" s="332"/>
      <c r="D225" s="333"/>
      <c r="E225" s="333"/>
      <c r="F225" s="333"/>
      <c r="G225" s="333"/>
      <c r="H225" s="333"/>
      <c r="I225" s="333"/>
    </row>
    <row r="226" spans="1:9">
      <c r="A226" s="332"/>
      <c r="B226" s="332"/>
      <c r="C226" s="332"/>
      <c r="D226" s="333"/>
      <c r="E226" s="333"/>
      <c r="F226" s="333"/>
      <c r="G226" s="333"/>
      <c r="H226" s="333"/>
      <c r="I226" s="333"/>
    </row>
    <row r="227" spans="1:9">
      <c r="A227" s="332"/>
      <c r="B227" s="332"/>
      <c r="C227" s="332"/>
      <c r="D227" s="333"/>
      <c r="E227" s="333"/>
      <c r="F227" s="333"/>
      <c r="G227" s="333"/>
      <c r="H227" s="333"/>
      <c r="I227" s="333"/>
    </row>
    <row r="228" spans="1:9">
      <c r="A228" s="332"/>
      <c r="B228" s="332"/>
      <c r="C228" s="332"/>
      <c r="D228" s="333"/>
      <c r="E228" s="333"/>
      <c r="F228" s="333"/>
      <c r="G228" s="333"/>
      <c r="H228" s="333"/>
      <c r="I228" s="333"/>
    </row>
    <row r="229" spans="1:9">
      <c r="A229" s="332"/>
      <c r="B229" s="332"/>
      <c r="C229" s="332"/>
      <c r="D229" s="333"/>
      <c r="E229" s="333"/>
      <c r="F229" s="333"/>
      <c r="G229" s="333"/>
      <c r="H229" s="333"/>
      <c r="I229" s="333"/>
    </row>
    <row r="230" spans="1:9">
      <c r="A230" s="332"/>
      <c r="B230" s="332"/>
      <c r="C230" s="332"/>
      <c r="D230" s="333"/>
      <c r="E230" s="333"/>
      <c r="F230" s="333"/>
      <c r="G230" s="333"/>
      <c r="H230" s="333"/>
      <c r="I230" s="333"/>
    </row>
    <row r="231" spans="1:9">
      <c r="A231" s="332"/>
      <c r="B231" s="332"/>
      <c r="C231" s="332"/>
      <c r="D231" s="333"/>
      <c r="E231" s="333"/>
      <c r="F231" s="333"/>
      <c r="G231" s="333"/>
      <c r="H231" s="333"/>
      <c r="I231" s="333"/>
    </row>
    <row r="232" spans="1:9">
      <c r="A232" s="332"/>
      <c r="B232" s="332"/>
      <c r="C232" s="332"/>
      <c r="D232" s="333"/>
      <c r="E232" s="333"/>
      <c r="F232" s="333"/>
      <c r="G232" s="333"/>
      <c r="H232" s="333"/>
      <c r="I232" s="333"/>
    </row>
    <row r="233" spans="1:9">
      <c r="A233" s="332"/>
      <c r="B233" s="332"/>
      <c r="C233" s="332"/>
      <c r="D233" s="333"/>
      <c r="E233" s="333"/>
      <c r="F233" s="333"/>
      <c r="G233" s="333"/>
      <c r="H233" s="333"/>
      <c r="I233" s="333"/>
    </row>
    <row r="234" spans="1:9">
      <c r="A234" s="332"/>
      <c r="B234" s="332"/>
      <c r="C234" s="332"/>
      <c r="D234" s="333"/>
      <c r="E234" s="333"/>
      <c r="F234" s="333"/>
      <c r="G234" s="333"/>
      <c r="H234" s="333"/>
      <c r="I234" s="333"/>
    </row>
    <row r="235" spans="1:9">
      <c r="A235" s="332"/>
      <c r="B235" s="332"/>
      <c r="C235" s="332"/>
      <c r="D235" s="333"/>
      <c r="E235" s="333"/>
      <c r="F235" s="333"/>
      <c r="G235" s="333"/>
      <c r="H235" s="333"/>
      <c r="I235" s="333"/>
    </row>
    <row r="236" spans="1:9">
      <c r="A236" s="332"/>
      <c r="B236" s="332"/>
      <c r="C236" s="332"/>
      <c r="D236" s="333"/>
      <c r="E236" s="333"/>
      <c r="F236" s="333"/>
      <c r="G236" s="333"/>
      <c r="H236" s="333"/>
      <c r="I236" s="333"/>
    </row>
    <row r="237" spans="1:9">
      <c r="A237" s="332"/>
      <c r="B237" s="332"/>
      <c r="C237" s="332"/>
      <c r="D237" s="333"/>
      <c r="E237" s="333"/>
      <c r="F237" s="333"/>
      <c r="G237" s="333"/>
      <c r="H237" s="333"/>
      <c r="I237" s="333"/>
    </row>
    <row r="238" spans="1:9">
      <c r="A238" s="332"/>
      <c r="B238" s="332"/>
      <c r="C238" s="332"/>
      <c r="D238" s="333"/>
      <c r="E238" s="333"/>
      <c r="F238" s="333"/>
      <c r="G238" s="333"/>
      <c r="H238" s="333"/>
      <c r="I238" s="333"/>
    </row>
    <row r="239" spans="1:9">
      <c r="A239" s="332"/>
      <c r="B239" s="332"/>
      <c r="C239" s="332"/>
      <c r="D239" s="333"/>
      <c r="E239" s="333"/>
      <c r="F239" s="333"/>
      <c r="G239" s="333"/>
      <c r="H239" s="333"/>
      <c r="I239" s="333"/>
    </row>
    <row r="240" spans="1:9">
      <c r="A240" s="332"/>
      <c r="B240" s="332"/>
      <c r="C240" s="332"/>
      <c r="D240" s="333"/>
      <c r="E240" s="333"/>
      <c r="F240" s="333"/>
      <c r="G240" s="333"/>
      <c r="H240" s="333"/>
      <c r="I240" s="333"/>
    </row>
    <row r="241" spans="1:9">
      <c r="A241" s="332"/>
      <c r="B241" s="332"/>
      <c r="C241" s="332"/>
      <c r="D241" s="333"/>
      <c r="E241" s="333"/>
      <c r="F241" s="333"/>
      <c r="G241" s="333"/>
      <c r="H241" s="333"/>
      <c r="I241" s="333"/>
    </row>
    <row r="242" spans="1:9">
      <c r="A242" s="332"/>
      <c r="B242" s="332"/>
      <c r="C242" s="332"/>
      <c r="D242" s="333"/>
      <c r="E242" s="333"/>
      <c r="F242" s="333"/>
      <c r="G242" s="333"/>
      <c r="H242" s="333"/>
      <c r="I242" s="333"/>
    </row>
    <row r="243" spans="1:9">
      <c r="A243" s="332"/>
      <c r="B243" s="332"/>
      <c r="C243" s="332"/>
      <c r="D243" s="333"/>
      <c r="E243" s="333"/>
      <c r="F243" s="333"/>
      <c r="G243" s="333"/>
      <c r="H243" s="333"/>
      <c r="I243" s="333"/>
    </row>
    <row r="244" spans="1:9">
      <c r="A244" s="332"/>
      <c r="B244" s="332"/>
      <c r="C244" s="332"/>
      <c r="D244" s="333"/>
      <c r="E244" s="333"/>
      <c r="F244" s="333"/>
      <c r="G244" s="333"/>
      <c r="H244" s="333"/>
      <c r="I244" s="333"/>
    </row>
    <row r="245" spans="1:9">
      <c r="A245" s="332"/>
      <c r="B245" s="332"/>
      <c r="C245" s="332"/>
      <c r="D245" s="333"/>
      <c r="E245" s="333"/>
      <c r="F245" s="333"/>
      <c r="G245" s="333"/>
      <c r="H245" s="333"/>
      <c r="I245" s="333"/>
    </row>
    <row r="246" spans="1:9">
      <c r="A246" s="332"/>
      <c r="B246" s="332"/>
      <c r="C246" s="332"/>
      <c r="D246" s="333"/>
      <c r="E246" s="333"/>
      <c r="F246" s="333"/>
      <c r="G246" s="333"/>
      <c r="H246" s="333"/>
      <c r="I246" s="333"/>
    </row>
    <row r="247" spans="1:9">
      <c r="A247" s="332"/>
      <c r="B247" s="332"/>
      <c r="C247" s="332"/>
      <c r="D247" s="333"/>
      <c r="E247" s="333"/>
      <c r="F247" s="333"/>
      <c r="G247" s="333"/>
      <c r="H247" s="333"/>
      <c r="I247" s="333"/>
    </row>
    <row r="248" spans="1:9">
      <c r="A248" s="332"/>
      <c r="B248" s="332"/>
      <c r="C248" s="332"/>
      <c r="D248" s="333"/>
      <c r="E248" s="333"/>
      <c r="F248" s="333"/>
      <c r="G248" s="333"/>
      <c r="H248" s="333"/>
      <c r="I248" s="333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983043 E65539 E131075 E196611 E262147 E327683 E393219 E458755 E524291 E589827 E655363 E720899 E786435 E851971 E917507 E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2018-04-13T13:08:02Z</dcterms:created>
  <dcterms:modified xsi:type="dcterms:W3CDTF">2018-05-08T12:33:03Z</dcterms:modified>
</cp:coreProperties>
</file>