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1820" activeTab="3"/>
  </bookViews>
  <sheets>
    <sheet name="бюджет" sheetId="1" r:id="rId1"/>
    <sheet name="к.33" sheetId="2" r:id="rId2"/>
    <sheet name="СЕС-ДЕС" sheetId="4" r:id="rId3"/>
    <sheet name="СЕС-КСФ" sheetId="5" r:id="rId4"/>
  </sheets>
  <externalReferences>
    <externalReference r:id="rId5"/>
    <externalReference r:id="rId6"/>
    <externalReference r:id="rId7"/>
  </externalReferences>
  <definedNames>
    <definedName name="SMETKA">[1]list!$A$2:$C$7</definedName>
  </definedNames>
  <calcPr calcId="145621"/>
</workbook>
</file>

<file path=xl/calcChain.xml><?xml version="1.0" encoding="utf-8"?>
<calcChain xmlns="http://schemas.openxmlformats.org/spreadsheetml/2006/main">
  <c r="I96" i="5" l="1"/>
  <c r="H96" i="5"/>
  <c r="G96" i="5"/>
  <c r="F96" i="5"/>
  <c r="D96" i="5"/>
  <c r="I95" i="5"/>
  <c r="H95" i="5"/>
  <c r="G95" i="5"/>
  <c r="F95" i="5"/>
  <c r="E95" i="5" s="1"/>
  <c r="D95" i="5"/>
  <c r="I94" i="5"/>
  <c r="H94" i="5"/>
  <c r="G94" i="5"/>
  <c r="F94" i="5"/>
  <c r="D94" i="5"/>
  <c r="I93" i="5"/>
  <c r="H93" i="5"/>
  <c r="G93" i="5"/>
  <c r="F93" i="5"/>
  <c r="E93" i="5" s="1"/>
  <c r="D93" i="5"/>
  <c r="I92" i="5"/>
  <c r="H92" i="5"/>
  <c r="G92" i="5"/>
  <c r="F92" i="5"/>
  <c r="D92" i="5"/>
  <c r="I91" i="5"/>
  <c r="H91" i="5"/>
  <c r="G91" i="5"/>
  <c r="F91" i="5"/>
  <c r="E91" i="5" s="1"/>
  <c r="D91" i="5"/>
  <c r="I90" i="5"/>
  <c r="H90" i="5"/>
  <c r="G90" i="5"/>
  <c r="F90" i="5"/>
  <c r="D90" i="5"/>
  <c r="I89" i="5"/>
  <c r="H89" i="5"/>
  <c r="G89" i="5"/>
  <c r="F89" i="5"/>
  <c r="E89" i="5" s="1"/>
  <c r="D89" i="5"/>
  <c r="I88" i="5"/>
  <c r="H88" i="5"/>
  <c r="G88" i="5"/>
  <c r="F88" i="5"/>
  <c r="D88" i="5"/>
  <c r="I87" i="5"/>
  <c r="H87" i="5"/>
  <c r="H86" i="5" s="1"/>
  <c r="G87" i="5"/>
  <c r="F87" i="5"/>
  <c r="D87" i="5"/>
  <c r="I86" i="5"/>
  <c r="D86" i="5"/>
  <c r="I85" i="5"/>
  <c r="H85" i="5"/>
  <c r="G85" i="5"/>
  <c r="F85" i="5"/>
  <c r="D85" i="5"/>
  <c r="I84" i="5"/>
  <c r="H84" i="5"/>
  <c r="G84" i="5"/>
  <c r="F84" i="5"/>
  <c r="D84" i="5"/>
  <c r="I83" i="5"/>
  <c r="H83" i="5"/>
  <c r="G83" i="5"/>
  <c r="F83" i="5"/>
  <c r="E83" i="5" s="1"/>
  <c r="D83" i="5"/>
  <c r="I82" i="5"/>
  <c r="H82" i="5"/>
  <c r="G82" i="5"/>
  <c r="F82" i="5"/>
  <c r="D82" i="5"/>
  <c r="E81" i="5"/>
  <c r="I80" i="5"/>
  <c r="H80" i="5"/>
  <c r="G80" i="5"/>
  <c r="E80" i="5" s="1"/>
  <c r="F80" i="5"/>
  <c r="D80" i="5"/>
  <c r="I79" i="5"/>
  <c r="H79" i="5"/>
  <c r="G79" i="5"/>
  <c r="F79" i="5"/>
  <c r="E79" i="5" s="1"/>
  <c r="D79" i="5"/>
  <c r="I78" i="5"/>
  <c r="H78" i="5"/>
  <c r="H77" i="5" s="1"/>
  <c r="G78" i="5"/>
  <c r="F78" i="5"/>
  <c r="E78" i="5" s="1"/>
  <c r="D78" i="5"/>
  <c r="D77" i="5" s="1"/>
  <c r="I77" i="5"/>
  <c r="I76" i="5"/>
  <c r="H76" i="5"/>
  <c r="G76" i="5"/>
  <c r="F76" i="5"/>
  <c r="D76" i="5"/>
  <c r="I75" i="5"/>
  <c r="E75" i="5" s="1"/>
  <c r="H75" i="5"/>
  <c r="G75" i="5"/>
  <c r="F75" i="5"/>
  <c r="D75" i="5"/>
  <c r="I74" i="5"/>
  <c r="H74" i="5"/>
  <c r="G74" i="5"/>
  <c r="F74" i="5"/>
  <c r="E74" i="5" s="1"/>
  <c r="D74" i="5"/>
  <c r="I73" i="5"/>
  <c r="H73" i="5"/>
  <c r="G73" i="5"/>
  <c r="E73" i="5" s="1"/>
  <c r="F73" i="5"/>
  <c r="D73" i="5"/>
  <c r="I72" i="5"/>
  <c r="H72" i="5"/>
  <c r="G72" i="5"/>
  <c r="F72" i="5"/>
  <c r="D72" i="5"/>
  <c r="I71" i="5"/>
  <c r="H71" i="5"/>
  <c r="G71" i="5"/>
  <c r="F71" i="5"/>
  <c r="D71" i="5"/>
  <c r="I70" i="5"/>
  <c r="H70" i="5"/>
  <c r="G70" i="5"/>
  <c r="F70" i="5"/>
  <c r="D70" i="5"/>
  <c r="I69" i="5"/>
  <c r="H69" i="5"/>
  <c r="H68" i="5" s="1"/>
  <c r="G69" i="5"/>
  <c r="F69" i="5"/>
  <c r="F68" i="5" s="1"/>
  <c r="D69" i="5"/>
  <c r="D68" i="5" s="1"/>
  <c r="G68" i="5"/>
  <c r="E67" i="5"/>
  <c r="I63" i="5"/>
  <c r="H63" i="5"/>
  <c r="G63" i="5"/>
  <c r="F63" i="5"/>
  <c r="E63" i="5" s="1"/>
  <c r="D63" i="5"/>
  <c r="I62" i="5"/>
  <c r="H62" i="5"/>
  <c r="G62" i="5"/>
  <c r="F62" i="5"/>
  <c r="D62" i="5"/>
  <c r="E61" i="5"/>
  <c r="I60" i="5"/>
  <c r="H60" i="5"/>
  <c r="G60" i="5"/>
  <c r="F60" i="5"/>
  <c r="E60" i="5" s="1"/>
  <c r="D60" i="5"/>
  <c r="I59" i="5"/>
  <c r="H59" i="5"/>
  <c r="G59" i="5"/>
  <c r="F59" i="5"/>
  <c r="D59" i="5"/>
  <c r="I58" i="5"/>
  <c r="H58" i="5"/>
  <c r="G58" i="5"/>
  <c r="F58" i="5"/>
  <c r="D58" i="5"/>
  <c r="I57" i="5"/>
  <c r="I56" i="5" s="1"/>
  <c r="H57" i="5"/>
  <c r="G57" i="5"/>
  <c r="F57" i="5"/>
  <c r="F56" i="5" s="1"/>
  <c r="D57" i="5"/>
  <c r="D56" i="5" s="1"/>
  <c r="I55" i="5"/>
  <c r="H55" i="5"/>
  <c r="G55" i="5"/>
  <c r="F55" i="5"/>
  <c r="D55" i="5"/>
  <c r="I54" i="5"/>
  <c r="H54" i="5"/>
  <c r="G54" i="5"/>
  <c r="F54" i="5"/>
  <c r="D54" i="5"/>
  <c r="I53" i="5"/>
  <c r="H53" i="5"/>
  <c r="G53" i="5"/>
  <c r="F53" i="5"/>
  <c r="D53" i="5"/>
  <c r="I52" i="5"/>
  <c r="H52" i="5"/>
  <c r="G52" i="5"/>
  <c r="F52" i="5"/>
  <c r="E52" i="5" s="1"/>
  <c r="D52" i="5"/>
  <c r="I51" i="5"/>
  <c r="H51" i="5"/>
  <c r="G51" i="5"/>
  <c r="F51" i="5"/>
  <c r="D51" i="5"/>
  <c r="I50" i="5"/>
  <c r="H50" i="5"/>
  <c r="G50" i="5"/>
  <c r="F50" i="5"/>
  <c r="D50" i="5"/>
  <c r="I49" i="5"/>
  <c r="H49" i="5"/>
  <c r="G49" i="5"/>
  <c r="F49" i="5"/>
  <c r="D49" i="5"/>
  <c r="I48" i="5"/>
  <c r="H48" i="5"/>
  <c r="G48" i="5"/>
  <c r="F48" i="5"/>
  <c r="E48" i="5" s="1"/>
  <c r="D48" i="5"/>
  <c r="I47" i="5"/>
  <c r="H47" i="5"/>
  <c r="G47" i="5"/>
  <c r="F47" i="5"/>
  <c r="D47" i="5"/>
  <c r="I46" i="5"/>
  <c r="H46" i="5"/>
  <c r="G46" i="5"/>
  <c r="F46" i="5"/>
  <c r="D46" i="5"/>
  <c r="I45" i="5"/>
  <c r="H45" i="5"/>
  <c r="G45" i="5"/>
  <c r="F45" i="5"/>
  <c r="D45" i="5"/>
  <c r="I44" i="5"/>
  <c r="H44" i="5"/>
  <c r="G44" i="5"/>
  <c r="F44" i="5"/>
  <c r="E44" i="5" s="1"/>
  <c r="D44" i="5"/>
  <c r="I43" i="5"/>
  <c r="H43" i="5"/>
  <c r="G43" i="5"/>
  <c r="F43" i="5"/>
  <c r="D43" i="5"/>
  <c r="I42" i="5"/>
  <c r="H42" i="5"/>
  <c r="G42" i="5"/>
  <c r="F42" i="5"/>
  <c r="D42" i="5"/>
  <c r="I41" i="5"/>
  <c r="I39" i="5" s="1"/>
  <c r="I38" i="5" s="1"/>
  <c r="H41" i="5"/>
  <c r="G41" i="5"/>
  <c r="F41" i="5"/>
  <c r="D41" i="5"/>
  <c r="I40" i="5"/>
  <c r="H40" i="5"/>
  <c r="H39" i="5" s="1"/>
  <c r="H38" i="5" s="1"/>
  <c r="G40" i="5"/>
  <c r="F40" i="5"/>
  <c r="E40" i="5" s="1"/>
  <c r="D40" i="5"/>
  <c r="D39" i="5"/>
  <c r="D38" i="5" s="1"/>
  <c r="I37" i="5"/>
  <c r="H37" i="5"/>
  <c r="G37" i="5"/>
  <c r="F37" i="5"/>
  <c r="D37" i="5"/>
  <c r="I36" i="5"/>
  <c r="H36" i="5"/>
  <c r="G36" i="5"/>
  <c r="F36" i="5"/>
  <c r="D36" i="5"/>
  <c r="E35" i="5"/>
  <c r="E34" i="5"/>
  <c r="I33" i="5"/>
  <c r="H33" i="5"/>
  <c r="G33" i="5"/>
  <c r="F33" i="5"/>
  <c r="E33" i="5" s="1"/>
  <c r="D33" i="5"/>
  <c r="I32" i="5"/>
  <c r="H32" i="5"/>
  <c r="G32" i="5"/>
  <c r="F32" i="5"/>
  <c r="D32" i="5"/>
  <c r="I31" i="5"/>
  <c r="H31" i="5"/>
  <c r="G31" i="5"/>
  <c r="F31" i="5"/>
  <c r="D31" i="5"/>
  <c r="I30" i="5"/>
  <c r="H30" i="5"/>
  <c r="G30" i="5"/>
  <c r="F30" i="5"/>
  <c r="D30" i="5"/>
  <c r="I29" i="5"/>
  <c r="H29" i="5"/>
  <c r="G29" i="5"/>
  <c r="F29" i="5"/>
  <c r="E29" i="5" s="1"/>
  <c r="D29" i="5"/>
  <c r="I28" i="5"/>
  <c r="H28" i="5"/>
  <c r="G28" i="5"/>
  <c r="F28" i="5"/>
  <c r="D28" i="5"/>
  <c r="I27" i="5"/>
  <c r="H27" i="5"/>
  <c r="G27" i="5"/>
  <c r="F27" i="5"/>
  <c r="D27" i="5"/>
  <c r="I26" i="5"/>
  <c r="I25" i="5" s="1"/>
  <c r="H26" i="5"/>
  <c r="G26" i="5"/>
  <c r="G25" i="5" s="1"/>
  <c r="F26" i="5"/>
  <c r="D26" i="5"/>
  <c r="D25" i="5" s="1"/>
  <c r="F25" i="5"/>
  <c r="E24" i="5"/>
  <c r="I23" i="5"/>
  <c r="E23" i="5" s="1"/>
  <c r="H23" i="5"/>
  <c r="G23" i="5"/>
  <c r="G22" i="5" s="1"/>
  <c r="F23" i="5"/>
  <c r="D23" i="5"/>
  <c r="E15" i="5"/>
  <c r="D15" i="5"/>
  <c r="A8" i="5" s="1"/>
  <c r="D13" i="5"/>
  <c r="H11" i="5"/>
  <c r="G11" i="5"/>
  <c r="E11" i="5"/>
  <c r="A11" i="5"/>
  <c r="I96" i="4"/>
  <c r="H96" i="4"/>
  <c r="G96" i="4"/>
  <c r="F96" i="4"/>
  <c r="D96" i="4"/>
  <c r="I95" i="4"/>
  <c r="H95" i="4"/>
  <c r="G95" i="4"/>
  <c r="F95" i="4"/>
  <c r="E95" i="4" s="1"/>
  <c r="D95" i="4"/>
  <c r="I94" i="4"/>
  <c r="H94" i="4"/>
  <c r="G94" i="4"/>
  <c r="F94" i="4"/>
  <c r="D94" i="4"/>
  <c r="I93" i="4"/>
  <c r="H93" i="4"/>
  <c r="G93" i="4"/>
  <c r="F93" i="4"/>
  <c r="E93" i="4" s="1"/>
  <c r="D93" i="4"/>
  <c r="I92" i="4"/>
  <c r="H92" i="4"/>
  <c r="G92" i="4"/>
  <c r="F92" i="4"/>
  <c r="D92" i="4"/>
  <c r="I91" i="4"/>
  <c r="H91" i="4"/>
  <c r="G91" i="4"/>
  <c r="F91" i="4"/>
  <c r="D91" i="4"/>
  <c r="I90" i="4"/>
  <c r="H90" i="4"/>
  <c r="G90" i="4"/>
  <c r="F90" i="4"/>
  <c r="D90" i="4"/>
  <c r="I89" i="4"/>
  <c r="H89" i="4"/>
  <c r="G89" i="4"/>
  <c r="F89" i="4"/>
  <c r="E89" i="4" s="1"/>
  <c r="D89" i="4"/>
  <c r="I88" i="4"/>
  <c r="H88" i="4"/>
  <c r="G88" i="4"/>
  <c r="F88" i="4"/>
  <c r="D88" i="4"/>
  <c r="I87" i="4"/>
  <c r="H87" i="4"/>
  <c r="H86" i="4" s="1"/>
  <c r="G87" i="4"/>
  <c r="F87" i="4"/>
  <c r="D87" i="4"/>
  <c r="I86" i="4"/>
  <c r="D86" i="4"/>
  <c r="I85" i="4"/>
  <c r="H85" i="4"/>
  <c r="G85" i="4"/>
  <c r="F85" i="4"/>
  <c r="D85" i="4"/>
  <c r="I84" i="4"/>
  <c r="H84" i="4"/>
  <c r="G84" i="4"/>
  <c r="F84" i="4"/>
  <c r="D84" i="4"/>
  <c r="I83" i="4"/>
  <c r="H83" i="4"/>
  <c r="G83" i="4"/>
  <c r="F83" i="4"/>
  <c r="E83" i="4" s="1"/>
  <c r="D83" i="4"/>
  <c r="I82" i="4"/>
  <c r="H82" i="4"/>
  <c r="G82" i="4"/>
  <c r="F82" i="4"/>
  <c r="D82" i="4"/>
  <c r="E81" i="4"/>
  <c r="I80" i="4"/>
  <c r="H80" i="4"/>
  <c r="G80" i="4"/>
  <c r="E80" i="4" s="1"/>
  <c r="F80" i="4"/>
  <c r="D80" i="4"/>
  <c r="I79" i="4"/>
  <c r="H79" i="4"/>
  <c r="G79" i="4"/>
  <c r="F79" i="4"/>
  <c r="E79" i="4" s="1"/>
  <c r="D79" i="4"/>
  <c r="I78" i="4"/>
  <c r="H78" i="4"/>
  <c r="H77" i="4" s="1"/>
  <c r="G78" i="4"/>
  <c r="F78" i="4"/>
  <c r="D78" i="4"/>
  <c r="D77" i="4" s="1"/>
  <c r="I77" i="4"/>
  <c r="I76" i="4"/>
  <c r="H76" i="4"/>
  <c r="G76" i="4"/>
  <c r="F76" i="4"/>
  <c r="D76" i="4"/>
  <c r="I75" i="4"/>
  <c r="E75" i="4" s="1"/>
  <c r="H75" i="4"/>
  <c r="G75" i="4"/>
  <c r="F75" i="4"/>
  <c r="D75" i="4"/>
  <c r="I74" i="4"/>
  <c r="H74" i="4"/>
  <c r="G74" i="4"/>
  <c r="F74" i="4"/>
  <c r="E74" i="4" s="1"/>
  <c r="D74" i="4"/>
  <c r="I73" i="4"/>
  <c r="H73" i="4"/>
  <c r="G73" i="4"/>
  <c r="E73" i="4" s="1"/>
  <c r="F73" i="4"/>
  <c r="D73" i="4"/>
  <c r="I72" i="4"/>
  <c r="H72" i="4"/>
  <c r="G72" i="4"/>
  <c r="F72" i="4"/>
  <c r="D72" i="4"/>
  <c r="I71" i="4"/>
  <c r="H71" i="4"/>
  <c r="G71" i="4"/>
  <c r="F71" i="4"/>
  <c r="D71" i="4"/>
  <c r="I70" i="4"/>
  <c r="H70" i="4"/>
  <c r="G70" i="4"/>
  <c r="G68" i="4" s="1"/>
  <c r="F70" i="4"/>
  <c r="D70" i="4"/>
  <c r="I69" i="4"/>
  <c r="H69" i="4"/>
  <c r="G69" i="4"/>
  <c r="F69" i="4"/>
  <c r="F68" i="4" s="1"/>
  <c r="D69" i="4"/>
  <c r="H68" i="4"/>
  <c r="D68" i="4"/>
  <c r="E67" i="4"/>
  <c r="I63" i="4"/>
  <c r="H63" i="4"/>
  <c r="G63" i="4"/>
  <c r="F63" i="4"/>
  <c r="E63" i="4"/>
  <c r="D63" i="4"/>
  <c r="I62" i="4"/>
  <c r="H62" i="4"/>
  <c r="G62" i="4"/>
  <c r="F62" i="4"/>
  <c r="D62" i="4"/>
  <c r="E61" i="4"/>
  <c r="I60" i="4"/>
  <c r="H60" i="4"/>
  <c r="G60" i="4"/>
  <c r="F60" i="4"/>
  <c r="D60" i="4"/>
  <c r="I59" i="4"/>
  <c r="H59" i="4"/>
  <c r="G59" i="4"/>
  <c r="F59" i="4"/>
  <c r="D59" i="4"/>
  <c r="I58" i="4"/>
  <c r="H58" i="4"/>
  <c r="G58" i="4"/>
  <c r="G56" i="4" s="1"/>
  <c r="F58" i="4"/>
  <c r="D58" i="4"/>
  <c r="I57" i="4"/>
  <c r="H57" i="4"/>
  <c r="G57" i="4"/>
  <c r="F57" i="4"/>
  <c r="D57" i="4"/>
  <c r="F56" i="4"/>
  <c r="I55" i="4"/>
  <c r="H55" i="4"/>
  <c r="G55" i="4"/>
  <c r="F55" i="4"/>
  <c r="D55" i="4"/>
  <c r="I54" i="4"/>
  <c r="H54" i="4"/>
  <c r="G54" i="4"/>
  <c r="F54" i="4"/>
  <c r="D54" i="4"/>
  <c r="I53" i="4"/>
  <c r="H53" i="4"/>
  <c r="G53" i="4"/>
  <c r="F53" i="4"/>
  <c r="D53" i="4"/>
  <c r="I52" i="4"/>
  <c r="H52" i="4"/>
  <c r="G52" i="4"/>
  <c r="F52" i="4"/>
  <c r="D52" i="4"/>
  <c r="I51" i="4"/>
  <c r="H51" i="4"/>
  <c r="E51" i="4" s="1"/>
  <c r="G51" i="4"/>
  <c r="F51" i="4"/>
  <c r="D51" i="4"/>
  <c r="I50" i="4"/>
  <c r="H50" i="4"/>
  <c r="G50" i="4"/>
  <c r="F50" i="4"/>
  <c r="D50" i="4"/>
  <c r="I49" i="4"/>
  <c r="H49" i="4"/>
  <c r="G49" i="4"/>
  <c r="F49" i="4"/>
  <c r="D49" i="4"/>
  <c r="I48" i="4"/>
  <c r="H48" i="4"/>
  <c r="G48" i="4"/>
  <c r="F48" i="4"/>
  <c r="D48" i="4"/>
  <c r="I47" i="4"/>
  <c r="H47" i="4"/>
  <c r="E47" i="4" s="1"/>
  <c r="G47" i="4"/>
  <c r="F47" i="4"/>
  <c r="D47" i="4"/>
  <c r="I46" i="4"/>
  <c r="H46" i="4"/>
  <c r="G46" i="4"/>
  <c r="F46" i="4"/>
  <c r="D46" i="4"/>
  <c r="I45" i="4"/>
  <c r="H45" i="4"/>
  <c r="G45" i="4"/>
  <c r="F45" i="4"/>
  <c r="D45" i="4"/>
  <c r="I44" i="4"/>
  <c r="H44" i="4"/>
  <c r="G44" i="4"/>
  <c r="F44" i="4"/>
  <c r="D44" i="4"/>
  <c r="I43" i="4"/>
  <c r="H43" i="4"/>
  <c r="G43" i="4"/>
  <c r="F43" i="4"/>
  <c r="D43" i="4"/>
  <c r="I42" i="4"/>
  <c r="H42" i="4"/>
  <c r="G42" i="4"/>
  <c r="F42" i="4"/>
  <c r="D42" i="4"/>
  <c r="I41" i="4"/>
  <c r="H41" i="4"/>
  <c r="G41" i="4"/>
  <c r="F41" i="4"/>
  <c r="D41" i="4"/>
  <c r="I40" i="4"/>
  <c r="I39" i="4" s="1"/>
  <c r="I38" i="4" s="1"/>
  <c r="H40" i="4"/>
  <c r="G40" i="4"/>
  <c r="G39" i="4" s="1"/>
  <c r="G38" i="4" s="1"/>
  <c r="F40" i="4"/>
  <c r="D40" i="4"/>
  <c r="D39" i="4" s="1"/>
  <c r="D38" i="4" s="1"/>
  <c r="H39" i="4"/>
  <c r="H38" i="4" s="1"/>
  <c r="I37" i="4"/>
  <c r="H37" i="4"/>
  <c r="G37" i="4"/>
  <c r="F37" i="4"/>
  <c r="D37" i="4"/>
  <c r="I36" i="4"/>
  <c r="H36" i="4"/>
  <c r="G36" i="4"/>
  <c r="F36" i="4"/>
  <c r="D36" i="4"/>
  <c r="E35" i="4"/>
  <c r="E34" i="4"/>
  <c r="I33" i="4"/>
  <c r="H33" i="4"/>
  <c r="G33" i="4"/>
  <c r="F33" i="4"/>
  <c r="D33" i="4"/>
  <c r="I32" i="4"/>
  <c r="H32" i="4"/>
  <c r="E32" i="4" s="1"/>
  <c r="G32" i="4"/>
  <c r="F32" i="4"/>
  <c r="D32" i="4"/>
  <c r="I31" i="4"/>
  <c r="H31" i="4"/>
  <c r="G31" i="4"/>
  <c r="F31" i="4"/>
  <c r="D31" i="4"/>
  <c r="I30" i="4"/>
  <c r="H30" i="4"/>
  <c r="G30" i="4"/>
  <c r="F30" i="4"/>
  <c r="D30" i="4"/>
  <c r="I29" i="4"/>
  <c r="H29" i="4"/>
  <c r="G29" i="4"/>
  <c r="F29" i="4"/>
  <c r="D29" i="4"/>
  <c r="I28" i="4"/>
  <c r="H28" i="4"/>
  <c r="E28" i="4" s="1"/>
  <c r="G28" i="4"/>
  <c r="F28" i="4"/>
  <c r="D28" i="4"/>
  <c r="I27" i="4"/>
  <c r="H27" i="4"/>
  <c r="G27" i="4"/>
  <c r="F27" i="4"/>
  <c r="D27" i="4"/>
  <c r="I26" i="4"/>
  <c r="H26" i="4"/>
  <c r="H25" i="4" s="1"/>
  <c r="G26" i="4"/>
  <c r="F26" i="4"/>
  <c r="F25" i="4" s="1"/>
  <c r="D26" i="4"/>
  <c r="G25" i="4"/>
  <c r="E24" i="4"/>
  <c r="I23" i="4"/>
  <c r="H23" i="4"/>
  <c r="G23" i="4"/>
  <c r="F23" i="4"/>
  <c r="D23" i="4"/>
  <c r="G22" i="4"/>
  <c r="G64" i="4" s="1"/>
  <c r="E15" i="4"/>
  <c r="D15" i="4"/>
  <c r="A8" i="4" s="1"/>
  <c r="D13" i="4"/>
  <c r="H11" i="4"/>
  <c r="G11" i="4"/>
  <c r="E11" i="4"/>
  <c r="A11" i="4"/>
  <c r="I96" i="2"/>
  <c r="H96" i="2"/>
  <c r="G96" i="2"/>
  <c r="F96" i="2"/>
  <c r="E96" i="2" s="1"/>
  <c r="D96" i="2"/>
  <c r="I95" i="2"/>
  <c r="H95" i="2"/>
  <c r="G95" i="2"/>
  <c r="F95" i="2"/>
  <c r="D95" i="2"/>
  <c r="I94" i="2"/>
  <c r="H94" i="2"/>
  <c r="G94" i="2"/>
  <c r="F94" i="2"/>
  <c r="D94" i="2"/>
  <c r="I93" i="2"/>
  <c r="H93" i="2"/>
  <c r="G93" i="2"/>
  <c r="F93" i="2"/>
  <c r="D93" i="2"/>
  <c r="I92" i="2"/>
  <c r="H92" i="2"/>
  <c r="G92" i="2"/>
  <c r="F92" i="2"/>
  <c r="E92" i="2" s="1"/>
  <c r="D92" i="2"/>
  <c r="I91" i="2"/>
  <c r="H91" i="2"/>
  <c r="G91" i="2"/>
  <c r="F91" i="2"/>
  <c r="D91" i="2"/>
  <c r="I90" i="2"/>
  <c r="H90" i="2"/>
  <c r="G90" i="2"/>
  <c r="F90" i="2"/>
  <c r="D90" i="2"/>
  <c r="I89" i="2"/>
  <c r="H89" i="2"/>
  <c r="G89" i="2"/>
  <c r="F89" i="2"/>
  <c r="D89" i="2"/>
  <c r="I88" i="2"/>
  <c r="H88" i="2"/>
  <c r="G88" i="2"/>
  <c r="F88" i="2"/>
  <c r="E88" i="2" s="1"/>
  <c r="D88" i="2"/>
  <c r="I87" i="2"/>
  <c r="I86" i="2" s="1"/>
  <c r="H87" i="2"/>
  <c r="H86" i="2" s="1"/>
  <c r="G87" i="2"/>
  <c r="G86" i="2" s="1"/>
  <c r="F87" i="2"/>
  <c r="D87" i="2"/>
  <c r="D86" i="2" s="1"/>
  <c r="F86" i="2"/>
  <c r="I85" i="2"/>
  <c r="H85" i="2"/>
  <c r="G85" i="2"/>
  <c r="F85" i="2"/>
  <c r="D85" i="2"/>
  <c r="I84" i="2"/>
  <c r="H84" i="2"/>
  <c r="G84" i="2"/>
  <c r="F84" i="2"/>
  <c r="D84" i="2"/>
  <c r="I83" i="2"/>
  <c r="H83" i="2"/>
  <c r="E83" i="2" s="1"/>
  <c r="G83" i="2"/>
  <c r="F83" i="2"/>
  <c r="D83" i="2"/>
  <c r="I82" i="2"/>
  <c r="H82" i="2"/>
  <c r="G82" i="2"/>
  <c r="F82" i="2"/>
  <c r="D82" i="2"/>
  <c r="E81" i="2"/>
  <c r="I80" i="2"/>
  <c r="H80" i="2"/>
  <c r="G80" i="2"/>
  <c r="E80" i="2" s="1"/>
  <c r="F80" i="2"/>
  <c r="D80" i="2"/>
  <c r="I79" i="2"/>
  <c r="H79" i="2"/>
  <c r="G79" i="2"/>
  <c r="F79" i="2"/>
  <c r="D79" i="2"/>
  <c r="I78" i="2"/>
  <c r="H78" i="2"/>
  <c r="G78" i="2"/>
  <c r="G77" i="2" s="1"/>
  <c r="F78" i="2"/>
  <c r="F77" i="2" s="1"/>
  <c r="D78" i="2"/>
  <c r="D77" i="2"/>
  <c r="I76" i="2"/>
  <c r="H76" i="2"/>
  <c r="G76" i="2"/>
  <c r="F76" i="2"/>
  <c r="E76" i="2" s="1"/>
  <c r="D76" i="2"/>
  <c r="I75" i="2"/>
  <c r="H75" i="2"/>
  <c r="G75" i="2"/>
  <c r="F75" i="2"/>
  <c r="D75" i="2"/>
  <c r="I74" i="2"/>
  <c r="H74" i="2"/>
  <c r="G74" i="2"/>
  <c r="F74" i="2"/>
  <c r="E74" i="2"/>
  <c r="D74" i="2"/>
  <c r="I73" i="2"/>
  <c r="H73" i="2"/>
  <c r="G73" i="2"/>
  <c r="E73" i="2" s="1"/>
  <c r="F73" i="2"/>
  <c r="D73" i="2"/>
  <c r="I72" i="2"/>
  <c r="H72" i="2"/>
  <c r="E72" i="2" s="1"/>
  <c r="G72" i="2"/>
  <c r="F72" i="2"/>
  <c r="D72" i="2"/>
  <c r="I71" i="2"/>
  <c r="H71" i="2"/>
  <c r="G71" i="2"/>
  <c r="F71" i="2"/>
  <c r="D71" i="2"/>
  <c r="I70" i="2"/>
  <c r="H70" i="2"/>
  <c r="G70" i="2"/>
  <c r="E70" i="2" s="1"/>
  <c r="F70" i="2"/>
  <c r="D70" i="2"/>
  <c r="I69" i="2"/>
  <c r="I68" i="2" s="1"/>
  <c r="H69" i="2"/>
  <c r="G69" i="2"/>
  <c r="F69" i="2"/>
  <c r="F68" i="2" s="1"/>
  <c r="F66" i="2" s="1"/>
  <c r="D69" i="2"/>
  <c r="D68" i="2" s="1"/>
  <c r="E67" i="2"/>
  <c r="I63" i="2"/>
  <c r="H63" i="2"/>
  <c r="G63" i="2"/>
  <c r="F63" i="2"/>
  <c r="D63" i="2"/>
  <c r="I62" i="2"/>
  <c r="H62" i="2"/>
  <c r="G62" i="2"/>
  <c r="F62" i="2"/>
  <c r="D62" i="2"/>
  <c r="E61" i="2"/>
  <c r="I60" i="2"/>
  <c r="H60" i="2"/>
  <c r="E60" i="2" s="1"/>
  <c r="G60" i="2"/>
  <c r="F60" i="2"/>
  <c r="D60" i="2"/>
  <c r="I59" i="2"/>
  <c r="H59" i="2"/>
  <c r="G59" i="2"/>
  <c r="F59" i="2"/>
  <c r="D59" i="2"/>
  <c r="I58" i="2"/>
  <c r="H58" i="2"/>
  <c r="G58" i="2"/>
  <c r="F58" i="2"/>
  <c r="D58" i="2"/>
  <c r="I57" i="2"/>
  <c r="H57" i="2"/>
  <c r="G57" i="2"/>
  <c r="G56" i="2" s="1"/>
  <c r="F57" i="2"/>
  <c r="D57" i="2"/>
  <c r="H56" i="2"/>
  <c r="I55" i="2"/>
  <c r="H55" i="2"/>
  <c r="G55" i="2"/>
  <c r="F55" i="2"/>
  <c r="D55" i="2"/>
  <c r="I54" i="2"/>
  <c r="H54" i="2"/>
  <c r="G54" i="2"/>
  <c r="F54" i="2"/>
  <c r="D54" i="2"/>
  <c r="I53" i="2"/>
  <c r="H53" i="2"/>
  <c r="G53" i="2"/>
  <c r="F53" i="2"/>
  <c r="D53" i="2"/>
  <c r="I52" i="2"/>
  <c r="H52" i="2"/>
  <c r="E52" i="2" s="1"/>
  <c r="G52" i="2"/>
  <c r="F52" i="2"/>
  <c r="D52" i="2"/>
  <c r="I51" i="2"/>
  <c r="H51" i="2"/>
  <c r="G51" i="2"/>
  <c r="F51" i="2"/>
  <c r="D51" i="2"/>
  <c r="I50" i="2"/>
  <c r="H50" i="2"/>
  <c r="G50" i="2"/>
  <c r="F50" i="2"/>
  <c r="D50" i="2"/>
  <c r="I49" i="2"/>
  <c r="H49" i="2"/>
  <c r="G49" i="2"/>
  <c r="F49" i="2"/>
  <c r="D49" i="2"/>
  <c r="I48" i="2"/>
  <c r="H48" i="2"/>
  <c r="E48" i="2" s="1"/>
  <c r="G48" i="2"/>
  <c r="F48" i="2"/>
  <c r="D48" i="2"/>
  <c r="I47" i="2"/>
  <c r="H47" i="2"/>
  <c r="G47" i="2"/>
  <c r="F47" i="2"/>
  <c r="D47" i="2"/>
  <c r="I46" i="2"/>
  <c r="H46" i="2"/>
  <c r="G46" i="2"/>
  <c r="F46" i="2"/>
  <c r="D46" i="2"/>
  <c r="I45" i="2"/>
  <c r="H45" i="2"/>
  <c r="G45" i="2"/>
  <c r="F45" i="2"/>
  <c r="D45" i="2"/>
  <c r="I44" i="2"/>
  <c r="H44" i="2"/>
  <c r="E44" i="2" s="1"/>
  <c r="G44" i="2"/>
  <c r="F44" i="2"/>
  <c r="D44" i="2"/>
  <c r="I43" i="2"/>
  <c r="H43" i="2"/>
  <c r="G43" i="2"/>
  <c r="F43" i="2"/>
  <c r="D43" i="2"/>
  <c r="I42" i="2"/>
  <c r="H42" i="2"/>
  <c r="G42" i="2"/>
  <c r="F42" i="2"/>
  <c r="F39" i="2" s="1"/>
  <c r="F38" i="2" s="1"/>
  <c r="D42" i="2"/>
  <c r="I41" i="2"/>
  <c r="H41" i="2"/>
  <c r="G41" i="2"/>
  <c r="F41" i="2"/>
  <c r="D41" i="2"/>
  <c r="I40" i="2"/>
  <c r="I39" i="2" s="1"/>
  <c r="H40" i="2"/>
  <c r="E40" i="2" s="1"/>
  <c r="G40" i="2"/>
  <c r="F40" i="2"/>
  <c r="D40" i="2"/>
  <c r="D39" i="2" s="1"/>
  <c r="G39" i="2"/>
  <c r="G38" i="2" s="1"/>
  <c r="I37" i="2"/>
  <c r="H37" i="2"/>
  <c r="G37" i="2"/>
  <c r="F37" i="2"/>
  <c r="D37" i="2"/>
  <c r="I36" i="2"/>
  <c r="H36" i="2"/>
  <c r="E36" i="2" s="1"/>
  <c r="G36" i="2"/>
  <c r="F36" i="2"/>
  <c r="D36" i="2"/>
  <c r="E35" i="2"/>
  <c r="E34" i="2"/>
  <c r="I33" i="2"/>
  <c r="H33" i="2"/>
  <c r="G33" i="2"/>
  <c r="F33" i="2"/>
  <c r="D33" i="2"/>
  <c r="I32" i="2"/>
  <c r="H32" i="2"/>
  <c r="H25" i="2" s="1"/>
  <c r="G32" i="2"/>
  <c r="F32" i="2"/>
  <c r="D32" i="2"/>
  <c r="I31" i="2"/>
  <c r="H31" i="2"/>
  <c r="G31" i="2"/>
  <c r="F31" i="2"/>
  <c r="D31" i="2"/>
  <c r="I30" i="2"/>
  <c r="H30" i="2"/>
  <c r="G30" i="2"/>
  <c r="F30" i="2"/>
  <c r="E30" i="2" s="1"/>
  <c r="D30" i="2"/>
  <c r="I29" i="2"/>
  <c r="H29" i="2"/>
  <c r="G29" i="2"/>
  <c r="F29" i="2"/>
  <c r="D29" i="2"/>
  <c r="I28" i="2"/>
  <c r="H28" i="2"/>
  <c r="G28" i="2"/>
  <c r="F28" i="2"/>
  <c r="D28" i="2"/>
  <c r="I27" i="2"/>
  <c r="H27" i="2"/>
  <c r="G27" i="2"/>
  <c r="F27" i="2"/>
  <c r="D27" i="2"/>
  <c r="I26" i="2"/>
  <c r="I25" i="2" s="1"/>
  <c r="I22" i="2" s="1"/>
  <c r="H26" i="2"/>
  <c r="G26" i="2"/>
  <c r="F26" i="2"/>
  <c r="E26" i="2" s="1"/>
  <c r="D26" i="2"/>
  <c r="D25" i="2"/>
  <c r="E24" i="2"/>
  <c r="I23" i="2"/>
  <c r="H23" i="2"/>
  <c r="G23" i="2"/>
  <c r="E23" i="2" s="1"/>
  <c r="F23" i="2"/>
  <c r="D23" i="2"/>
  <c r="E15" i="2"/>
  <c r="D15" i="2"/>
  <c r="A8" i="2" s="1"/>
  <c r="D13" i="2"/>
  <c r="H11" i="2"/>
  <c r="G11" i="2"/>
  <c r="E11" i="2"/>
  <c r="A11" i="2"/>
  <c r="H22" i="2" l="1"/>
  <c r="G25" i="2"/>
  <c r="E29" i="2"/>
  <c r="D38" i="2"/>
  <c r="E43" i="2"/>
  <c r="E55" i="2"/>
  <c r="D22" i="2"/>
  <c r="D64" i="2" s="1"/>
  <c r="E28" i="2"/>
  <c r="E32" i="2"/>
  <c r="E42" i="2"/>
  <c r="E46" i="2"/>
  <c r="E50" i="2"/>
  <c r="E54" i="2"/>
  <c r="E58" i="2"/>
  <c r="E63" i="2"/>
  <c r="E69" i="2"/>
  <c r="E68" i="2" s="1"/>
  <c r="E79" i="2"/>
  <c r="E77" i="2" s="1"/>
  <c r="E85" i="2"/>
  <c r="E90" i="2"/>
  <c r="E94" i="2"/>
  <c r="E33" i="2"/>
  <c r="I38" i="2"/>
  <c r="E47" i="2"/>
  <c r="E51" i="2"/>
  <c r="E59" i="2"/>
  <c r="E71" i="2"/>
  <c r="E82" i="2"/>
  <c r="E91" i="2"/>
  <c r="E95" i="2"/>
  <c r="E27" i="2"/>
  <c r="E31" i="2"/>
  <c r="E37" i="2"/>
  <c r="E41" i="2"/>
  <c r="E39" i="2" s="1"/>
  <c r="E38" i="2" s="1"/>
  <c r="E45" i="2"/>
  <c r="E49" i="2"/>
  <c r="E53" i="2"/>
  <c r="E57" i="2"/>
  <c r="E56" i="2" s="1"/>
  <c r="D56" i="2"/>
  <c r="I56" i="2"/>
  <c r="I64" i="2" s="1"/>
  <c r="E62" i="2"/>
  <c r="H68" i="2"/>
  <c r="E75" i="2"/>
  <c r="E78" i="2"/>
  <c r="I77" i="2"/>
  <c r="I66" i="2" s="1"/>
  <c r="E84" i="2"/>
  <c r="E89" i="2"/>
  <c r="E93" i="2"/>
  <c r="H22" i="4"/>
  <c r="H64" i="4" s="1"/>
  <c r="E30" i="4"/>
  <c r="E36" i="4"/>
  <c r="E41" i="4"/>
  <c r="E45" i="4"/>
  <c r="E49" i="4"/>
  <c r="E53" i="4"/>
  <c r="E57" i="4"/>
  <c r="H66" i="4"/>
  <c r="E85" i="4"/>
  <c r="E87" i="4"/>
  <c r="E91" i="4"/>
  <c r="E23" i="4"/>
  <c r="D25" i="4"/>
  <c r="D22" i="4" s="1"/>
  <c r="I25" i="4"/>
  <c r="E29" i="4"/>
  <c r="E33" i="4"/>
  <c r="E40" i="4"/>
  <c r="E44" i="4"/>
  <c r="E48" i="4"/>
  <c r="E52" i="4"/>
  <c r="D56" i="4"/>
  <c r="I56" i="4"/>
  <c r="E60" i="4"/>
  <c r="E69" i="4"/>
  <c r="E68" i="4" s="1"/>
  <c r="E72" i="4"/>
  <c r="E78" i="4"/>
  <c r="E84" i="4"/>
  <c r="G86" i="4"/>
  <c r="E90" i="4"/>
  <c r="E94" i="4"/>
  <c r="F22" i="4"/>
  <c r="E43" i="4"/>
  <c r="E55" i="4"/>
  <c r="E59" i="4"/>
  <c r="E27" i="4"/>
  <c r="E31" i="4"/>
  <c r="E37" i="4"/>
  <c r="E42" i="4"/>
  <c r="E46" i="4"/>
  <c r="E50" i="4"/>
  <c r="E54" i="4"/>
  <c r="E58" i="4"/>
  <c r="E62" i="4"/>
  <c r="E70" i="4"/>
  <c r="E71" i="4"/>
  <c r="E76" i="4"/>
  <c r="E82" i="4"/>
  <c r="E77" i="4" s="1"/>
  <c r="E88" i="4"/>
  <c r="E92" i="4"/>
  <c r="E96" i="4"/>
  <c r="D22" i="5"/>
  <c r="D64" i="5" s="1"/>
  <c r="E77" i="5"/>
  <c r="E85" i="5"/>
  <c r="E87" i="5"/>
  <c r="E86" i="5" s="1"/>
  <c r="F22" i="5"/>
  <c r="E28" i="5"/>
  <c r="E32" i="5"/>
  <c r="G39" i="5"/>
  <c r="G38" i="5" s="1"/>
  <c r="G64" i="5" s="1"/>
  <c r="E43" i="5"/>
  <c r="E47" i="5"/>
  <c r="E51" i="5"/>
  <c r="E55" i="5"/>
  <c r="E59" i="5"/>
  <c r="E69" i="5"/>
  <c r="E68" i="5" s="1"/>
  <c r="E66" i="5" s="1"/>
  <c r="I68" i="5"/>
  <c r="I66" i="5" s="1"/>
  <c r="E72" i="5"/>
  <c r="G77" i="5"/>
  <c r="E84" i="5"/>
  <c r="G86" i="5"/>
  <c r="G66" i="5" s="1"/>
  <c r="E90" i="5"/>
  <c r="E94" i="5"/>
  <c r="E27" i="5"/>
  <c r="E31" i="5"/>
  <c r="E37" i="5"/>
  <c r="E42" i="5"/>
  <c r="E46" i="5"/>
  <c r="E50" i="5"/>
  <c r="E54" i="5"/>
  <c r="E58" i="5"/>
  <c r="E62" i="5"/>
  <c r="E76" i="5"/>
  <c r="H25" i="5"/>
  <c r="H22" i="5" s="1"/>
  <c r="E30" i="5"/>
  <c r="E36" i="5"/>
  <c r="E41" i="5"/>
  <c r="E45" i="5"/>
  <c r="E49" i="5"/>
  <c r="E53" i="5"/>
  <c r="H56" i="5"/>
  <c r="G56" i="5"/>
  <c r="E70" i="5"/>
  <c r="E71" i="5"/>
  <c r="E82" i="5"/>
  <c r="E88" i="5"/>
  <c r="E92" i="5"/>
  <c r="E96" i="5"/>
  <c r="E39" i="5"/>
  <c r="D66" i="5"/>
  <c r="D97" i="5" s="1"/>
  <c r="H66" i="5"/>
  <c r="E26" i="5"/>
  <c r="E57" i="5"/>
  <c r="E56" i="5" s="1"/>
  <c r="I22" i="5"/>
  <c r="I64" i="5" s="1"/>
  <c r="F39" i="5"/>
  <c r="F38" i="5" s="1"/>
  <c r="F64" i="5" s="1"/>
  <c r="F86" i="5"/>
  <c r="F77" i="5"/>
  <c r="F66" i="5" s="1"/>
  <c r="E39" i="4"/>
  <c r="D66" i="4"/>
  <c r="E26" i="4"/>
  <c r="F77" i="4"/>
  <c r="I22" i="4"/>
  <c r="I64" i="4" s="1"/>
  <c r="F39" i="4"/>
  <c r="F38" i="4" s="1"/>
  <c r="F64" i="4" s="1"/>
  <c r="H56" i="4"/>
  <c r="I68" i="4"/>
  <c r="I66" i="4" s="1"/>
  <c r="G77" i="4"/>
  <c r="G66" i="4" s="1"/>
  <c r="F86" i="4"/>
  <c r="F66" i="4" s="1"/>
  <c r="E25" i="2"/>
  <c r="E22" i="2" s="1"/>
  <c r="D66" i="2"/>
  <c r="H77" i="2"/>
  <c r="E87" i="2"/>
  <c r="E86" i="2" s="1"/>
  <c r="G22" i="2"/>
  <c r="G64" i="2" s="1"/>
  <c r="F25" i="2"/>
  <c r="F22" i="2" s="1"/>
  <c r="H39" i="2"/>
  <c r="H38" i="2" s="1"/>
  <c r="F56" i="2"/>
  <c r="G68" i="2"/>
  <c r="G66" i="2" s="1"/>
  <c r="I65" i="2" l="1"/>
  <c r="I97" i="2"/>
  <c r="E64" i="2"/>
  <c r="H64" i="2"/>
  <c r="H65" i="2" s="1"/>
  <c r="H66" i="2"/>
  <c r="E56" i="4"/>
  <c r="E86" i="4"/>
  <c r="E66" i="4" s="1"/>
  <c r="E65" i="4" s="1"/>
  <c r="E25" i="4"/>
  <c r="E22" i="4" s="1"/>
  <c r="E64" i="4" s="1"/>
  <c r="D64" i="4"/>
  <c r="D97" i="4" s="1"/>
  <c r="E38" i="4"/>
  <c r="G97" i="5"/>
  <c r="G65" i="5"/>
  <c r="E25" i="5"/>
  <c r="E22" i="5" s="1"/>
  <c r="E64" i="5" s="1"/>
  <c r="E38" i="5"/>
  <c r="H97" i="5"/>
  <c r="D65" i="5"/>
  <c r="H64" i="5"/>
  <c r="H65" i="5" s="1"/>
  <c r="F97" i="5"/>
  <c r="F65" i="5"/>
  <c r="I97" i="5"/>
  <c r="I65" i="5"/>
  <c r="A65" i="5"/>
  <c r="A97" i="5"/>
  <c r="F65" i="4"/>
  <c r="F97" i="4"/>
  <c r="G65" i="4"/>
  <c r="G97" i="4"/>
  <c r="I97" i="4"/>
  <c r="I65" i="4"/>
  <c r="H97" i="4"/>
  <c r="H65" i="4"/>
  <c r="H97" i="2"/>
  <c r="F64" i="2"/>
  <c r="E66" i="2"/>
  <c r="E65" i="2" s="1"/>
  <c r="G65" i="2"/>
  <c r="G97" i="2"/>
  <c r="D65" i="2"/>
  <c r="D97" i="2"/>
  <c r="E97" i="4" l="1"/>
  <c r="D65" i="4"/>
  <c r="A65" i="4" s="1"/>
  <c r="E97" i="5"/>
  <c r="E65" i="5"/>
  <c r="A97" i="4"/>
  <c r="A65" i="2"/>
  <c r="A97" i="2"/>
  <c r="F97" i="2"/>
  <c r="F65" i="2"/>
  <c r="E97" i="2"/>
</calcChain>
</file>

<file path=xl/comments1.xml><?xml version="1.0" encoding="utf-8"?>
<comments xmlns="http://schemas.openxmlformats.org/spreadsheetml/2006/main">
  <authors>
    <author>Никола Павлов</author>
  </authors>
  <commentList>
    <comment ref="H11" author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</commentList>
</comments>
</file>

<file path=xl/comments2.xml><?xml version="1.0" encoding="utf-8"?>
<comments xmlns="http://schemas.openxmlformats.org/spreadsheetml/2006/main">
  <authors>
    <author>Никола Павлов</author>
  </authors>
  <commentList>
    <comment ref="H11" author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</commentList>
</comments>
</file>

<file path=xl/comments3.xml><?xml version="1.0" encoding="utf-8"?>
<comments xmlns="http://schemas.openxmlformats.org/spreadsheetml/2006/main">
  <authors>
    <author>Никола Павлов</author>
  </authors>
  <commentList>
    <comment ref="H11" author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</commentList>
</comments>
</file>

<file path=xl/sharedStrings.xml><?xml version="1.0" encoding="utf-8"?>
<sst xmlns="http://schemas.openxmlformats.org/spreadsheetml/2006/main" count="704" uniqueCount="174">
  <si>
    <t xml:space="preserve">                                  ОТЧЕТ ЗА КАСОВОТО ИЗПЪЛНЕНИЕ НА БЮДЖЕТА</t>
  </si>
  <si>
    <t>АГРАРЕН УНИВЕРСИТЕТ - ПЛОВДИВ</t>
  </si>
  <si>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</si>
  <si>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</si>
  <si>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</si>
  <si>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</si>
  <si>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>Аграрен университет - Пловдив</t>
  </si>
  <si>
    <t>код по ЕБК:</t>
  </si>
  <si>
    <t>1722</t>
  </si>
  <si>
    <t xml:space="preserve">               (наименование на първостепенния разпоредител с бюджет)</t>
  </si>
  <si>
    <t>финансово-правна форма</t>
  </si>
  <si>
    <t>БЮДЖЕТ</t>
  </si>
  <si>
    <t>(в левове)</t>
  </si>
  <si>
    <t>§§</t>
  </si>
  <si>
    <t>Годишен         уточнен план                           2018 г.</t>
  </si>
  <si>
    <t>ОТЧЕТ               2018 г.</t>
  </si>
  <si>
    <t xml:space="preserve">                                      ОТЧЕТНИ ДАННИ ЗА: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</si>
  <si>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</si>
  <si>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</si>
  <si>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</si>
  <si>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</si>
  <si>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</si>
  <si>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(а)</t>
  </si>
  <si>
    <t>(1)</t>
  </si>
  <si>
    <t>(2)</t>
  </si>
  <si>
    <t>(3)</t>
  </si>
  <si>
    <t>(4)</t>
  </si>
  <si>
    <t>(5)</t>
  </si>
  <si>
    <t>(6)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</si>
  <si>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</si>
  <si>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</si>
  <si>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</si>
  <si>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</si>
  <si>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</si>
  <si>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</si>
  <si>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</si>
  <si>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</si>
  <si>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</si>
  <si>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</si>
  <si>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</si>
  <si>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</si>
  <si>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</si>
  <si>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</si>
  <si>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</si>
  <si>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</si>
  <si>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 и вноски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</si>
  <si>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</si>
  <si>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</si>
  <si>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</si>
  <si>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</si>
  <si>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</si>
  <si>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</si>
  <si>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</si>
  <si>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</si>
  <si>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</si>
  <si>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</si>
  <si>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</si>
  <si>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</si>
  <si>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</si>
  <si>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</si>
  <si>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</si>
  <si>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</si>
  <si>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</si>
  <si>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</si>
  <si>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</si>
  <si>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</si>
  <si>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</si>
  <si>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</si>
  <si>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</si>
  <si>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</si>
  <si>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</si>
  <si>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</si>
  <si>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</si>
  <si>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</si>
  <si>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</si>
  <si>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</si>
  <si>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</si>
  <si>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</si>
  <si>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</si>
  <si>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</si>
  <si>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</si>
  <si>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</si>
  <si>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</si>
  <si>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</si>
  <si>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</si>
  <si>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</si>
  <si>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</si>
  <si>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</si>
  <si>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</si>
  <si>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</si>
  <si>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</si>
  <si>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</si>
  <si>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</si>
  <si>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</si>
  <si>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</si>
  <si>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</si>
  <si>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</si>
  <si>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</si>
  <si>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</si>
  <si>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</si>
  <si>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</si>
  <si>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</si>
  <si>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</si>
  <si>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</si>
  <si>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</si>
  <si>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</si>
  <si>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</si>
  <si>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</si>
  <si>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</si>
  <si>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</si>
  <si>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</si>
  <si>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</si>
  <si>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</si>
  <si>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</si>
  <si>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</si>
  <si>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</si>
  <si>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</si>
  <si>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</si>
  <si>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</si>
  <si>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</si>
  <si>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</si>
  <si>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</si>
  <si>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</si>
  <si>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</si>
  <si>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</si>
  <si>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</si>
  <si>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</si>
  <si>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</si>
  <si>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</si>
  <si>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</si>
  <si>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</si>
  <si>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</si>
  <si>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</si>
  <si>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</si>
  <si>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</si>
  <si>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</si>
  <si>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</si>
  <si>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</si>
  <si>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</si>
  <si>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</si>
  <si>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</si>
  <si>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</si>
  <si>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</si>
  <si>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</si>
  <si>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</si>
  <si>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</si>
  <si>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</si>
  <si>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</si>
  <si>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</si>
  <si>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</si>
  <si>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</si>
  <si>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</si>
  <si>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</si>
  <si>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</si>
  <si>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</si>
  <si>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</si>
  <si>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</si>
  <si>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</si>
  <si>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</si>
  <si>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</si>
  <si>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</si>
  <si>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</si>
  <si>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</si>
  <si>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rosi_hristeva_au@abv.bg</t>
  </si>
  <si>
    <t>032/654331</t>
  </si>
  <si>
    <t>05.02.2018 г.</t>
  </si>
  <si>
    <t>(e-mail)</t>
  </si>
  <si>
    <t xml:space="preserve">(служебни телефони) </t>
  </si>
  <si>
    <t>(дата)</t>
  </si>
  <si>
    <t>ИЗГОТВИЛ:</t>
  </si>
  <si>
    <t>Росица Христева</t>
  </si>
  <si>
    <t>ГЛ. СЧЕТОВОДИТЕЛ:</t>
  </si>
  <si>
    <t>РЪКОВОДИТЕЛ:</t>
  </si>
  <si>
    <t>проф.д-р Христина Янчева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</si>
</sst>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7" formatCode="_-* #,##0.00\ _ë_â_-;\-* #,##0.00\ _ë_â_-;_-* &quot;-&quot;??\ _ë_â_-;_-@_-"/>
    <numFmt numFmtId="168" formatCode="0.0"/>
    <numFmt numFmtId="169" formatCode="dd\.m\.yyyy\ &quot;г.&quot;;@"/>
    <numFmt numFmtId="178" formatCode="#,##0;[Red]\(#,##0\)"/>
    <numFmt numFmtId="186" formatCode="000&quot; &quot;000&quot; &quot;000"/>
  </numFmts>
  <fonts count="4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Hebar"/>
      <charset val="204"/>
    </font>
    <font>
      <sz val="12"/>
      <name val="Times New Roman CYR"/>
      <family val="1"/>
      <charset val="204"/>
    </font>
    <font>
      <i/>
      <sz val="12"/>
      <name val="Times New Roman CYR"/>
      <family val="1"/>
      <charset val="204"/>
    </font>
    <font>
      <b/>
      <sz val="12"/>
      <name val="Times New Roman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sz val="10"/>
      <color indexed="8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2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2"/>
      <color theme="0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i/>
      <sz val="14"/>
      <color rgb="FF000099"/>
      <name val="Times New Roman Cyr"/>
      <charset val="204"/>
    </font>
    <font>
      <b/>
      <u/>
      <sz val="12"/>
      <color rgb="FF000099"/>
      <name val="Times New Roman CYR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1FFE1"/>
        <bgColor indexed="64"/>
      </patternFill>
    </fill>
  </fills>
  <borders count="10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</borders>
  <cellStyleXfs count="11">
    <xf numFmtId="0" fontId="0" fillId="0" borderId="0"/>
    <xf numFmtId="0" fontId="2" fillId="0" borderId="0"/>
    <xf numFmtId="0" fontId="28" fillId="0" borderId="0" applyNumberFormat="0" applyFill="0" applyBorder="0" applyAlignment="0" applyProtection="0"/>
    <xf numFmtId="0" fontId="7" fillId="0" borderId="0"/>
    <xf numFmtId="0" fontId="7" fillId="0" borderId="0"/>
    <xf numFmtId="0" fontId="29" fillId="0" borderId="0"/>
    <xf numFmtId="0" fontId="7" fillId="0" borderId="0"/>
    <xf numFmtId="0" fontId="1" fillId="0" borderId="0"/>
    <xf numFmtId="0" fontId="7" fillId="0" borderId="0"/>
    <xf numFmtId="0" fontId="7" fillId="0" borderId="0"/>
    <xf numFmtId="167" fontId="2" fillId="0" borderId="0" applyFont="0" applyFill="0" applyBorder="0" applyAlignment="0" applyProtection="0"/>
  </cellStyleXfs>
  <cellXfs count="606">
    <xf numFmtId="0" fontId="0" fillId="0" borderId="0" xfId="0"/>
    <xf numFmtId="0" fontId="2" fillId="0" borderId="0" xfId="1"/>
    <xf numFmtId="0" fontId="16" fillId="0" borderId="0" xfId="1" applyFont="1" applyBorder="1" applyProtection="1"/>
    <xf numFmtId="3" fontId="33" fillId="6" borderId="5" xfId="3" applyNumberFormat="1" applyFont="1" applyFill="1" applyBorder="1" applyAlignment="1" applyProtection="1">
      <alignment horizontal="right" vertical="center"/>
    </xf>
    <xf numFmtId="0" fontId="11" fillId="6" borderId="41" xfId="1" quotePrefix="1" applyFont="1" applyFill="1" applyBorder="1" applyAlignment="1" applyProtection="1">
      <alignment horizontal="left"/>
    </xf>
    <xf numFmtId="0" fontId="12" fillId="6" borderId="41" xfId="1" applyFont="1" applyFill="1" applyBorder="1" applyAlignment="1" applyProtection="1">
      <alignment horizontal="left"/>
    </xf>
    <xf numFmtId="0" fontId="12" fillId="6" borderId="41" xfId="1" quotePrefix="1" applyFont="1" applyFill="1" applyBorder="1" applyAlignment="1" applyProtection="1">
      <alignment horizontal="left"/>
    </xf>
    <xf numFmtId="3" fontId="12" fillId="6" borderId="41" xfId="1" applyNumberFormat="1" applyFont="1" applyFill="1" applyBorder="1" applyAlignment="1" applyProtection="1"/>
    <xf numFmtId="0" fontId="8" fillId="3" borderId="3" xfId="1" applyFont="1" applyFill="1" applyBorder="1" applyAlignment="1" applyProtection="1">
      <alignment horizontal="left"/>
    </xf>
    <xf numFmtId="0" fontId="8" fillId="3" borderId="11" xfId="1" applyFont="1" applyFill="1" applyBorder="1" applyAlignment="1" applyProtection="1">
      <alignment horizontal="left"/>
    </xf>
    <xf numFmtId="0" fontId="8" fillId="3" borderId="69" xfId="1" applyFont="1" applyFill="1" applyBorder="1" applyAlignment="1" applyProtection="1">
      <alignment horizontal="left"/>
    </xf>
    <xf numFmtId="0" fontId="8" fillId="3" borderId="15" xfId="1" applyFont="1" applyFill="1" applyBorder="1" applyAlignment="1" applyProtection="1">
      <alignment horizontal="left"/>
    </xf>
    <xf numFmtId="0" fontId="8" fillId="3" borderId="1" xfId="1" applyFont="1" applyFill="1" applyBorder="1" applyAlignment="1" applyProtection="1">
      <alignment horizontal="left"/>
    </xf>
    <xf numFmtId="0" fontId="8" fillId="3" borderId="0" xfId="1" applyFont="1" applyFill="1" applyBorder="1" applyProtection="1"/>
    <xf numFmtId="0" fontId="12" fillId="3" borderId="3" xfId="1" quotePrefix="1" applyFont="1" applyFill="1" applyBorder="1" applyAlignment="1" applyProtection="1">
      <alignment horizontal="center"/>
    </xf>
    <xf numFmtId="0" fontId="12" fillId="3" borderId="2" xfId="1" quotePrefix="1" applyFont="1" applyFill="1" applyBorder="1" applyAlignment="1" applyProtection="1">
      <alignment horizontal="center"/>
    </xf>
    <xf numFmtId="0" fontId="12" fillId="3" borderId="15" xfId="1" quotePrefix="1" applyFont="1" applyFill="1" applyBorder="1" applyAlignment="1" applyProtection="1">
      <alignment horizontal="center"/>
    </xf>
    <xf numFmtId="0" fontId="8" fillId="3" borderId="3" xfId="1" applyFont="1" applyFill="1" applyBorder="1" applyAlignment="1" applyProtection="1">
      <alignment horizontal="center"/>
    </xf>
    <xf numFmtId="0" fontId="8" fillId="3" borderId="3" xfId="1" applyFont="1" applyFill="1" applyBorder="1" applyProtection="1"/>
    <xf numFmtId="0" fontId="16" fillId="3" borderId="0" xfId="1" applyFont="1" applyFill="1" applyProtection="1"/>
    <xf numFmtId="0" fontId="12" fillId="3" borderId="3" xfId="1" applyFont="1" applyFill="1" applyBorder="1" applyAlignment="1" applyProtection="1"/>
    <xf numFmtId="0" fontId="8" fillId="3" borderId="3" xfId="1" quotePrefix="1" applyFont="1" applyFill="1" applyBorder="1" applyAlignment="1" applyProtection="1">
      <alignment horizontal="left"/>
    </xf>
    <xf numFmtId="3" fontId="8" fillId="3" borderId="3" xfId="1" quotePrefix="1" applyNumberFormat="1" applyFont="1" applyFill="1" applyBorder="1" applyAlignment="1" applyProtection="1"/>
    <xf numFmtId="0" fontId="12" fillId="3" borderId="3" xfId="1" applyFont="1" applyFill="1" applyBorder="1" applyAlignment="1" applyProtection="1">
      <alignment horizontal="left"/>
    </xf>
    <xf numFmtId="3" fontId="12" fillId="3" borderId="3" xfId="1" applyNumberFormat="1" applyFont="1" applyFill="1" applyBorder="1" applyAlignment="1" applyProtection="1">
      <alignment horizontal="right"/>
    </xf>
    <xf numFmtId="0" fontId="8" fillId="3" borderId="0" xfId="1" applyFont="1" applyFill="1" applyBorder="1" applyAlignment="1" applyProtection="1">
      <alignment horizontal="left"/>
    </xf>
    <xf numFmtId="1" fontId="12" fillId="3" borderId="0" xfId="1" applyNumberFormat="1" applyFont="1" applyFill="1" applyBorder="1" applyProtection="1"/>
    <xf numFmtId="0" fontId="12" fillId="3" borderId="0" xfId="1" applyFont="1" applyFill="1" applyBorder="1" applyAlignment="1" applyProtection="1">
      <alignment horizontal="left"/>
    </xf>
    <xf numFmtId="0" fontId="12" fillId="3" borderId="0" xfId="1" applyFont="1" applyFill="1" applyBorder="1" applyProtection="1"/>
    <xf numFmtId="0" fontId="10" fillId="3" borderId="0" xfId="1" applyFont="1" applyFill="1" applyProtection="1"/>
    <xf numFmtId="0" fontId="8" fillId="3" borderId="21" xfId="1" applyFont="1" applyFill="1" applyBorder="1" applyAlignment="1" applyProtection="1">
      <alignment horizontal="left"/>
    </xf>
    <xf numFmtId="3" fontId="8" fillId="3" borderId="21" xfId="1" quotePrefix="1" applyNumberFormat="1" applyFont="1" applyFill="1" applyBorder="1" applyAlignment="1" applyProtection="1"/>
    <xf numFmtId="0" fontId="8" fillId="3" borderId="19" xfId="1" applyFont="1" applyFill="1" applyBorder="1" applyAlignment="1" applyProtection="1">
      <alignment horizontal="left"/>
    </xf>
    <xf numFmtId="3" fontId="8" fillId="3" borderId="19" xfId="1" quotePrefix="1" applyNumberFormat="1" applyFont="1" applyFill="1" applyBorder="1" applyAlignment="1" applyProtection="1"/>
    <xf numFmtId="0" fontId="8" fillId="3" borderId="71" xfId="1" applyFont="1" applyFill="1" applyBorder="1" applyAlignment="1" applyProtection="1">
      <alignment horizontal="left"/>
    </xf>
    <xf numFmtId="0" fontId="8" fillId="3" borderId="72" xfId="1" applyFont="1" applyFill="1" applyBorder="1" applyAlignment="1" applyProtection="1">
      <alignment horizontal="left"/>
    </xf>
    <xf numFmtId="0" fontId="8" fillId="3" borderId="73" xfId="1" applyFont="1" applyFill="1" applyBorder="1" applyAlignment="1" applyProtection="1">
      <alignment horizontal="left"/>
    </xf>
    <xf numFmtId="0" fontId="18" fillId="3" borderId="73" xfId="1" applyFont="1" applyFill="1" applyBorder="1" applyAlignment="1" applyProtection="1">
      <alignment horizontal="left"/>
    </xf>
    <xf numFmtId="0" fontId="8" fillId="3" borderId="74" xfId="1" applyFont="1" applyFill="1" applyBorder="1" applyAlignment="1" applyProtection="1">
      <alignment horizontal="left"/>
    </xf>
    <xf numFmtId="0" fontId="8" fillId="3" borderId="16" xfId="1" applyFont="1" applyFill="1" applyBorder="1" applyAlignment="1" applyProtection="1">
      <alignment horizontal="left"/>
    </xf>
    <xf numFmtId="0" fontId="11" fillId="5" borderId="41" xfId="1" applyFont="1" applyFill="1" applyBorder="1" applyAlignment="1" applyProtection="1">
      <alignment horizontal="left"/>
    </xf>
    <xf numFmtId="0" fontId="8" fillId="5" borderId="41" xfId="1" applyFont="1" applyFill="1" applyBorder="1" applyAlignment="1" applyProtection="1">
      <alignment horizontal="left"/>
    </xf>
    <xf numFmtId="0" fontId="12" fillId="5" borderId="41" xfId="1" quotePrefix="1" applyFont="1" applyFill="1" applyBorder="1" applyAlignment="1" applyProtection="1">
      <alignment horizontal="left"/>
    </xf>
    <xf numFmtId="3" fontId="12" fillId="5" borderId="41" xfId="1" applyNumberFormat="1" applyFont="1" applyFill="1" applyBorder="1" applyAlignment="1" applyProtection="1"/>
    <xf numFmtId="0" fontId="8" fillId="2" borderId="21" xfId="1" applyFont="1" applyFill="1" applyBorder="1" applyAlignment="1" applyProtection="1">
      <alignment horizontal="left"/>
    </xf>
    <xf numFmtId="1" fontId="12" fillId="2" borderId="21" xfId="1" applyNumberFormat="1" applyFont="1" applyFill="1" applyBorder="1" applyAlignment="1" applyProtection="1"/>
    <xf numFmtId="0" fontId="8" fillId="2" borderId="16" xfId="1" applyFont="1" applyFill="1" applyBorder="1" applyAlignment="1" applyProtection="1">
      <alignment horizontal="left"/>
    </xf>
    <xf numFmtId="1" fontId="12" fillId="2" borderId="16" xfId="1" applyNumberFormat="1" applyFont="1" applyFill="1" applyBorder="1" applyAlignment="1" applyProtection="1"/>
    <xf numFmtId="0" fontId="8" fillId="2" borderId="75" xfId="1" applyFont="1" applyFill="1" applyBorder="1" applyAlignment="1" applyProtection="1">
      <alignment horizontal="left"/>
    </xf>
    <xf numFmtId="1" fontId="12" fillId="2" borderId="19" xfId="1" applyNumberFormat="1" applyFont="1" applyFill="1" applyBorder="1" applyAlignment="1" applyProtection="1"/>
    <xf numFmtId="3" fontId="8" fillId="3" borderId="74" xfId="1" applyNumberFormat="1" applyFont="1" applyFill="1" applyBorder="1" applyAlignment="1" applyProtection="1"/>
    <xf numFmtId="3" fontId="8" fillId="3" borderId="16" xfId="1" applyNumberFormat="1" applyFont="1" applyFill="1" applyBorder="1" applyAlignment="1" applyProtection="1"/>
    <xf numFmtId="3" fontId="8" fillId="3" borderId="21" xfId="1" applyNumberFormat="1" applyFont="1" applyFill="1" applyBorder="1" applyAlignment="1" applyProtection="1"/>
    <xf numFmtId="3" fontId="8" fillId="3" borderId="17" xfId="1" applyNumberFormat="1" applyFont="1" applyFill="1" applyBorder="1" applyAlignment="1" applyProtection="1"/>
    <xf numFmtId="3" fontId="8" fillId="3" borderId="13" xfId="1" applyNumberFormat="1" applyFont="1" applyFill="1" applyBorder="1" applyAlignment="1" applyProtection="1"/>
    <xf numFmtId="3" fontId="8" fillId="3" borderId="1" xfId="1" applyNumberFormat="1" applyFont="1" applyFill="1" applyBorder="1" applyAlignment="1" applyProtection="1"/>
    <xf numFmtId="3" fontId="8" fillId="3" borderId="15" xfId="1" applyNumberFormat="1" applyFont="1" applyFill="1" applyBorder="1" applyAlignment="1" applyProtection="1"/>
    <xf numFmtId="3" fontId="8" fillId="3" borderId="11" xfId="1" applyNumberFormat="1" applyFont="1" applyFill="1" applyBorder="1" applyAlignment="1" applyProtection="1"/>
    <xf numFmtId="0" fontId="8" fillId="3" borderId="16" xfId="1" quotePrefix="1" applyFont="1" applyFill="1" applyBorder="1" applyAlignment="1" applyProtection="1">
      <alignment horizontal="left"/>
    </xf>
    <xf numFmtId="0" fontId="8" fillId="3" borderId="17" xfId="1" applyFont="1" applyFill="1" applyBorder="1" applyAlignment="1" applyProtection="1">
      <alignment horizontal="left"/>
    </xf>
    <xf numFmtId="0" fontId="8" fillId="3" borderId="19" xfId="1" quotePrefix="1" applyFont="1" applyFill="1" applyBorder="1" applyAlignment="1" applyProtection="1">
      <alignment horizontal="left"/>
    </xf>
    <xf numFmtId="0" fontId="8" fillId="3" borderId="17" xfId="1" quotePrefix="1" applyFont="1" applyFill="1" applyBorder="1" applyAlignment="1" applyProtection="1">
      <alignment horizontal="left"/>
    </xf>
    <xf numFmtId="0" fontId="18" fillId="3" borderId="17" xfId="1" applyFont="1" applyFill="1" applyBorder="1" applyAlignment="1" applyProtection="1">
      <alignment horizontal="left"/>
    </xf>
    <xf numFmtId="0" fontId="11" fillId="7" borderId="41" xfId="1" quotePrefix="1" applyFont="1" applyFill="1" applyBorder="1" applyAlignment="1" applyProtection="1">
      <alignment horizontal="left"/>
    </xf>
    <xf numFmtId="0" fontId="12" fillId="7" borderId="41" xfId="1" applyFont="1" applyFill="1" applyBorder="1" applyAlignment="1" applyProtection="1">
      <alignment horizontal="left"/>
    </xf>
    <xf numFmtId="0" fontId="12" fillId="7" borderId="41" xfId="1" quotePrefix="1" applyFont="1" applyFill="1" applyBorder="1" applyAlignment="1" applyProtection="1">
      <alignment horizontal="left"/>
    </xf>
    <xf numFmtId="3" fontId="12" fillId="7" borderId="41" xfId="1" applyNumberFormat="1" applyFont="1" applyFill="1" applyBorder="1" applyAlignment="1" applyProtection="1"/>
    <xf numFmtId="0" fontId="8" fillId="3" borderId="20" xfId="1" quotePrefix="1" applyFont="1" applyFill="1" applyBorder="1" applyAlignment="1" applyProtection="1">
      <alignment horizontal="left"/>
    </xf>
    <xf numFmtId="0" fontId="8" fillId="3" borderId="20" xfId="1" applyFont="1" applyFill="1" applyBorder="1" applyAlignment="1" applyProtection="1">
      <alignment horizontal="left"/>
    </xf>
    <xf numFmtId="3" fontId="8" fillId="3" borderId="20" xfId="1" applyNumberFormat="1" applyFont="1" applyFill="1" applyBorder="1" applyAlignment="1" applyProtection="1"/>
    <xf numFmtId="0" fontId="8" fillId="6" borderId="11" xfId="1" applyFont="1" applyFill="1" applyBorder="1" applyAlignment="1" applyProtection="1">
      <alignment horizontal="left"/>
    </xf>
    <xf numFmtId="3" fontId="8" fillId="6" borderId="11" xfId="1" applyNumberFormat="1" applyFont="1" applyFill="1" applyBorder="1" applyAlignment="1" applyProtection="1"/>
    <xf numFmtId="0" fontId="8" fillId="6" borderId="21" xfId="1" applyFont="1" applyFill="1" applyBorder="1" applyAlignment="1" applyProtection="1">
      <alignment horizontal="left"/>
    </xf>
    <xf numFmtId="0" fontId="8" fillId="6" borderId="21" xfId="1" quotePrefix="1" applyFont="1" applyFill="1" applyBorder="1" applyAlignment="1" applyProtection="1">
      <alignment horizontal="left"/>
    </xf>
    <xf numFmtId="3" fontId="8" fillId="6" borderId="21" xfId="1" applyNumberFormat="1" applyFont="1" applyFill="1" applyBorder="1" applyAlignment="1" applyProtection="1"/>
    <xf numFmtId="0" fontId="8" fillId="6" borderId="19" xfId="1" applyFont="1" applyFill="1" applyBorder="1" applyAlignment="1" applyProtection="1">
      <alignment horizontal="left"/>
    </xf>
    <xf numFmtId="0" fontId="18" fillId="6" borderId="75" xfId="1" applyFont="1" applyFill="1" applyBorder="1" applyAlignment="1" applyProtection="1">
      <alignment horizontal="left"/>
    </xf>
    <xf numFmtId="0" fontId="8" fillId="6" borderId="19" xfId="1" quotePrefix="1" applyFont="1" applyFill="1" applyBorder="1" applyAlignment="1" applyProtection="1">
      <alignment horizontal="left"/>
    </xf>
    <xf numFmtId="3" fontId="8" fillId="6" borderId="19" xfId="1" applyNumberFormat="1" applyFont="1" applyFill="1" applyBorder="1" applyAlignment="1" applyProtection="1"/>
    <xf numFmtId="3" fontId="8" fillId="3" borderId="16" xfId="1" quotePrefix="1" applyNumberFormat="1" applyFont="1" applyFill="1" applyBorder="1" applyAlignment="1" applyProtection="1"/>
    <xf numFmtId="3" fontId="8" fillId="3" borderId="17" xfId="1" quotePrefix="1" applyNumberFormat="1" applyFont="1" applyFill="1" applyBorder="1" applyAlignment="1" applyProtection="1"/>
    <xf numFmtId="167" fontId="8" fillId="3" borderId="20" xfId="10" applyFont="1" applyFill="1" applyBorder="1" applyAlignment="1" applyProtection="1">
      <alignment horizontal="left"/>
    </xf>
    <xf numFmtId="0" fontId="18" fillId="3" borderId="20" xfId="1" applyFont="1" applyFill="1" applyBorder="1" applyAlignment="1" applyProtection="1">
      <alignment horizontal="left"/>
    </xf>
    <xf numFmtId="3" fontId="8" fillId="3" borderId="20" xfId="1" quotePrefix="1" applyNumberFormat="1" applyFont="1" applyFill="1" applyBorder="1" applyAlignment="1" applyProtection="1"/>
    <xf numFmtId="0" fontId="8" fillId="11" borderId="11" xfId="1" applyFont="1" applyFill="1" applyBorder="1" applyAlignment="1" applyProtection="1">
      <alignment horizontal="left"/>
    </xf>
    <xf numFmtId="0" fontId="8" fillId="11" borderId="11" xfId="1" quotePrefix="1" applyFont="1" applyFill="1" applyBorder="1" applyAlignment="1" applyProtection="1">
      <alignment horizontal="left"/>
    </xf>
    <xf numFmtId="3" fontId="8" fillId="11" borderId="11" xfId="1" quotePrefix="1" applyNumberFormat="1" applyFont="1" applyFill="1" applyBorder="1" applyAlignment="1" applyProtection="1"/>
    <xf numFmtId="0" fontId="11" fillId="8" borderId="41" xfId="1" applyFont="1" applyFill="1" applyBorder="1" applyAlignment="1" applyProtection="1">
      <alignment horizontal="left"/>
    </xf>
    <xf numFmtId="0" fontId="12" fillId="8" borderId="41" xfId="1" applyFont="1" applyFill="1" applyBorder="1" applyAlignment="1" applyProtection="1">
      <alignment horizontal="left"/>
    </xf>
    <xf numFmtId="3" fontId="12" fillId="8" borderId="41" xfId="1" applyNumberFormat="1" applyFont="1" applyFill="1" applyBorder="1" applyAlignment="1" applyProtection="1"/>
    <xf numFmtId="3" fontId="32" fillId="8" borderId="52" xfId="3" applyNumberFormat="1" applyFont="1" applyFill="1" applyBorder="1" applyAlignment="1" applyProtection="1">
      <alignment vertical="center"/>
    </xf>
    <xf numFmtId="168" fontId="8" fillId="3" borderId="16" xfId="1" applyNumberFormat="1" applyFont="1" applyFill="1" applyBorder="1" applyProtection="1"/>
    <xf numFmtId="0" fontId="12" fillId="3" borderId="20" xfId="1" quotePrefix="1" applyFont="1" applyFill="1" applyBorder="1" applyAlignment="1" applyProtection="1">
      <alignment horizontal="left"/>
    </xf>
    <xf numFmtId="0" fontId="8" fillId="9" borderId="21" xfId="1" applyFont="1" applyFill="1" applyBorder="1" applyAlignment="1" applyProtection="1">
      <alignment horizontal="left"/>
    </xf>
    <xf numFmtId="3" fontId="8" fillId="9" borderId="21" xfId="1" quotePrefix="1" applyNumberFormat="1" applyFont="1" applyFill="1" applyBorder="1" applyAlignment="1" applyProtection="1"/>
    <xf numFmtId="0" fontId="8" fillId="9" borderId="16" xfId="1" applyFont="1" applyFill="1" applyBorder="1" applyAlignment="1" applyProtection="1">
      <alignment horizontal="left"/>
    </xf>
    <xf numFmtId="3" fontId="8" fillId="9" borderId="16" xfId="1" quotePrefix="1" applyNumberFormat="1" applyFont="1" applyFill="1" applyBorder="1" applyAlignment="1" applyProtection="1"/>
    <xf numFmtId="168" fontId="8" fillId="9" borderId="16" xfId="1" applyNumberFormat="1" applyFont="1" applyFill="1" applyBorder="1" applyProtection="1"/>
    <xf numFmtId="168" fontId="8" fillId="9" borderId="19" xfId="1" applyNumberFormat="1" applyFont="1" applyFill="1" applyBorder="1" applyProtection="1"/>
    <xf numFmtId="3" fontId="8" fillId="9" borderId="19" xfId="1" quotePrefix="1" applyNumberFormat="1" applyFont="1" applyFill="1" applyBorder="1" applyAlignment="1" applyProtection="1"/>
    <xf numFmtId="0" fontId="8" fillId="9" borderId="19" xfId="1" applyFont="1" applyFill="1" applyBorder="1" applyAlignment="1" applyProtection="1">
      <alignment horizontal="left"/>
    </xf>
    <xf numFmtId="0" fontId="8" fillId="9" borderId="21" xfId="1" quotePrefix="1" applyFont="1" applyFill="1" applyBorder="1" applyAlignment="1" applyProtection="1">
      <alignment horizontal="left"/>
    </xf>
    <xf numFmtId="0" fontId="12" fillId="9" borderId="19" xfId="1" applyFont="1" applyFill="1" applyBorder="1" applyAlignment="1" applyProtection="1">
      <alignment horizontal="left"/>
    </xf>
    <xf numFmtId="0" fontId="8" fillId="9" borderId="14" xfId="1" applyFont="1" applyFill="1" applyBorder="1" applyAlignment="1" applyProtection="1">
      <alignment horizontal="left"/>
    </xf>
    <xf numFmtId="3" fontId="8" fillId="9" borderId="14" xfId="1" applyNumberFormat="1" applyFont="1" applyFill="1" applyBorder="1" applyAlignment="1" applyProtection="1"/>
    <xf numFmtId="3" fontId="19" fillId="2" borderId="21" xfId="1" applyNumberFormat="1" applyFont="1" applyFill="1" applyBorder="1" applyAlignment="1" applyProtection="1"/>
    <xf numFmtId="3" fontId="19" fillId="2" borderId="16" xfId="1" applyNumberFormat="1" applyFont="1" applyFill="1" applyBorder="1" applyAlignment="1" applyProtection="1"/>
    <xf numFmtId="3" fontId="19" fillId="2" borderId="19" xfId="1" applyNumberFormat="1" applyFont="1" applyFill="1" applyBorder="1" applyAlignment="1" applyProtection="1"/>
    <xf numFmtId="0" fontId="12" fillId="5" borderId="41" xfId="1" applyFont="1" applyFill="1" applyBorder="1" applyAlignment="1" applyProtection="1">
      <alignment horizontal="left"/>
    </xf>
    <xf numFmtId="0" fontId="11" fillId="5" borderId="76" xfId="1" applyFont="1" applyFill="1" applyBorder="1" applyAlignment="1" applyProtection="1">
      <alignment horizontal="left"/>
    </xf>
    <xf numFmtId="0" fontId="12" fillId="5" borderId="76" xfId="1" applyFont="1" applyFill="1" applyBorder="1" applyAlignment="1" applyProtection="1">
      <alignment horizontal="left"/>
    </xf>
    <xf numFmtId="0" fontId="8" fillId="3" borderId="0" xfId="1" applyFont="1" applyFill="1" applyAlignment="1" applyProtection="1">
      <alignment horizontal="center" vertical="center"/>
    </xf>
    <xf numFmtId="0" fontId="16" fillId="3" borderId="0" xfId="1" applyFont="1" applyFill="1" applyAlignment="1" applyProtection="1">
      <alignment horizontal="right"/>
    </xf>
    <xf numFmtId="0" fontId="16" fillId="3" borderId="0" xfId="1" quotePrefix="1" applyFont="1" applyFill="1" applyAlignment="1" applyProtection="1">
      <alignment horizontal="left"/>
    </xf>
    <xf numFmtId="0" fontId="8" fillId="3" borderId="6" xfId="1" applyFont="1" applyFill="1" applyBorder="1" applyProtection="1"/>
    <xf numFmtId="0" fontId="12" fillId="3" borderId="6" xfId="1" applyFont="1" applyFill="1" applyBorder="1" applyProtection="1"/>
    <xf numFmtId="0" fontId="11" fillId="3" borderId="0" xfId="1" applyFont="1" applyFill="1" applyAlignment="1" applyProtection="1">
      <alignment horizontal="left"/>
    </xf>
    <xf numFmtId="0" fontId="12" fillId="3" borderId="0" xfId="1" applyFont="1" applyFill="1" applyAlignment="1" applyProtection="1">
      <alignment horizontal="left"/>
    </xf>
    <xf numFmtId="0" fontId="16" fillId="3" borderId="0" xfId="1" applyFont="1" applyFill="1" applyBorder="1" applyProtection="1"/>
    <xf numFmtId="0" fontId="9" fillId="3" borderId="0" xfId="1" quotePrefix="1" applyFont="1" applyFill="1" applyBorder="1" applyAlignment="1" applyProtection="1">
      <alignment horizontal="left"/>
    </xf>
    <xf numFmtId="0" fontId="11" fillId="3" borderId="0" xfId="1" applyFont="1" applyFill="1" applyProtection="1"/>
    <xf numFmtId="0" fontId="12" fillId="3" borderId="0" xfId="1" quotePrefix="1" applyFont="1" applyFill="1" applyAlignment="1" applyProtection="1">
      <alignment horizontal="left"/>
    </xf>
    <xf numFmtId="178" fontId="12" fillId="5" borderId="76" xfId="1" applyNumberFormat="1" applyFont="1" applyFill="1" applyBorder="1" applyAlignment="1" applyProtection="1"/>
    <xf numFmtId="178" fontId="12" fillId="5" borderId="41" xfId="1" applyNumberFormat="1" applyFont="1" applyFill="1" applyBorder="1" applyAlignment="1" applyProtection="1">
      <alignment horizontal="right"/>
    </xf>
    <xf numFmtId="0" fontId="12" fillId="3" borderId="42" xfId="1" applyFont="1" applyFill="1" applyBorder="1" applyAlignment="1" applyProtection="1"/>
    <xf numFmtId="0" fontId="12" fillId="3" borderId="29" xfId="1" applyFont="1" applyFill="1" applyBorder="1" applyAlignment="1" applyProtection="1"/>
    <xf numFmtId="0" fontId="12" fillId="3" borderId="44" xfId="1" applyFont="1" applyFill="1" applyBorder="1" applyAlignment="1" applyProtection="1"/>
    <xf numFmtId="3" fontId="8" fillId="5" borderId="51" xfId="1" applyNumberFormat="1" applyFont="1" applyFill="1" applyBorder="1" applyAlignment="1" applyProtection="1"/>
    <xf numFmtId="3" fontId="8" fillId="5" borderId="52" xfId="1" applyNumberFormat="1" applyFont="1" applyFill="1" applyBorder="1" applyAlignment="1" applyProtection="1"/>
    <xf numFmtId="3" fontId="8" fillId="5" borderId="53" xfId="1" applyNumberFormat="1" applyFont="1" applyFill="1" applyBorder="1" applyAlignment="1" applyProtection="1"/>
    <xf numFmtId="3" fontId="8" fillId="3" borderId="77" xfId="1" applyNumberFormat="1" applyFont="1" applyFill="1" applyBorder="1" applyAlignment="1" applyProtection="1"/>
    <xf numFmtId="3" fontId="8" fillId="3" borderId="78" xfId="1" applyNumberFormat="1" applyFont="1" applyFill="1" applyBorder="1" applyAlignment="1" applyProtection="1"/>
    <xf numFmtId="3" fontId="8" fillId="3" borderId="79" xfId="1" applyNumberFormat="1" applyFont="1" applyFill="1" applyBorder="1" applyAlignment="1" applyProtection="1"/>
    <xf numFmtId="3" fontId="8" fillId="3" borderId="54" xfId="1" applyNumberFormat="1" applyFont="1" applyFill="1" applyBorder="1" applyAlignment="1" applyProtection="1"/>
    <xf numFmtId="3" fontId="8" fillId="3" borderId="25" xfId="1" applyNumberFormat="1" applyFont="1" applyFill="1" applyBorder="1" applyAlignment="1" applyProtection="1"/>
    <xf numFmtId="3" fontId="8" fillId="3" borderId="55" xfId="1" applyNumberFormat="1" applyFont="1" applyFill="1" applyBorder="1" applyAlignment="1" applyProtection="1"/>
    <xf numFmtId="3" fontId="8" fillId="3" borderId="39" xfId="1" applyNumberFormat="1" applyFont="1" applyFill="1" applyBorder="1" applyAlignment="1" applyProtection="1"/>
    <xf numFmtId="3" fontId="8" fillId="3" borderId="5" xfId="1" applyNumberFormat="1" applyFont="1" applyFill="1" applyBorder="1" applyAlignment="1" applyProtection="1"/>
    <xf numFmtId="3" fontId="8" fillId="3" borderId="4" xfId="1" applyNumberFormat="1" applyFont="1" applyFill="1" applyBorder="1" applyAlignment="1" applyProtection="1"/>
    <xf numFmtId="3" fontId="8" fillId="3" borderId="35" xfId="1" applyNumberFormat="1" applyFont="1" applyFill="1" applyBorder="1" applyAlignment="1" applyProtection="1"/>
    <xf numFmtId="3" fontId="8" fillId="3" borderId="36" xfId="1" applyNumberFormat="1" applyFont="1" applyFill="1" applyBorder="1" applyAlignment="1" applyProtection="1"/>
    <xf numFmtId="3" fontId="8" fillId="3" borderId="37" xfId="1" applyNumberFormat="1" applyFont="1" applyFill="1" applyBorder="1" applyAlignment="1" applyProtection="1"/>
    <xf numFmtId="3" fontId="19" fillId="2" borderId="45" xfId="1" applyNumberFormat="1" applyFont="1" applyFill="1" applyBorder="1" applyAlignment="1" applyProtection="1"/>
    <xf numFmtId="3" fontId="19" fillId="2" borderId="22" xfId="1" applyNumberFormat="1" applyFont="1" applyFill="1" applyBorder="1" applyAlignment="1" applyProtection="1"/>
    <xf numFmtId="3" fontId="19" fillId="2" borderId="46" xfId="1" applyNumberFormat="1" applyFont="1" applyFill="1" applyBorder="1" applyAlignment="1" applyProtection="1"/>
    <xf numFmtId="3" fontId="19" fillId="2" borderId="47" xfId="1" applyNumberFormat="1" applyFont="1" applyFill="1" applyBorder="1" applyAlignment="1" applyProtection="1"/>
    <xf numFmtId="3" fontId="19" fillId="2" borderId="23" xfId="1" applyNumberFormat="1" applyFont="1" applyFill="1" applyBorder="1" applyAlignment="1" applyProtection="1"/>
    <xf numFmtId="3" fontId="19" fillId="2" borderId="43" xfId="1" applyNumberFormat="1" applyFont="1" applyFill="1" applyBorder="1" applyAlignment="1" applyProtection="1"/>
    <xf numFmtId="3" fontId="19" fillId="2" borderId="48" xfId="1" applyNumberFormat="1" applyFont="1" applyFill="1" applyBorder="1" applyAlignment="1" applyProtection="1"/>
    <xf numFmtId="3" fontId="19" fillId="2" borderId="24" xfId="1" applyNumberFormat="1" applyFont="1" applyFill="1" applyBorder="1" applyAlignment="1" applyProtection="1"/>
    <xf numFmtId="3" fontId="19" fillId="2" borderId="49" xfId="1" applyNumberFormat="1" applyFont="1" applyFill="1" applyBorder="1" applyAlignment="1" applyProtection="1"/>
    <xf numFmtId="3" fontId="8" fillId="3" borderId="45" xfId="1" applyNumberFormat="1" applyFont="1" applyFill="1" applyBorder="1" applyAlignment="1" applyProtection="1"/>
    <xf numFmtId="3" fontId="8" fillId="3" borderId="22" xfId="1" applyNumberFormat="1" applyFont="1" applyFill="1" applyBorder="1" applyAlignment="1" applyProtection="1"/>
    <xf numFmtId="3" fontId="8" fillId="3" borderId="46" xfId="1" applyNumberFormat="1" applyFont="1" applyFill="1" applyBorder="1" applyAlignment="1" applyProtection="1"/>
    <xf numFmtId="3" fontId="8" fillId="3" borderId="47" xfId="1" applyNumberFormat="1" applyFont="1" applyFill="1" applyBorder="1" applyAlignment="1" applyProtection="1"/>
    <xf numFmtId="3" fontId="8" fillId="3" borderId="23" xfId="1" applyNumberFormat="1" applyFont="1" applyFill="1" applyBorder="1" applyAlignment="1" applyProtection="1"/>
    <xf numFmtId="3" fontId="8" fillId="3" borderId="43" xfId="1" applyNumberFormat="1" applyFont="1" applyFill="1" applyBorder="1" applyAlignment="1" applyProtection="1"/>
    <xf numFmtId="3" fontId="8" fillId="3" borderId="50" xfId="1" applyNumberFormat="1" applyFont="1" applyFill="1" applyBorder="1" applyAlignment="1" applyProtection="1"/>
    <xf numFmtId="3" fontId="8" fillId="3" borderId="8" xfId="1" applyNumberFormat="1" applyFont="1" applyFill="1" applyBorder="1" applyAlignment="1" applyProtection="1"/>
    <xf numFmtId="3" fontId="8" fillId="3" borderId="7" xfId="1" applyNumberFormat="1" applyFont="1" applyFill="1" applyBorder="1" applyAlignment="1" applyProtection="1"/>
    <xf numFmtId="3" fontId="8" fillId="3" borderId="80" xfId="1" applyNumberFormat="1" applyFont="1" applyFill="1" applyBorder="1" applyAlignment="1" applyProtection="1"/>
    <xf numFmtId="3" fontId="8" fillId="3" borderId="81" xfId="1" applyNumberFormat="1" applyFont="1" applyFill="1" applyBorder="1" applyAlignment="1" applyProtection="1"/>
    <xf numFmtId="3" fontId="8" fillId="3" borderId="82" xfId="1" applyNumberFormat="1" applyFont="1" applyFill="1" applyBorder="1" applyAlignment="1" applyProtection="1"/>
    <xf numFmtId="3" fontId="8" fillId="3" borderId="45" xfId="1" quotePrefix="1" applyNumberFormat="1" applyFont="1" applyFill="1" applyBorder="1" applyAlignment="1" applyProtection="1"/>
    <xf numFmtId="3" fontId="8" fillId="3" borderId="22" xfId="1" quotePrefix="1" applyNumberFormat="1" applyFont="1" applyFill="1" applyBorder="1" applyAlignment="1" applyProtection="1"/>
    <xf numFmtId="3" fontId="8" fillId="3" borderId="46" xfId="1" quotePrefix="1" applyNumberFormat="1" applyFont="1" applyFill="1" applyBorder="1" applyAlignment="1" applyProtection="1"/>
    <xf numFmtId="3" fontId="8" fillId="3" borderId="48" xfId="1" quotePrefix="1" applyNumberFormat="1" applyFont="1" applyFill="1" applyBorder="1" applyAlignment="1" applyProtection="1"/>
    <xf numFmtId="3" fontId="8" fillId="3" borderId="24" xfId="1" quotePrefix="1" applyNumberFormat="1" applyFont="1" applyFill="1" applyBorder="1" applyAlignment="1" applyProtection="1"/>
    <xf numFmtId="3" fontId="8" fillId="3" borderId="49" xfId="1" quotePrefix="1" applyNumberFormat="1" applyFont="1" applyFill="1" applyBorder="1" applyAlignment="1" applyProtection="1"/>
    <xf numFmtId="3" fontId="8" fillId="6" borderId="39" xfId="1" applyNumberFormat="1" applyFont="1" applyFill="1" applyBorder="1" applyAlignment="1" applyProtection="1"/>
    <xf numFmtId="3" fontId="8" fillId="6" borderId="5" xfId="1" applyNumberFormat="1" applyFont="1" applyFill="1" applyBorder="1" applyAlignment="1" applyProtection="1"/>
    <xf numFmtId="3" fontId="8" fillId="6" borderId="4" xfId="1" applyNumberFormat="1" applyFont="1" applyFill="1" applyBorder="1" applyAlignment="1" applyProtection="1"/>
    <xf numFmtId="3" fontId="8" fillId="3" borderId="66" xfId="1" applyNumberFormat="1" applyFont="1" applyFill="1" applyBorder="1" applyAlignment="1" applyProtection="1"/>
    <xf numFmtId="3" fontId="8" fillId="3" borderId="63" xfId="1" applyNumberFormat="1" applyFont="1" applyFill="1" applyBorder="1" applyAlignment="1" applyProtection="1"/>
    <xf numFmtId="3" fontId="8" fillId="3" borderId="65" xfId="1" applyNumberFormat="1" applyFont="1" applyFill="1" applyBorder="1" applyAlignment="1" applyProtection="1"/>
    <xf numFmtId="3" fontId="8" fillId="6" borderId="45" xfId="1" applyNumberFormat="1" applyFont="1" applyFill="1" applyBorder="1" applyAlignment="1" applyProtection="1"/>
    <xf numFmtId="3" fontId="8" fillId="6" borderId="22" xfId="1" applyNumberFormat="1" applyFont="1" applyFill="1" applyBorder="1" applyAlignment="1" applyProtection="1"/>
    <xf numFmtId="3" fontId="8" fillId="6" borderId="46" xfId="1" applyNumberFormat="1" applyFont="1" applyFill="1" applyBorder="1" applyAlignment="1" applyProtection="1"/>
    <xf numFmtId="3" fontId="8" fillId="6" borderId="48" xfId="1" applyNumberFormat="1" applyFont="1" applyFill="1" applyBorder="1" applyAlignment="1" applyProtection="1"/>
    <xf numFmtId="3" fontId="8" fillId="6" borderId="24" xfId="1" applyNumberFormat="1" applyFont="1" applyFill="1" applyBorder="1" applyAlignment="1" applyProtection="1"/>
    <xf numFmtId="3" fontId="8" fillId="6" borderId="49" xfId="1" applyNumberFormat="1" applyFont="1" applyFill="1" applyBorder="1" applyAlignment="1" applyProtection="1"/>
    <xf numFmtId="3" fontId="8" fillId="3" borderId="42" xfId="1" quotePrefix="1" applyNumberFormat="1" applyFont="1" applyFill="1" applyBorder="1" applyAlignment="1" applyProtection="1"/>
    <xf numFmtId="3" fontId="8" fillId="3" borderId="29" xfId="1" quotePrefix="1" applyNumberFormat="1" applyFont="1" applyFill="1" applyBorder="1" applyAlignment="1" applyProtection="1"/>
    <xf numFmtId="3" fontId="8" fillId="3" borderId="44" xfId="1" quotePrefix="1" applyNumberFormat="1" applyFont="1" applyFill="1" applyBorder="1" applyAlignment="1" applyProtection="1"/>
    <xf numFmtId="3" fontId="8" fillId="8" borderId="51" xfId="1" applyNumberFormat="1" applyFont="1" applyFill="1" applyBorder="1" applyAlignment="1" applyProtection="1"/>
    <xf numFmtId="3" fontId="8" fillId="8" borderId="52" xfId="1" applyNumberFormat="1" applyFont="1" applyFill="1" applyBorder="1" applyAlignment="1" applyProtection="1"/>
    <xf numFmtId="3" fontId="8" fillId="8" borderId="53" xfId="1" applyNumberFormat="1" applyFont="1" applyFill="1" applyBorder="1" applyAlignment="1" applyProtection="1"/>
    <xf numFmtId="3" fontId="8" fillId="3" borderId="66" xfId="1" quotePrefix="1" applyNumberFormat="1" applyFont="1" applyFill="1" applyBorder="1" applyAlignment="1" applyProtection="1"/>
    <xf numFmtId="3" fontId="8" fillId="3" borderId="63" xfId="1" quotePrefix="1" applyNumberFormat="1" applyFont="1" applyFill="1" applyBorder="1" applyAlignment="1" applyProtection="1"/>
    <xf numFmtId="3" fontId="8" fillId="3" borderId="65" xfId="1" quotePrefix="1" applyNumberFormat="1" applyFont="1" applyFill="1" applyBorder="1" applyAlignment="1" applyProtection="1"/>
    <xf numFmtId="3" fontId="8" fillId="3" borderId="47" xfId="1" quotePrefix="1" applyNumberFormat="1" applyFont="1" applyFill="1" applyBorder="1" applyAlignment="1" applyProtection="1"/>
    <xf numFmtId="3" fontId="8" fillId="3" borderId="23" xfId="1" quotePrefix="1" applyNumberFormat="1" applyFont="1" applyFill="1" applyBorder="1" applyAlignment="1" applyProtection="1"/>
    <xf numFmtId="3" fontId="8" fillId="3" borderId="43" xfId="1" quotePrefix="1" applyNumberFormat="1" applyFont="1" applyFill="1" applyBorder="1" applyAlignment="1" applyProtection="1"/>
    <xf numFmtId="3" fontId="8" fillId="3" borderId="54" xfId="1" quotePrefix="1" applyNumberFormat="1" applyFont="1" applyFill="1" applyBorder="1" applyAlignment="1" applyProtection="1"/>
    <xf numFmtId="3" fontId="8" fillId="3" borderId="25" xfId="1" quotePrefix="1" applyNumberFormat="1" applyFont="1" applyFill="1" applyBorder="1" applyAlignment="1" applyProtection="1"/>
    <xf numFmtId="3" fontId="8" fillId="3" borderId="55" xfId="1" quotePrefix="1" applyNumberFormat="1" applyFont="1" applyFill="1" applyBorder="1" applyAlignment="1" applyProtection="1"/>
    <xf numFmtId="3" fontId="8" fillId="11" borderId="39" xfId="1" quotePrefix="1" applyNumberFormat="1" applyFont="1" applyFill="1" applyBorder="1" applyAlignment="1" applyProtection="1"/>
    <xf numFmtId="3" fontId="8" fillId="11" borderId="5" xfId="1" quotePrefix="1" applyNumberFormat="1" applyFont="1" applyFill="1" applyBorder="1" applyAlignment="1" applyProtection="1"/>
    <xf numFmtId="3" fontId="8" fillId="11" borderId="4" xfId="1" quotePrefix="1" applyNumberFormat="1" applyFont="1" applyFill="1" applyBorder="1" applyAlignment="1" applyProtection="1"/>
    <xf numFmtId="3" fontId="8" fillId="6" borderId="51" xfId="1" applyNumberFormat="1" applyFont="1" applyFill="1" applyBorder="1" applyAlignment="1" applyProtection="1"/>
    <xf numFmtId="3" fontId="8" fillId="6" borderId="52" xfId="1" applyNumberFormat="1" applyFont="1" applyFill="1" applyBorder="1" applyAlignment="1" applyProtection="1"/>
    <xf numFmtId="3" fontId="8" fillId="6" borderId="53" xfId="1" applyNumberFormat="1" applyFont="1" applyFill="1" applyBorder="1" applyAlignment="1" applyProtection="1"/>
    <xf numFmtId="178" fontId="8" fillId="2" borderId="67" xfId="1" applyNumberFormat="1" applyFont="1" applyFill="1" applyBorder="1" applyAlignment="1" applyProtection="1"/>
    <xf numFmtId="178" fontId="8" fillId="2" borderId="83" xfId="1" applyNumberFormat="1" applyFont="1" applyFill="1" applyBorder="1" applyAlignment="1" applyProtection="1"/>
    <xf numFmtId="178" fontId="8" fillId="2" borderId="68" xfId="1" applyNumberFormat="1" applyFont="1" applyFill="1" applyBorder="1" applyAlignment="1" applyProtection="1"/>
    <xf numFmtId="178" fontId="8" fillId="2" borderId="51" xfId="1" applyNumberFormat="1" applyFont="1" applyFill="1" applyBorder="1" applyAlignment="1" applyProtection="1">
      <alignment horizontal="right"/>
    </xf>
    <xf numFmtId="178" fontId="8" fillId="2" borderId="52" xfId="1" applyNumberFormat="1" applyFont="1" applyFill="1" applyBorder="1" applyAlignment="1" applyProtection="1">
      <alignment horizontal="right"/>
    </xf>
    <xf numFmtId="178" fontId="8" fillId="2" borderId="53" xfId="1" applyNumberFormat="1" applyFont="1" applyFill="1" applyBorder="1" applyAlignment="1" applyProtection="1">
      <alignment horizontal="right"/>
    </xf>
    <xf numFmtId="3" fontId="8" fillId="3" borderId="42" xfId="1" applyNumberFormat="1" applyFont="1" applyFill="1" applyBorder="1" applyAlignment="1" applyProtection="1">
      <alignment horizontal="right"/>
    </xf>
    <xf numFmtId="3" fontId="8" fillId="3" borderId="29" xfId="1" applyNumberFormat="1" applyFont="1" applyFill="1" applyBorder="1" applyAlignment="1" applyProtection="1">
      <alignment horizontal="right"/>
    </xf>
    <xf numFmtId="3" fontId="8" fillId="3" borderId="44" xfId="1" applyNumberFormat="1" applyFont="1" applyFill="1" applyBorder="1" applyAlignment="1" applyProtection="1">
      <alignment horizontal="right"/>
    </xf>
    <xf numFmtId="3" fontId="8" fillId="9" borderId="45" xfId="1" quotePrefix="1" applyNumberFormat="1" applyFont="1" applyFill="1" applyBorder="1" applyAlignment="1" applyProtection="1"/>
    <xf numFmtId="3" fontId="8" fillId="9" borderId="22" xfId="1" quotePrefix="1" applyNumberFormat="1" applyFont="1" applyFill="1" applyBorder="1" applyAlignment="1" applyProtection="1"/>
    <xf numFmtId="3" fontId="8" fillId="9" borderId="46" xfId="1" quotePrefix="1" applyNumberFormat="1" applyFont="1" applyFill="1" applyBorder="1" applyAlignment="1" applyProtection="1"/>
    <xf numFmtId="3" fontId="8" fillId="9" borderId="47" xfId="1" quotePrefix="1" applyNumberFormat="1" applyFont="1" applyFill="1" applyBorder="1" applyAlignment="1" applyProtection="1"/>
    <xf numFmtId="3" fontId="8" fillId="9" borderId="23" xfId="1" quotePrefix="1" applyNumberFormat="1" applyFont="1" applyFill="1" applyBorder="1" applyAlignment="1" applyProtection="1"/>
    <xf numFmtId="3" fontId="8" fillId="9" borderId="43" xfId="1" quotePrefix="1" applyNumberFormat="1" applyFont="1" applyFill="1" applyBorder="1" applyAlignment="1" applyProtection="1"/>
    <xf numFmtId="3" fontId="8" fillId="9" borderId="48" xfId="1" quotePrefix="1" applyNumberFormat="1" applyFont="1" applyFill="1" applyBorder="1" applyAlignment="1" applyProtection="1"/>
    <xf numFmtId="3" fontId="8" fillId="9" borderId="24" xfId="1" quotePrefix="1" applyNumberFormat="1" applyFont="1" applyFill="1" applyBorder="1" applyAlignment="1" applyProtection="1"/>
    <xf numFmtId="3" fontId="8" fillId="9" borderId="49" xfId="1" quotePrefix="1" applyNumberFormat="1" applyFont="1" applyFill="1" applyBorder="1" applyAlignment="1" applyProtection="1"/>
    <xf numFmtId="3" fontId="8" fillId="9" borderId="84" xfId="1" applyNumberFormat="1" applyFont="1" applyFill="1" applyBorder="1" applyAlignment="1" applyProtection="1"/>
    <xf numFmtId="3" fontId="8" fillId="9" borderId="9" xfId="1" applyNumberFormat="1" applyFont="1" applyFill="1" applyBorder="1" applyAlignment="1" applyProtection="1"/>
    <xf numFmtId="3" fontId="8" fillId="9" borderId="10" xfId="1" applyNumberFormat="1" applyFont="1" applyFill="1" applyBorder="1" applyAlignment="1" applyProtection="1"/>
    <xf numFmtId="0" fontId="12" fillId="3" borderId="6" xfId="1" applyFont="1" applyFill="1" applyBorder="1" applyAlignment="1" applyProtection="1">
      <alignment horizontal="right"/>
    </xf>
    <xf numFmtId="0" fontId="11" fillId="3" borderId="15" xfId="1" quotePrefix="1" applyFont="1" applyFill="1" applyBorder="1" applyAlignment="1" applyProtection="1">
      <alignment horizontal="center" vertical="top"/>
    </xf>
    <xf numFmtId="0" fontId="12" fillId="3" borderId="3" xfId="1" applyFont="1" applyFill="1" applyBorder="1" applyAlignment="1" applyProtection="1">
      <alignment horizontal="center"/>
    </xf>
    <xf numFmtId="0" fontId="12" fillId="3" borderId="50" xfId="1" applyFont="1" applyFill="1" applyBorder="1" applyAlignment="1" applyProtection="1">
      <alignment horizontal="center"/>
    </xf>
    <xf numFmtId="0" fontId="12" fillId="3" borderId="8" xfId="1" applyFont="1" applyFill="1" applyBorder="1" applyAlignment="1" applyProtection="1">
      <alignment horizontal="center"/>
    </xf>
    <xf numFmtId="0" fontId="12" fillId="3" borderId="7" xfId="1" applyFont="1" applyFill="1" applyBorder="1" applyAlignment="1" applyProtection="1">
      <alignment horizontal="center"/>
    </xf>
    <xf numFmtId="0" fontId="8" fillId="3" borderId="11" xfId="1" applyFont="1" applyFill="1" applyBorder="1" applyProtection="1"/>
    <xf numFmtId="0" fontId="10" fillId="4" borderId="0" xfId="1" applyFont="1" applyFill="1" applyProtection="1"/>
    <xf numFmtId="0" fontId="16" fillId="4" borderId="0" xfId="1" applyFont="1" applyFill="1" applyProtection="1"/>
    <xf numFmtId="0" fontId="17" fillId="5" borderId="5" xfId="1" applyFont="1" applyFill="1" applyBorder="1" applyAlignment="1" applyProtection="1">
      <alignment horizontal="center" vertical="center"/>
    </xf>
    <xf numFmtId="0" fontId="9" fillId="10" borderId="85" xfId="1" quotePrefix="1" applyFont="1" applyFill="1" applyBorder="1" applyAlignment="1" applyProtection="1">
      <alignment horizontal="left"/>
    </xf>
    <xf numFmtId="0" fontId="16" fillId="10" borderId="85" xfId="1" applyFont="1" applyFill="1" applyBorder="1" applyProtection="1"/>
    <xf numFmtId="0" fontId="16" fillId="10" borderId="86" xfId="1" applyFont="1" applyFill="1" applyBorder="1" applyProtection="1"/>
    <xf numFmtId="0" fontId="36" fillId="12" borderId="18" xfId="8" applyFont="1" applyFill="1" applyBorder="1" applyAlignment="1" applyProtection="1">
      <alignment horizontal="center"/>
    </xf>
    <xf numFmtId="0" fontId="10" fillId="3" borderId="26" xfId="1" quotePrefix="1" applyFont="1" applyFill="1" applyBorder="1" applyAlignment="1" applyProtection="1">
      <alignment horizontal="left"/>
    </xf>
    <xf numFmtId="178" fontId="37" fillId="3" borderId="26" xfId="1" quotePrefix="1" applyNumberFormat="1" applyFont="1" applyFill="1" applyBorder="1" applyAlignment="1" applyProtection="1"/>
    <xf numFmtId="178" fontId="38" fillId="3" borderId="26" xfId="1" quotePrefix="1" applyNumberFormat="1" applyFont="1" applyFill="1" applyBorder="1" applyAlignment="1" applyProtection="1"/>
    <xf numFmtId="178" fontId="38" fillId="3" borderId="40" xfId="1" quotePrefix="1" applyNumberFormat="1" applyFont="1" applyFill="1" applyBorder="1" applyAlignment="1" applyProtection="1"/>
    <xf numFmtId="0" fontId="10" fillId="3" borderId="70" xfId="1" quotePrefix="1" applyFont="1" applyFill="1" applyBorder="1" applyAlignment="1" applyProtection="1">
      <alignment horizontal="left"/>
    </xf>
    <xf numFmtId="178" fontId="37" fillId="3" borderId="70" xfId="1" quotePrefix="1" applyNumberFormat="1" applyFont="1" applyFill="1" applyBorder="1" applyAlignment="1" applyProtection="1"/>
    <xf numFmtId="178" fontId="38" fillId="3" borderId="70" xfId="1" quotePrefix="1" applyNumberFormat="1" applyFont="1" applyFill="1" applyBorder="1" applyAlignment="1" applyProtection="1"/>
    <xf numFmtId="0" fontId="12" fillId="3" borderId="0" xfId="1" applyFont="1" applyFill="1" applyAlignment="1" applyProtection="1">
      <alignment horizontal="right" vertical="center"/>
    </xf>
    <xf numFmtId="1" fontId="12" fillId="3" borderId="38" xfId="1" applyNumberFormat="1" applyFont="1" applyFill="1" applyBorder="1" applyProtection="1"/>
    <xf numFmtId="0" fontId="19" fillId="3" borderId="0" xfId="1" applyFont="1" applyFill="1" applyBorder="1" applyAlignment="1" applyProtection="1">
      <alignment horizontal="right"/>
    </xf>
    <xf numFmtId="1" fontId="19" fillId="3" borderId="0" xfId="1" applyNumberFormat="1" applyFont="1" applyFill="1" applyBorder="1" applyAlignment="1" applyProtection="1">
      <alignment horizontal="right"/>
    </xf>
    <xf numFmtId="0" fontId="3" fillId="3" borderId="0" xfId="3" applyFont="1" applyFill="1" applyBorder="1" applyAlignment="1" applyProtection="1">
      <alignment horizontal="left" vertical="center"/>
    </xf>
    <xf numFmtId="0" fontId="3" fillId="3" borderId="0" xfId="3" applyFont="1" applyFill="1" applyBorder="1" applyAlignment="1" applyProtection="1">
      <alignment horizontal="right" vertical="center"/>
    </xf>
    <xf numFmtId="0" fontId="13" fillId="3" borderId="0" xfId="1" applyFont="1" applyFill="1" applyBorder="1" applyAlignment="1" applyProtection="1">
      <alignment horizontal="center"/>
    </xf>
    <xf numFmtId="0" fontId="13" fillId="3" borderId="0" xfId="1" applyFont="1" applyFill="1" applyAlignment="1" applyProtection="1">
      <alignment horizontal="center"/>
    </xf>
    <xf numFmtId="0" fontId="12" fillId="3" borderId="11" xfId="1" quotePrefix="1" applyFont="1" applyFill="1" applyBorder="1" applyAlignment="1" applyProtection="1">
      <alignment horizontal="center"/>
    </xf>
    <xf numFmtId="0" fontId="13" fillId="3" borderId="39" xfId="1" quotePrefix="1" applyFont="1" applyFill="1" applyBorder="1" applyAlignment="1" applyProtection="1">
      <alignment horizontal="center"/>
    </xf>
    <xf numFmtId="0" fontId="13" fillId="3" borderId="5" xfId="1" quotePrefix="1" applyFont="1" applyFill="1" applyBorder="1" applyAlignment="1" applyProtection="1">
      <alignment horizontal="center"/>
    </xf>
    <xf numFmtId="0" fontId="13" fillId="3" borderId="4" xfId="1" quotePrefix="1" applyFont="1" applyFill="1" applyBorder="1" applyAlignment="1" applyProtection="1">
      <alignment horizontal="center"/>
    </xf>
    <xf numFmtId="0" fontId="5" fillId="3" borderId="0" xfId="3" applyFont="1" applyFill="1" applyAlignment="1" applyProtection="1">
      <alignment horizontal="left" vertical="center"/>
    </xf>
    <xf numFmtId="0" fontId="3" fillId="3" borderId="0" xfId="3" quotePrefix="1" applyFont="1" applyFill="1" applyAlignment="1" applyProtection="1">
      <alignment vertical="center"/>
    </xf>
    <xf numFmtId="0" fontId="5" fillId="3" borderId="0" xfId="3" quotePrefix="1" applyFont="1" applyFill="1" applyAlignment="1" applyProtection="1">
      <alignment vertical="center"/>
    </xf>
    <xf numFmtId="0" fontId="12" fillId="3" borderId="0" xfId="1" applyFont="1" applyFill="1" applyBorder="1" applyAlignment="1" applyProtection="1">
      <alignment horizontal="right"/>
    </xf>
    <xf numFmtId="0" fontId="13" fillId="5" borderId="32" xfId="1" applyFont="1" applyFill="1" applyBorder="1" applyAlignment="1" applyProtection="1">
      <alignment horizontal="left" vertical="center"/>
    </xf>
    <xf numFmtId="0" fontId="13" fillId="5" borderId="33" xfId="3" applyFont="1" applyFill="1" applyBorder="1" applyAlignment="1" applyProtection="1">
      <alignment horizontal="left" vertical="center"/>
    </xf>
    <xf numFmtId="0" fontId="13" fillId="5" borderId="33" xfId="1" applyFont="1" applyFill="1" applyBorder="1" applyAlignment="1" applyProtection="1">
      <alignment horizontal="left" vertical="center"/>
    </xf>
    <xf numFmtId="0" fontId="13" fillId="5" borderId="34" xfId="3" applyFont="1" applyFill="1" applyBorder="1" applyAlignment="1" applyProtection="1">
      <alignment horizontal="left" vertical="center"/>
    </xf>
    <xf numFmtId="0" fontId="13" fillId="2" borderId="27" xfId="1" applyFont="1" applyFill="1" applyBorder="1" applyAlignment="1" applyProtection="1">
      <alignment horizontal="center" vertical="center" wrapText="1"/>
    </xf>
    <xf numFmtId="0" fontId="13" fillId="2" borderId="5" xfId="1" applyFont="1" applyFill="1" applyBorder="1" applyAlignment="1" applyProtection="1">
      <alignment horizontal="center" vertical="center" wrapText="1"/>
    </xf>
    <xf numFmtId="0" fontId="13" fillId="2" borderId="4" xfId="1" applyFont="1" applyFill="1" applyBorder="1" applyAlignment="1" applyProtection="1">
      <alignment horizontal="center" vertical="center" wrapText="1"/>
    </xf>
    <xf numFmtId="0" fontId="40" fillId="6" borderId="5" xfId="3" applyFont="1" applyFill="1" applyBorder="1" applyAlignment="1" applyProtection="1">
      <alignment horizontal="center" vertical="center"/>
    </xf>
    <xf numFmtId="0" fontId="30" fillId="6" borderId="5" xfId="3" applyFont="1" applyFill="1" applyBorder="1" applyAlignment="1" applyProtection="1">
      <alignment horizontal="center" vertical="center"/>
    </xf>
    <xf numFmtId="0" fontId="8" fillId="3" borderId="0" xfId="1" applyFont="1" applyFill="1" applyBorder="1" applyAlignment="1" applyProtection="1">
      <alignment horizontal="right"/>
    </xf>
    <xf numFmtId="0" fontId="13" fillId="3" borderId="0" xfId="1" applyFont="1" applyFill="1" applyBorder="1" applyAlignment="1" applyProtection="1">
      <alignment horizontal="left"/>
    </xf>
    <xf numFmtId="1" fontId="22" fillId="3" borderId="0" xfId="1" applyNumberFormat="1" applyFont="1" applyFill="1" applyBorder="1" applyProtection="1"/>
    <xf numFmtId="0" fontId="23" fillId="3" borderId="0" xfId="1" applyFont="1" applyFill="1" applyProtection="1"/>
    <xf numFmtId="1" fontId="12" fillId="3" borderId="64" xfId="1" applyNumberFormat="1" applyFont="1" applyFill="1" applyBorder="1" applyProtection="1"/>
    <xf numFmtId="0" fontId="16" fillId="3" borderId="64" xfId="1" applyFont="1" applyFill="1" applyBorder="1" applyProtection="1"/>
    <xf numFmtId="3" fontId="12" fillId="3" borderId="0" xfId="1" applyNumberFormat="1" applyFont="1" applyFill="1" applyBorder="1" applyProtection="1"/>
    <xf numFmtId="0" fontId="3" fillId="3" borderId="0" xfId="3" applyFont="1" applyFill="1" applyAlignment="1" applyProtection="1">
      <alignment horizontal="left" vertical="center"/>
    </xf>
    <xf numFmtId="0" fontId="41" fillId="2" borderId="5" xfId="3" applyFont="1" applyFill="1" applyBorder="1" applyAlignment="1" applyProtection="1">
      <alignment horizontal="center" vertical="center"/>
    </xf>
    <xf numFmtId="0" fontId="8" fillId="3" borderId="11" xfId="1" applyFont="1" applyFill="1" applyBorder="1" applyAlignment="1" applyProtection="1">
      <alignment horizontal="center"/>
    </xf>
    <xf numFmtId="0" fontId="11" fillId="10" borderId="87" xfId="1" quotePrefix="1" applyFont="1" applyFill="1" applyBorder="1" applyAlignment="1" applyProtection="1">
      <alignment horizontal="left"/>
    </xf>
    <xf numFmtId="0" fontId="42" fillId="3" borderId="0" xfId="1" applyFont="1" applyFill="1" applyBorder="1" applyAlignment="1" applyProtection="1">
      <alignment horizontal="right"/>
    </xf>
    <xf numFmtId="0" fontId="12" fillId="3" borderId="0" xfId="1" applyFont="1" applyFill="1" applyAlignment="1" applyProtection="1">
      <alignment horizontal="right"/>
    </xf>
    <xf numFmtId="169" fontId="34" fillId="13" borderId="5" xfId="3" applyNumberFormat="1" applyFont="1" applyFill="1" applyBorder="1" applyAlignment="1" applyProtection="1">
      <alignment horizontal="center" vertical="center"/>
    </xf>
    <xf numFmtId="0" fontId="8" fillId="6" borderId="5" xfId="1" applyFont="1" applyFill="1" applyBorder="1" applyAlignment="1" applyProtection="1">
      <alignment horizontal="center" vertical="center"/>
    </xf>
    <xf numFmtId="3" fontId="16" fillId="3" borderId="0" xfId="1" applyNumberFormat="1" applyFont="1" applyFill="1" applyProtection="1"/>
    <xf numFmtId="3" fontId="16" fillId="3" borderId="64" xfId="1" applyNumberFormat="1" applyFont="1" applyFill="1" applyBorder="1" applyProtection="1"/>
    <xf numFmtId="0" fontId="3" fillId="3" borderId="0" xfId="3" applyFont="1" applyFill="1" applyAlignment="1" applyProtection="1">
      <alignment horizontal="right" vertical="center"/>
    </xf>
    <xf numFmtId="186" fontId="5" fillId="6" borderId="5" xfId="3" applyNumberFormat="1" applyFont="1" applyFill="1" applyBorder="1" applyAlignment="1" applyProtection="1">
      <alignment horizontal="center" vertical="center"/>
    </xf>
    <xf numFmtId="14" fontId="14" fillId="2" borderId="5" xfId="9" applyNumberFormat="1" applyFont="1" applyFill="1" applyBorder="1" applyAlignment="1" applyProtection="1">
      <alignment horizontal="center" vertical="center"/>
    </xf>
    <xf numFmtId="49" fontId="39" fillId="5" borderId="5" xfId="3" applyNumberFormat="1" applyFont="1" applyFill="1" applyBorder="1" applyAlignment="1" applyProtection="1">
      <alignment horizontal="center" vertical="center"/>
    </xf>
    <xf numFmtId="3" fontId="12" fillId="7" borderId="51" xfId="1" applyNumberFormat="1" applyFont="1" applyFill="1" applyBorder="1" applyAlignment="1" applyProtection="1"/>
    <xf numFmtId="3" fontId="12" fillId="7" borderId="52" xfId="1" applyNumberFormat="1" applyFont="1" applyFill="1" applyBorder="1" applyAlignment="1" applyProtection="1"/>
    <xf numFmtId="3" fontId="12" fillId="7" borderId="53" xfId="1" applyNumberFormat="1" applyFont="1" applyFill="1" applyBorder="1" applyAlignment="1" applyProtection="1"/>
    <xf numFmtId="0" fontId="8" fillId="3" borderId="88" xfId="1" quotePrefix="1" applyFont="1" applyFill="1" applyBorder="1" applyAlignment="1" applyProtection="1">
      <alignment horizontal="left"/>
    </xf>
    <xf numFmtId="0" fontId="8" fillId="3" borderId="88" xfId="1" applyFont="1" applyFill="1" applyBorder="1" applyAlignment="1" applyProtection="1">
      <alignment horizontal="left"/>
    </xf>
    <xf numFmtId="3" fontId="8" fillId="3" borderId="88" xfId="1" applyNumberFormat="1" applyFont="1" applyFill="1" applyBorder="1" applyAlignment="1" applyProtection="1"/>
    <xf numFmtId="3" fontId="8" fillId="3" borderId="89" xfId="1" applyNumberFormat="1" applyFont="1" applyFill="1" applyBorder="1" applyAlignment="1" applyProtection="1"/>
    <xf numFmtId="3" fontId="8" fillId="3" borderId="90" xfId="1" applyNumberFormat="1" applyFont="1" applyFill="1" applyBorder="1" applyAlignment="1" applyProtection="1"/>
    <xf numFmtId="3" fontId="8" fillId="3" borderId="91" xfId="1" applyNumberFormat="1" applyFont="1" applyFill="1" applyBorder="1" applyAlignment="1" applyProtection="1"/>
    <xf numFmtId="0" fontId="8" fillId="6" borderId="92" xfId="1" applyFont="1" applyFill="1" applyBorder="1" applyAlignment="1" applyProtection="1">
      <alignment horizontal="left"/>
    </xf>
    <xf numFmtId="0" fontId="8" fillId="3" borderId="93" xfId="1" applyFont="1" applyFill="1" applyBorder="1" applyAlignment="1" applyProtection="1">
      <alignment horizontal="left"/>
    </xf>
    <xf numFmtId="3" fontId="33" fillId="6" borderId="93" xfId="3" applyNumberFormat="1" applyFont="1" applyFill="1" applyBorder="1" applyAlignment="1" applyProtection="1">
      <alignment horizontal="right" vertical="center"/>
    </xf>
    <xf numFmtId="3" fontId="33" fillId="6" borderId="94" xfId="3" applyNumberFormat="1" applyFont="1" applyFill="1" applyBorder="1" applyAlignment="1" applyProtection="1">
      <alignment horizontal="right" vertical="center"/>
    </xf>
    <xf numFmtId="0" fontId="8" fillId="6" borderId="56" xfId="1" applyFont="1" applyFill="1" applyBorder="1" applyAlignment="1" applyProtection="1">
      <alignment horizontal="left"/>
    </xf>
    <xf numFmtId="0" fontId="8" fillId="3" borderId="30" xfId="1" applyFont="1" applyFill="1" applyBorder="1" applyAlignment="1" applyProtection="1">
      <alignment horizontal="left"/>
    </xf>
    <xf numFmtId="3" fontId="33" fillId="6" borderId="30" xfId="3" applyNumberFormat="1" applyFont="1" applyFill="1" applyBorder="1" applyAlignment="1" applyProtection="1">
      <alignment horizontal="right" vertical="center"/>
    </xf>
    <xf numFmtId="3" fontId="33" fillId="6" borderId="57" xfId="3" applyNumberFormat="1" applyFont="1" applyFill="1" applyBorder="1" applyAlignment="1" applyProtection="1">
      <alignment horizontal="right" vertical="center"/>
    </xf>
    <xf numFmtId="0" fontId="8" fillId="6" borderId="58" xfId="1" applyFont="1" applyFill="1" applyBorder="1" applyAlignment="1" applyProtection="1">
      <alignment horizontal="left"/>
    </xf>
    <xf numFmtId="0" fontId="8" fillId="3" borderId="59" xfId="1" applyFont="1" applyFill="1" applyBorder="1" applyAlignment="1" applyProtection="1">
      <alignment horizontal="left"/>
    </xf>
    <xf numFmtId="3" fontId="33" fillId="6" borderId="59" xfId="3" applyNumberFormat="1" applyFont="1" applyFill="1" applyBorder="1" applyAlignment="1" applyProtection="1">
      <alignment horizontal="right" vertical="center"/>
    </xf>
    <xf numFmtId="3" fontId="33" fillId="6" borderId="60" xfId="3" applyNumberFormat="1" applyFont="1" applyFill="1" applyBorder="1" applyAlignment="1" applyProtection="1">
      <alignment horizontal="right" vertical="center"/>
    </xf>
    <xf numFmtId="0" fontId="8" fillId="3" borderId="95" xfId="1" quotePrefix="1" applyFont="1" applyFill="1" applyBorder="1" applyAlignment="1" applyProtection="1">
      <alignment horizontal="left"/>
    </xf>
    <xf numFmtId="0" fontId="8" fillId="3" borderId="96" xfId="1" quotePrefix="1" applyFont="1" applyFill="1" applyBorder="1" applyAlignment="1" applyProtection="1">
      <alignment horizontal="left"/>
    </xf>
    <xf numFmtId="0" fontId="8" fillId="3" borderId="97" xfId="1" quotePrefix="1" applyFont="1" applyFill="1" applyBorder="1" applyAlignment="1" applyProtection="1">
      <alignment horizontal="left"/>
    </xf>
    <xf numFmtId="3" fontId="33" fillId="6" borderId="98" xfId="3" applyNumberFormat="1" applyFont="1" applyFill="1" applyBorder="1" applyAlignment="1" applyProtection="1">
      <alignment horizontal="right" vertical="center"/>
    </xf>
    <xf numFmtId="3" fontId="33" fillId="6" borderId="99" xfId="3" applyNumberFormat="1" applyFont="1" applyFill="1" applyBorder="1" applyAlignment="1" applyProtection="1">
      <alignment horizontal="right" vertical="center"/>
    </xf>
    <xf numFmtId="3" fontId="33" fillId="6" borderId="100" xfId="3" applyNumberFormat="1" applyFont="1" applyFill="1" applyBorder="1" applyAlignment="1" applyProtection="1">
      <alignment horizontal="right" vertical="center"/>
    </xf>
    <xf numFmtId="3" fontId="33" fillId="6" borderId="101" xfId="3" applyNumberFormat="1" applyFont="1" applyFill="1" applyBorder="1" applyAlignment="1" applyProtection="1">
      <alignment horizontal="right" vertical="center"/>
    </xf>
    <xf numFmtId="3" fontId="33" fillId="6" borderId="61" xfId="3" applyNumberFormat="1" applyFont="1" applyFill="1" applyBorder="1" applyAlignment="1" applyProtection="1">
      <alignment horizontal="right" vertical="center"/>
    </xf>
    <xf numFmtId="3" fontId="33" fillId="6" borderId="62" xfId="3" applyNumberFormat="1" applyFont="1" applyFill="1" applyBorder="1" applyAlignment="1" applyProtection="1">
      <alignment horizontal="right" vertical="center"/>
    </xf>
    <xf numFmtId="0" fontId="35" fillId="3" borderId="0" xfId="8" applyFont="1" applyFill="1" applyBorder="1" applyProtection="1"/>
    <xf numFmtId="0" fontId="41" fillId="2" borderId="5" xfId="3" applyNumberFormat="1" applyFont="1" applyFill="1" applyBorder="1" applyAlignment="1" applyProtection="1">
      <alignment horizontal="center" vertical="center"/>
    </xf>
    <xf numFmtId="1" fontId="31" fillId="6" borderId="12" xfId="3" applyNumberFormat="1" applyFont="1" applyFill="1" applyBorder="1" applyAlignment="1" applyProtection="1">
      <alignment horizontal="center" vertical="center"/>
    </xf>
    <xf numFmtId="1" fontId="31" fillId="6" borderId="27" xfId="3" applyNumberFormat="1" applyFont="1" applyFill="1" applyBorder="1" applyAlignment="1" applyProtection="1">
      <alignment horizontal="center" vertical="center"/>
    </xf>
    <xf numFmtId="0" fontId="3" fillId="3" borderId="31" xfId="3" applyFont="1" applyFill="1" applyBorder="1" applyAlignment="1" applyProtection="1">
      <alignment horizontal="right" vertical="top" wrapText="1"/>
    </xf>
    <xf numFmtId="0" fontId="3" fillId="3" borderId="0" xfId="3" applyFont="1" applyFill="1" applyAlignment="1" applyProtection="1">
      <alignment horizontal="right" vertical="top" wrapText="1"/>
    </xf>
    <xf numFmtId="3" fontId="21" fillId="3" borderId="28" xfId="1" applyNumberFormat="1" applyFont="1" applyFill="1" applyBorder="1" applyAlignment="1" applyProtection="1">
      <alignment horizontal="center" vertical="center"/>
    </xf>
    <xf numFmtId="0" fontId="4" fillId="3" borderId="31" xfId="3" applyFont="1" applyFill="1" applyBorder="1" applyAlignment="1" applyProtection="1">
      <alignment horizontal="center" vertical="center"/>
    </xf>
    <xf numFmtId="0" fontId="20" fillId="5" borderId="1" xfId="3" applyFont="1" applyFill="1" applyBorder="1" applyAlignment="1" applyProtection="1">
      <alignment horizontal="center" vertical="center" wrapText="1"/>
    </xf>
    <xf numFmtId="0" fontId="20" fillId="5" borderId="15" xfId="3" applyFont="1" applyFill="1" applyBorder="1" applyAlignment="1" applyProtection="1">
      <alignment horizontal="center" vertical="center" wrapText="1"/>
    </xf>
    <xf numFmtId="0" fontId="34" fillId="5" borderId="1" xfId="1" applyFont="1" applyFill="1" applyBorder="1" applyAlignment="1" applyProtection="1">
      <alignment horizontal="center" vertical="center" wrapText="1"/>
    </xf>
    <xf numFmtId="0" fontId="34" fillId="5" borderId="15" xfId="1" applyFont="1" applyFill="1" applyBorder="1" applyAlignment="1" applyProtection="1">
      <alignment horizontal="center" vertical="center" wrapText="1"/>
    </xf>
    <xf numFmtId="0" fontId="12" fillId="3" borderId="0" xfId="0" quotePrefix="1" applyFont="1" applyFill="1" applyAlignment="1" applyProtection="1">
      <alignment horizontal="left"/>
    </xf>
    <xf numFmtId="0" fontId="16" fillId="3" borderId="0" xfId="0" applyFont="1" applyFill="1" applyProtection="1"/>
    <xf numFmtId="0" fontId="11" fillId="3" borderId="0" xfId="0" applyFont="1" applyFill="1" applyAlignment="1" applyProtection="1">
      <alignment horizontal="left"/>
    </xf>
    <xf numFmtId="0" fontId="12" fillId="3" borderId="0" xfId="0" applyFont="1" applyFill="1" applyAlignment="1" applyProtection="1">
      <alignment horizontal="left"/>
    </xf>
    <xf numFmtId="0" fontId="9" fillId="3" borderId="0" xfId="0" quotePrefix="1" applyFont="1" applyFill="1" applyBorder="1" applyAlignment="1" applyProtection="1">
      <alignment horizontal="left"/>
    </xf>
    <xf numFmtId="0" fontId="11" fillId="10" borderId="87" xfId="0" quotePrefix="1" applyFont="1" applyFill="1" applyBorder="1" applyAlignment="1" applyProtection="1">
      <alignment horizontal="left"/>
    </xf>
    <xf numFmtId="0" fontId="9" fillId="10" borderId="85" xfId="0" quotePrefix="1" applyFont="1" applyFill="1" applyBorder="1" applyAlignment="1" applyProtection="1">
      <alignment horizontal="left"/>
    </xf>
    <xf numFmtId="0" fontId="16" fillId="10" borderId="85" xfId="0" applyFont="1" applyFill="1" applyBorder="1" applyProtection="1"/>
    <xf numFmtId="0" fontId="16" fillId="10" borderId="86" xfId="0" applyFont="1" applyFill="1" applyBorder="1" applyProtection="1"/>
    <xf numFmtId="0" fontId="16" fillId="3" borderId="0" xfId="0" applyFont="1" applyFill="1" applyBorder="1" applyProtection="1"/>
    <xf numFmtId="0" fontId="11" fillId="3" borderId="0" xfId="0" applyFont="1" applyFill="1" applyProtection="1"/>
    <xf numFmtId="0" fontId="8" fillId="6" borderId="5" xfId="0" applyFont="1" applyFill="1" applyBorder="1" applyAlignment="1" applyProtection="1">
      <alignment horizontal="center" vertical="center"/>
    </xf>
    <xf numFmtId="0" fontId="12" fillId="3" borderId="0" xfId="0" applyFont="1" applyFill="1" applyAlignment="1" applyProtection="1">
      <alignment horizontal="right"/>
    </xf>
    <xf numFmtId="0" fontId="8" fillId="3" borderId="0" xfId="0" applyFont="1" applyFill="1" applyAlignment="1" applyProtection="1">
      <alignment horizontal="center" vertical="center"/>
    </xf>
    <xf numFmtId="0" fontId="16" fillId="3" borderId="0" xfId="0" applyFont="1" applyFill="1" applyAlignment="1" applyProtection="1">
      <alignment horizontal="right"/>
    </xf>
    <xf numFmtId="0" fontId="12" fillId="3" borderId="0" xfId="0" applyFont="1" applyFill="1" applyAlignment="1" applyProtection="1">
      <alignment horizontal="right" vertical="center"/>
    </xf>
    <xf numFmtId="0" fontId="16" fillId="3" borderId="0" xfId="0" quotePrefix="1" applyFont="1" applyFill="1" applyAlignment="1" applyProtection="1">
      <alignment horizontal="left"/>
    </xf>
    <xf numFmtId="0" fontId="42" fillId="3" borderId="0" xfId="0" applyFont="1" applyFill="1" applyBorder="1" applyAlignment="1" applyProtection="1">
      <alignment horizontal="right"/>
    </xf>
    <xf numFmtId="0" fontId="8" fillId="3" borderId="0" xfId="0" applyFont="1" applyFill="1" applyBorder="1" applyProtection="1"/>
    <xf numFmtId="0" fontId="12" fillId="3" borderId="0" xfId="0" applyFont="1" applyFill="1" applyBorder="1" applyProtection="1"/>
    <xf numFmtId="0" fontId="12" fillId="3" borderId="0" xfId="0" applyFont="1" applyFill="1" applyBorder="1" applyAlignment="1" applyProtection="1">
      <alignment horizontal="right"/>
    </xf>
    <xf numFmtId="0" fontId="8" fillId="3" borderId="6" xfId="0" applyFont="1" applyFill="1" applyBorder="1" applyProtection="1"/>
    <xf numFmtId="0" fontId="12" fillId="3" borderId="6" xfId="0" applyFont="1" applyFill="1" applyBorder="1" applyProtection="1"/>
    <xf numFmtId="0" fontId="12" fillId="3" borderId="6" xfId="0" applyFont="1" applyFill="1" applyBorder="1" applyAlignment="1" applyProtection="1">
      <alignment horizontal="right"/>
    </xf>
    <xf numFmtId="0" fontId="12" fillId="3" borderId="3" xfId="0" quotePrefix="1" applyFont="1" applyFill="1" applyBorder="1" applyAlignment="1" applyProtection="1">
      <alignment horizontal="center"/>
    </xf>
    <xf numFmtId="0" fontId="12" fillId="3" borderId="2" xfId="0" quotePrefix="1" applyFont="1" applyFill="1" applyBorder="1" applyAlignment="1" applyProtection="1">
      <alignment horizontal="center"/>
    </xf>
    <xf numFmtId="0" fontId="34" fillId="5" borderId="1" xfId="0" applyFont="1" applyFill="1" applyBorder="1" applyAlignment="1" applyProtection="1">
      <alignment horizontal="center" vertical="center" wrapText="1"/>
    </xf>
    <xf numFmtId="0" fontId="13" fillId="5" borderId="32" xfId="0" applyFont="1" applyFill="1" applyBorder="1" applyAlignment="1" applyProtection="1">
      <alignment horizontal="left" vertical="center"/>
    </xf>
    <xf numFmtId="0" fontId="13" fillId="5" borderId="33" xfId="0" applyFont="1" applyFill="1" applyBorder="1" applyAlignment="1" applyProtection="1">
      <alignment horizontal="left" vertical="center"/>
    </xf>
    <xf numFmtId="0" fontId="11" fillId="3" borderId="15" xfId="0" quotePrefix="1" applyFont="1" applyFill="1" applyBorder="1" applyAlignment="1" applyProtection="1">
      <alignment horizontal="center" vertical="top"/>
    </xf>
    <xf numFmtId="0" fontId="12" fillId="3" borderId="15" xfId="0" quotePrefix="1" applyFont="1" applyFill="1" applyBorder="1" applyAlignment="1" applyProtection="1">
      <alignment horizontal="center"/>
    </xf>
    <xf numFmtId="0" fontId="34" fillId="5" borderId="15" xfId="0" applyFont="1" applyFill="1" applyBorder="1" applyAlignment="1" applyProtection="1">
      <alignment horizontal="center" vertical="center" wrapText="1"/>
    </xf>
    <xf numFmtId="0" fontId="13" fillId="2" borderId="27" xfId="0" applyFont="1" applyFill="1" applyBorder="1" applyAlignment="1" applyProtection="1">
      <alignment horizontal="center" vertical="center" wrapText="1"/>
    </xf>
    <xf numFmtId="0" fontId="13" fillId="2" borderId="5" xfId="0" applyFont="1" applyFill="1" applyBorder="1" applyAlignment="1" applyProtection="1">
      <alignment horizontal="center" vertical="center" wrapText="1"/>
    </xf>
    <xf numFmtId="0" fontId="13" fillId="2" borderId="4" xfId="0" applyFont="1" applyFill="1" applyBorder="1" applyAlignment="1" applyProtection="1">
      <alignment horizontal="center" vertical="center" wrapText="1"/>
    </xf>
    <xf numFmtId="0" fontId="8" fillId="3" borderId="3" xfId="0" applyFont="1" applyFill="1" applyBorder="1" applyAlignment="1" applyProtection="1">
      <alignment horizontal="center"/>
    </xf>
    <xf numFmtId="0" fontId="12" fillId="3" borderId="3" xfId="0" applyFont="1" applyFill="1" applyBorder="1" applyAlignment="1" applyProtection="1">
      <alignment horizontal="center"/>
    </xf>
    <xf numFmtId="0" fontId="12" fillId="3" borderId="50" xfId="0" applyFont="1" applyFill="1" applyBorder="1" applyAlignment="1" applyProtection="1">
      <alignment horizontal="center"/>
    </xf>
    <xf numFmtId="0" fontId="12" fillId="3" borderId="8" xfId="0" applyFont="1" applyFill="1" applyBorder="1" applyAlignment="1" applyProtection="1">
      <alignment horizontal="center"/>
    </xf>
    <xf numFmtId="0" fontId="12" fillId="3" borderId="7" xfId="0" applyFont="1" applyFill="1" applyBorder="1" applyAlignment="1" applyProtection="1">
      <alignment horizontal="center"/>
    </xf>
    <xf numFmtId="0" fontId="8" fillId="3" borderId="11" xfId="0" applyFont="1" applyFill="1" applyBorder="1" applyAlignment="1" applyProtection="1">
      <alignment horizontal="center"/>
    </xf>
    <xf numFmtId="0" fontId="8" fillId="3" borderId="11" xfId="0" applyFont="1" applyFill="1" applyBorder="1" applyProtection="1"/>
    <xf numFmtId="0" fontId="12" fillId="3" borderId="11" xfId="0" quotePrefix="1" applyFont="1" applyFill="1" applyBorder="1" applyAlignment="1" applyProtection="1">
      <alignment horizontal="center"/>
    </xf>
    <xf numFmtId="0" fontId="13" fillId="3" borderId="39" xfId="0" quotePrefix="1" applyFont="1" applyFill="1" applyBorder="1" applyAlignment="1" applyProtection="1">
      <alignment horizontal="center"/>
    </xf>
    <xf numFmtId="0" fontId="13" fillId="3" borderId="5" xfId="0" quotePrefix="1" applyFont="1" applyFill="1" applyBorder="1" applyAlignment="1" applyProtection="1">
      <alignment horizontal="center"/>
    </xf>
    <xf numFmtId="0" fontId="13" fillId="3" borderId="4" xfId="0" quotePrefix="1" applyFont="1" applyFill="1" applyBorder="1" applyAlignment="1" applyProtection="1">
      <alignment horizontal="center"/>
    </xf>
    <xf numFmtId="0" fontId="8" fillId="3" borderId="3" xfId="0" applyFont="1" applyFill="1" applyBorder="1" applyProtection="1"/>
    <xf numFmtId="0" fontId="12" fillId="3" borderId="3" xfId="0" applyFont="1" applyFill="1" applyBorder="1" applyAlignment="1" applyProtection="1"/>
    <xf numFmtId="0" fontId="12" fillId="3" borderId="42" xfId="0" applyFont="1" applyFill="1" applyBorder="1" applyAlignment="1" applyProtection="1"/>
    <xf numFmtId="0" fontId="12" fillId="3" borderId="29" xfId="0" applyFont="1" applyFill="1" applyBorder="1" applyAlignment="1" applyProtection="1"/>
    <xf numFmtId="0" fontId="12" fillId="3" borderId="44" xfId="0" applyFont="1" applyFill="1" applyBorder="1" applyAlignment="1" applyProtection="1"/>
    <xf numFmtId="0" fontId="11" fillId="5" borderId="41" xfId="0" applyFont="1" applyFill="1" applyBorder="1" applyAlignment="1" applyProtection="1">
      <alignment horizontal="left"/>
    </xf>
    <xf numFmtId="0" fontId="8" fillId="5" borderId="41" xfId="0" applyFont="1" applyFill="1" applyBorder="1" applyAlignment="1" applyProtection="1">
      <alignment horizontal="left"/>
    </xf>
    <xf numFmtId="0" fontId="12" fillId="5" borderId="41" xfId="0" quotePrefix="1" applyFont="1" applyFill="1" applyBorder="1" applyAlignment="1" applyProtection="1">
      <alignment horizontal="left"/>
    </xf>
    <xf numFmtId="3" fontId="12" fillId="5" borderId="41" xfId="0" applyNumberFormat="1" applyFont="1" applyFill="1" applyBorder="1" applyAlignment="1" applyProtection="1"/>
    <xf numFmtId="3" fontId="8" fillId="5" borderId="51" xfId="0" applyNumberFormat="1" applyFont="1" applyFill="1" applyBorder="1" applyAlignment="1" applyProtection="1"/>
    <xf numFmtId="3" fontId="8" fillId="5" borderId="52" xfId="0" applyNumberFormat="1" applyFont="1" applyFill="1" applyBorder="1" applyAlignment="1" applyProtection="1"/>
    <xf numFmtId="3" fontId="8" fillId="5" borderId="53" xfId="0" applyNumberFormat="1" applyFont="1" applyFill="1" applyBorder="1" applyAlignment="1" applyProtection="1"/>
    <xf numFmtId="0" fontId="8" fillId="3" borderId="74" xfId="0" applyFont="1" applyFill="1" applyBorder="1" applyAlignment="1" applyProtection="1">
      <alignment horizontal="left"/>
    </xf>
    <xf numFmtId="3" fontId="8" fillId="3" borderId="74" xfId="0" applyNumberFormat="1" applyFont="1" applyFill="1" applyBorder="1" applyAlignment="1" applyProtection="1"/>
    <xf numFmtId="3" fontId="8" fillId="3" borderId="77" xfId="0" applyNumberFormat="1" applyFont="1" applyFill="1" applyBorder="1" applyAlignment="1" applyProtection="1"/>
    <xf numFmtId="3" fontId="8" fillId="3" borderId="78" xfId="0" applyNumberFormat="1" applyFont="1" applyFill="1" applyBorder="1" applyAlignment="1" applyProtection="1"/>
    <xf numFmtId="3" fontId="8" fillId="3" borderId="79" xfId="0" applyNumberFormat="1" applyFont="1" applyFill="1" applyBorder="1" applyAlignment="1" applyProtection="1"/>
    <xf numFmtId="0" fontId="8" fillId="3" borderId="17" xfId="0" applyFont="1" applyFill="1" applyBorder="1" applyAlignment="1" applyProtection="1">
      <alignment horizontal="left"/>
    </xf>
    <xf numFmtId="3" fontId="8" fillId="3" borderId="17" xfId="0" applyNumberFormat="1" applyFont="1" applyFill="1" applyBorder="1" applyAlignment="1" applyProtection="1"/>
    <xf numFmtId="3" fontId="8" fillId="3" borderId="54" xfId="0" applyNumberFormat="1" applyFont="1" applyFill="1" applyBorder="1" applyAlignment="1" applyProtection="1"/>
    <xf numFmtId="3" fontId="8" fillId="3" borderId="25" xfId="0" applyNumberFormat="1" applyFont="1" applyFill="1" applyBorder="1" applyAlignment="1" applyProtection="1"/>
    <xf numFmtId="3" fontId="8" fillId="3" borderId="55" xfId="0" applyNumberFormat="1" applyFont="1" applyFill="1" applyBorder="1" applyAlignment="1" applyProtection="1"/>
    <xf numFmtId="0" fontId="8" fillId="3" borderId="11" xfId="0" applyFont="1" applyFill="1" applyBorder="1" applyAlignment="1" applyProtection="1">
      <alignment horizontal="left"/>
    </xf>
    <xf numFmtId="3" fontId="8" fillId="3" borderId="11" xfId="0" applyNumberFormat="1" applyFont="1" applyFill="1" applyBorder="1" applyAlignment="1" applyProtection="1"/>
    <xf numFmtId="3" fontId="8" fillId="3" borderId="39" xfId="0" applyNumberFormat="1" applyFont="1" applyFill="1" applyBorder="1" applyAlignment="1" applyProtection="1"/>
    <xf numFmtId="3" fontId="8" fillId="3" borderId="5" xfId="0" applyNumberFormat="1" applyFont="1" applyFill="1" applyBorder="1" applyAlignment="1" applyProtection="1"/>
    <xf numFmtId="3" fontId="8" fillId="3" borderId="4" xfId="0" applyNumberFormat="1" applyFont="1" applyFill="1" applyBorder="1" applyAlignment="1" applyProtection="1"/>
    <xf numFmtId="0" fontId="8" fillId="3" borderId="15" xfId="0" applyFont="1" applyFill="1" applyBorder="1" applyAlignment="1" applyProtection="1">
      <alignment horizontal="left"/>
    </xf>
    <xf numFmtId="3" fontId="8" fillId="3" borderId="15" xfId="0" applyNumberFormat="1" applyFont="1" applyFill="1" applyBorder="1" applyAlignment="1" applyProtection="1"/>
    <xf numFmtId="3" fontId="8" fillId="3" borderId="35" xfId="0" applyNumberFormat="1" applyFont="1" applyFill="1" applyBorder="1" applyAlignment="1" applyProtection="1"/>
    <xf numFmtId="3" fontId="8" fillId="3" borderId="36" xfId="0" applyNumberFormat="1" applyFont="1" applyFill="1" applyBorder="1" applyAlignment="1" applyProtection="1"/>
    <xf numFmtId="3" fontId="8" fillId="3" borderId="37" xfId="0" applyNumberFormat="1" applyFont="1" applyFill="1" applyBorder="1" applyAlignment="1" applyProtection="1"/>
    <xf numFmtId="0" fontId="8" fillId="2" borderId="21" xfId="0" applyFont="1" applyFill="1" applyBorder="1" applyAlignment="1" applyProtection="1">
      <alignment horizontal="left"/>
    </xf>
    <xf numFmtId="1" fontId="12" fillId="2" borderId="21" xfId="0" applyNumberFormat="1" applyFont="1" applyFill="1" applyBorder="1" applyAlignment="1" applyProtection="1"/>
    <xf numFmtId="3" fontId="19" fillId="2" borderId="21" xfId="0" applyNumberFormat="1" applyFont="1" applyFill="1" applyBorder="1" applyAlignment="1" applyProtection="1"/>
    <xf numFmtId="3" fontId="19" fillId="2" borderId="45" xfId="0" applyNumberFormat="1" applyFont="1" applyFill="1" applyBorder="1" applyAlignment="1" applyProtection="1"/>
    <xf numFmtId="3" fontId="19" fillId="2" borderId="22" xfId="0" applyNumberFormat="1" applyFont="1" applyFill="1" applyBorder="1" applyAlignment="1" applyProtection="1"/>
    <xf numFmtId="3" fontId="19" fillId="2" borderId="46" xfId="0" applyNumberFormat="1" applyFont="1" applyFill="1" applyBorder="1" applyAlignment="1" applyProtection="1"/>
    <xf numFmtId="0" fontId="8" fillId="2" borderId="16" xfId="0" applyFont="1" applyFill="1" applyBorder="1" applyAlignment="1" applyProtection="1">
      <alignment horizontal="left"/>
    </xf>
    <xf numFmtId="1" fontId="12" fillId="2" borderId="16" xfId="0" applyNumberFormat="1" applyFont="1" applyFill="1" applyBorder="1" applyAlignment="1" applyProtection="1"/>
    <xf numFmtId="3" fontId="19" fillId="2" borderId="16" xfId="0" applyNumberFormat="1" applyFont="1" applyFill="1" applyBorder="1" applyAlignment="1" applyProtection="1"/>
    <xf numFmtId="3" fontId="19" fillId="2" borderId="47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/>
    <xf numFmtId="3" fontId="19" fillId="2" borderId="43" xfId="0" applyNumberFormat="1" applyFont="1" applyFill="1" applyBorder="1" applyAlignment="1" applyProtection="1"/>
    <xf numFmtId="0" fontId="8" fillId="2" borderId="75" xfId="0" applyFont="1" applyFill="1" applyBorder="1" applyAlignment="1" applyProtection="1">
      <alignment horizontal="left"/>
    </xf>
    <xf numFmtId="1" fontId="12" fillId="2" borderId="19" xfId="0" applyNumberFormat="1" applyFont="1" applyFill="1" applyBorder="1" applyAlignment="1" applyProtection="1"/>
    <xf numFmtId="3" fontId="19" fillId="2" borderId="19" xfId="0" applyNumberFormat="1" applyFont="1" applyFill="1" applyBorder="1" applyAlignment="1" applyProtection="1"/>
    <xf numFmtId="3" fontId="19" fillId="2" borderId="48" xfId="0" applyNumberFormat="1" applyFont="1" applyFill="1" applyBorder="1" applyAlignment="1" applyProtection="1"/>
    <xf numFmtId="3" fontId="19" fillId="2" borderId="24" xfId="0" applyNumberFormat="1" applyFont="1" applyFill="1" applyBorder="1" applyAlignment="1" applyProtection="1"/>
    <xf numFmtId="3" fontId="19" fillId="2" borderId="49" xfId="0" applyNumberFormat="1" applyFont="1" applyFill="1" applyBorder="1" applyAlignment="1" applyProtection="1"/>
    <xf numFmtId="0" fontId="8" fillId="3" borderId="71" xfId="0" applyFont="1" applyFill="1" applyBorder="1" applyAlignment="1" applyProtection="1">
      <alignment horizontal="left"/>
    </xf>
    <xf numFmtId="3" fontId="8" fillId="3" borderId="21" xfId="0" applyNumberFormat="1" applyFont="1" applyFill="1" applyBorder="1" applyAlignment="1" applyProtection="1"/>
    <xf numFmtId="3" fontId="8" fillId="3" borderId="45" xfId="0" applyNumberFormat="1" applyFont="1" applyFill="1" applyBorder="1" applyAlignment="1" applyProtection="1"/>
    <xf numFmtId="3" fontId="8" fillId="3" borderId="22" xfId="0" applyNumberFormat="1" applyFont="1" applyFill="1" applyBorder="1" applyAlignment="1" applyProtection="1"/>
    <xf numFmtId="3" fontId="8" fillId="3" borderId="46" xfId="0" applyNumberFormat="1" applyFont="1" applyFill="1" applyBorder="1" applyAlignment="1" applyProtection="1"/>
    <xf numFmtId="0" fontId="8" fillId="3" borderId="72" xfId="0" applyFont="1" applyFill="1" applyBorder="1" applyAlignment="1" applyProtection="1">
      <alignment horizontal="left"/>
    </xf>
    <xf numFmtId="3" fontId="8" fillId="3" borderId="16" xfId="0" applyNumberFormat="1" applyFont="1" applyFill="1" applyBorder="1" applyAlignment="1" applyProtection="1"/>
    <xf numFmtId="3" fontId="8" fillId="3" borderId="47" xfId="0" applyNumberFormat="1" applyFont="1" applyFill="1" applyBorder="1" applyAlignment="1" applyProtection="1"/>
    <xf numFmtId="3" fontId="8" fillId="3" borderId="23" xfId="0" applyNumberFormat="1" applyFont="1" applyFill="1" applyBorder="1" applyAlignment="1" applyProtection="1"/>
    <xf numFmtId="3" fontId="8" fillId="3" borderId="43" xfId="0" applyNumberFormat="1" applyFont="1" applyFill="1" applyBorder="1" applyAlignment="1" applyProtection="1"/>
    <xf numFmtId="0" fontId="8" fillId="3" borderId="73" xfId="0" applyFont="1" applyFill="1" applyBorder="1" applyAlignment="1" applyProtection="1">
      <alignment horizontal="left"/>
    </xf>
    <xf numFmtId="0" fontId="18" fillId="3" borderId="73" xfId="0" applyFont="1" applyFill="1" applyBorder="1" applyAlignment="1" applyProtection="1">
      <alignment horizontal="left"/>
    </xf>
    <xf numFmtId="0" fontId="8" fillId="3" borderId="3" xfId="0" applyFont="1" applyFill="1" applyBorder="1" applyAlignment="1" applyProtection="1">
      <alignment horizontal="left"/>
    </xf>
    <xf numFmtId="0" fontId="8" fillId="3" borderId="69" xfId="0" applyFont="1" applyFill="1" applyBorder="1" applyAlignment="1" applyProtection="1">
      <alignment horizontal="left"/>
    </xf>
    <xf numFmtId="3" fontId="8" fillId="3" borderId="13" xfId="0" applyNumberFormat="1" applyFont="1" applyFill="1" applyBorder="1" applyAlignment="1" applyProtection="1"/>
    <xf numFmtId="3" fontId="8" fillId="3" borderId="50" xfId="0" applyNumberFormat="1" applyFont="1" applyFill="1" applyBorder="1" applyAlignment="1" applyProtection="1"/>
    <xf numFmtId="3" fontId="8" fillId="3" borderId="8" xfId="0" applyNumberFormat="1" applyFont="1" applyFill="1" applyBorder="1" applyAlignment="1" applyProtection="1"/>
    <xf numFmtId="3" fontId="8" fillId="3" borderId="7" xfId="0" applyNumberFormat="1" applyFont="1" applyFill="1" applyBorder="1" applyAlignment="1" applyProtection="1"/>
    <xf numFmtId="0" fontId="8" fillId="3" borderId="1" xfId="0" applyFont="1" applyFill="1" applyBorder="1" applyAlignment="1" applyProtection="1">
      <alignment horizontal="left"/>
    </xf>
    <xf numFmtId="3" fontId="8" fillId="3" borderId="1" xfId="0" applyNumberFormat="1" applyFont="1" applyFill="1" applyBorder="1" applyAlignment="1" applyProtection="1"/>
    <xf numFmtId="3" fontId="8" fillId="3" borderId="80" xfId="0" applyNumberFormat="1" applyFont="1" applyFill="1" applyBorder="1" applyAlignment="1" applyProtection="1"/>
    <xf numFmtId="3" fontId="8" fillId="3" borderId="81" xfId="0" applyNumberFormat="1" applyFont="1" applyFill="1" applyBorder="1" applyAlignment="1" applyProtection="1"/>
    <xf numFmtId="3" fontId="8" fillId="3" borderId="82" xfId="0" applyNumberFormat="1" applyFont="1" applyFill="1" applyBorder="1" applyAlignment="1" applyProtection="1"/>
    <xf numFmtId="0" fontId="8" fillId="3" borderId="21" xfId="0" applyFont="1" applyFill="1" applyBorder="1" applyAlignment="1" applyProtection="1">
      <alignment horizontal="left"/>
    </xf>
    <xf numFmtId="3" fontId="8" fillId="3" borderId="21" xfId="0" quotePrefix="1" applyNumberFormat="1" applyFont="1" applyFill="1" applyBorder="1" applyAlignment="1" applyProtection="1"/>
    <xf numFmtId="3" fontId="8" fillId="3" borderId="45" xfId="0" quotePrefix="1" applyNumberFormat="1" applyFont="1" applyFill="1" applyBorder="1" applyAlignment="1" applyProtection="1"/>
    <xf numFmtId="3" fontId="8" fillId="3" borderId="22" xfId="0" quotePrefix="1" applyNumberFormat="1" applyFont="1" applyFill="1" applyBorder="1" applyAlignment="1" applyProtection="1"/>
    <xf numFmtId="3" fontId="8" fillId="3" borderId="46" xfId="0" quotePrefix="1" applyNumberFormat="1" applyFont="1" applyFill="1" applyBorder="1" applyAlignment="1" applyProtection="1"/>
    <xf numFmtId="0" fontId="8" fillId="3" borderId="19" xfId="0" applyFont="1" applyFill="1" applyBorder="1" applyAlignment="1" applyProtection="1">
      <alignment horizontal="left"/>
    </xf>
    <xf numFmtId="3" fontId="8" fillId="3" borderId="19" xfId="0" quotePrefix="1" applyNumberFormat="1" applyFont="1" applyFill="1" applyBorder="1" applyAlignment="1" applyProtection="1"/>
    <xf numFmtId="3" fontId="8" fillId="3" borderId="48" xfId="0" quotePrefix="1" applyNumberFormat="1" applyFont="1" applyFill="1" applyBorder="1" applyAlignment="1" applyProtection="1"/>
    <xf numFmtId="3" fontId="8" fillId="3" borderId="24" xfId="0" quotePrefix="1" applyNumberFormat="1" applyFont="1" applyFill="1" applyBorder="1" applyAlignment="1" applyProtection="1"/>
    <xf numFmtId="3" fontId="8" fillId="3" borderId="49" xfId="0" quotePrefix="1" applyNumberFormat="1" applyFont="1" applyFill="1" applyBorder="1" applyAlignment="1" applyProtection="1"/>
    <xf numFmtId="0" fontId="11" fillId="7" borderId="41" xfId="0" quotePrefix="1" applyFont="1" applyFill="1" applyBorder="1" applyAlignment="1" applyProtection="1">
      <alignment horizontal="left"/>
    </xf>
    <xf numFmtId="0" fontId="12" fillId="7" borderId="41" xfId="0" applyFont="1" applyFill="1" applyBorder="1" applyAlignment="1" applyProtection="1">
      <alignment horizontal="left"/>
    </xf>
    <xf numFmtId="0" fontId="12" fillId="7" borderId="41" xfId="0" quotePrefix="1" applyFont="1" applyFill="1" applyBorder="1" applyAlignment="1" applyProtection="1">
      <alignment horizontal="left"/>
    </xf>
    <xf numFmtId="3" fontId="12" fillId="7" borderId="41" xfId="0" applyNumberFormat="1" applyFont="1" applyFill="1" applyBorder="1" applyAlignment="1" applyProtection="1"/>
    <xf numFmtId="3" fontId="12" fillId="7" borderId="51" xfId="0" applyNumberFormat="1" applyFont="1" applyFill="1" applyBorder="1" applyAlignment="1" applyProtection="1"/>
    <xf numFmtId="3" fontId="12" fillId="7" borderId="52" xfId="0" applyNumberFormat="1" applyFont="1" applyFill="1" applyBorder="1" applyAlignment="1" applyProtection="1"/>
    <xf numFmtId="3" fontId="12" fillId="7" borderId="53" xfId="0" applyNumberFormat="1" applyFont="1" applyFill="1" applyBorder="1" applyAlignment="1" applyProtection="1"/>
    <xf numFmtId="0" fontId="8" fillId="3" borderId="88" xfId="0" quotePrefix="1" applyFont="1" applyFill="1" applyBorder="1" applyAlignment="1" applyProtection="1">
      <alignment horizontal="left"/>
    </xf>
    <xf numFmtId="0" fontId="8" fillId="3" borderId="88" xfId="0" applyFont="1" applyFill="1" applyBorder="1" applyAlignment="1" applyProtection="1">
      <alignment horizontal="left"/>
    </xf>
    <xf numFmtId="3" fontId="8" fillId="3" borderId="88" xfId="0" applyNumberFormat="1" applyFont="1" applyFill="1" applyBorder="1" applyAlignment="1" applyProtection="1"/>
    <xf numFmtId="3" fontId="8" fillId="3" borderId="89" xfId="0" applyNumberFormat="1" applyFont="1" applyFill="1" applyBorder="1" applyAlignment="1" applyProtection="1"/>
    <xf numFmtId="3" fontId="8" fillId="3" borderId="90" xfId="0" applyNumberFormat="1" applyFont="1" applyFill="1" applyBorder="1" applyAlignment="1" applyProtection="1"/>
    <xf numFmtId="3" fontId="8" fillId="3" borderId="91" xfId="0" applyNumberFormat="1" applyFont="1" applyFill="1" applyBorder="1" applyAlignment="1" applyProtection="1"/>
    <xf numFmtId="0" fontId="8" fillId="6" borderId="92" xfId="0" applyFont="1" applyFill="1" applyBorder="1" applyAlignment="1" applyProtection="1">
      <alignment horizontal="left"/>
    </xf>
    <xf numFmtId="0" fontId="8" fillId="3" borderId="93" xfId="0" applyFont="1" applyFill="1" applyBorder="1" applyAlignment="1" applyProtection="1">
      <alignment horizontal="left"/>
    </xf>
    <xf numFmtId="0" fontId="8" fillId="3" borderId="95" xfId="0" quotePrefix="1" applyFont="1" applyFill="1" applyBorder="1" applyAlignment="1" applyProtection="1">
      <alignment horizontal="left"/>
    </xf>
    <xf numFmtId="0" fontId="8" fillId="6" borderId="56" xfId="0" applyFont="1" applyFill="1" applyBorder="1" applyAlignment="1" applyProtection="1">
      <alignment horizontal="left"/>
    </xf>
    <xf numFmtId="0" fontId="8" fillId="3" borderId="30" xfId="0" applyFont="1" applyFill="1" applyBorder="1" applyAlignment="1" applyProtection="1">
      <alignment horizontal="left"/>
    </xf>
    <xf numFmtId="0" fontId="8" fillId="3" borderId="96" xfId="0" quotePrefix="1" applyFont="1" applyFill="1" applyBorder="1" applyAlignment="1" applyProtection="1">
      <alignment horizontal="left"/>
    </xf>
    <xf numFmtId="0" fontId="8" fillId="6" borderId="58" xfId="0" applyFont="1" applyFill="1" applyBorder="1" applyAlignment="1" applyProtection="1">
      <alignment horizontal="left"/>
    </xf>
    <xf numFmtId="0" fontId="8" fillId="3" borderId="59" xfId="0" applyFont="1" applyFill="1" applyBorder="1" applyAlignment="1" applyProtection="1">
      <alignment horizontal="left"/>
    </xf>
    <xf numFmtId="0" fontId="8" fillId="3" borderId="97" xfId="0" quotePrefix="1" applyFont="1" applyFill="1" applyBorder="1" applyAlignment="1" applyProtection="1">
      <alignment horizontal="left"/>
    </xf>
    <xf numFmtId="0" fontId="8" fillId="3" borderId="20" xfId="0" quotePrefix="1" applyFont="1" applyFill="1" applyBorder="1" applyAlignment="1" applyProtection="1">
      <alignment horizontal="left"/>
    </xf>
    <xf numFmtId="0" fontId="8" fillId="3" borderId="20" xfId="0" applyFont="1" applyFill="1" applyBorder="1" applyAlignment="1" applyProtection="1">
      <alignment horizontal="left"/>
    </xf>
    <xf numFmtId="3" fontId="8" fillId="3" borderId="20" xfId="0" applyNumberFormat="1" applyFont="1" applyFill="1" applyBorder="1" applyAlignment="1" applyProtection="1"/>
    <xf numFmtId="3" fontId="8" fillId="3" borderId="66" xfId="0" applyNumberFormat="1" applyFont="1" applyFill="1" applyBorder="1" applyAlignment="1" applyProtection="1"/>
    <xf numFmtId="3" fontId="8" fillId="3" borderId="63" xfId="0" applyNumberFormat="1" applyFont="1" applyFill="1" applyBorder="1" applyAlignment="1" applyProtection="1"/>
    <xf numFmtId="3" fontId="8" fillId="3" borderId="65" xfId="0" applyNumberFormat="1" applyFont="1" applyFill="1" applyBorder="1" applyAlignment="1" applyProtection="1"/>
    <xf numFmtId="0" fontId="8" fillId="3" borderId="17" xfId="0" quotePrefix="1" applyFont="1" applyFill="1" applyBorder="1" applyAlignment="1" applyProtection="1">
      <alignment horizontal="left"/>
    </xf>
    <xf numFmtId="0" fontId="8" fillId="6" borderId="11" xfId="0" applyFont="1" applyFill="1" applyBorder="1" applyAlignment="1" applyProtection="1">
      <alignment horizontal="left"/>
    </xf>
    <xf numFmtId="3" fontId="8" fillId="6" borderId="11" xfId="0" applyNumberFormat="1" applyFont="1" applyFill="1" applyBorder="1" applyAlignment="1" applyProtection="1"/>
    <xf numFmtId="3" fontId="8" fillId="6" borderId="39" xfId="0" applyNumberFormat="1" applyFont="1" applyFill="1" applyBorder="1" applyAlignment="1" applyProtection="1"/>
    <xf numFmtId="3" fontId="8" fillId="6" borderId="5" xfId="0" applyNumberFormat="1" applyFont="1" applyFill="1" applyBorder="1" applyAlignment="1" applyProtection="1"/>
    <xf numFmtId="3" fontId="8" fillId="6" borderId="4" xfId="0" applyNumberFormat="1" applyFont="1" applyFill="1" applyBorder="1" applyAlignment="1" applyProtection="1"/>
    <xf numFmtId="0" fontId="8" fillId="3" borderId="16" xfId="0" applyFont="1" applyFill="1" applyBorder="1" applyAlignment="1" applyProtection="1">
      <alignment horizontal="left"/>
    </xf>
    <xf numFmtId="0" fontId="8" fillId="3" borderId="16" xfId="0" quotePrefix="1" applyFont="1" applyFill="1" applyBorder="1" applyAlignment="1" applyProtection="1">
      <alignment horizontal="left"/>
    </xf>
    <xf numFmtId="0" fontId="18" fillId="3" borderId="17" xfId="0" applyFont="1" applyFill="1" applyBorder="1" applyAlignment="1" applyProtection="1">
      <alignment horizontal="left"/>
    </xf>
    <xf numFmtId="0" fontId="8" fillId="6" borderId="21" xfId="0" applyFont="1" applyFill="1" applyBorder="1" applyAlignment="1" applyProtection="1">
      <alignment horizontal="left"/>
    </xf>
    <xf numFmtId="0" fontId="8" fillId="6" borderId="21" xfId="0" quotePrefix="1" applyFont="1" applyFill="1" applyBorder="1" applyAlignment="1" applyProtection="1">
      <alignment horizontal="left"/>
    </xf>
    <xf numFmtId="3" fontId="8" fillId="6" borderId="21" xfId="0" applyNumberFormat="1" applyFont="1" applyFill="1" applyBorder="1" applyAlignment="1" applyProtection="1"/>
    <xf numFmtId="3" fontId="8" fillId="6" borderId="45" xfId="0" applyNumberFormat="1" applyFont="1" applyFill="1" applyBorder="1" applyAlignment="1" applyProtection="1"/>
    <xf numFmtId="3" fontId="8" fillId="6" borderId="22" xfId="0" applyNumberFormat="1" applyFont="1" applyFill="1" applyBorder="1" applyAlignment="1" applyProtection="1"/>
    <xf numFmtId="3" fontId="8" fillId="6" borderId="46" xfId="0" applyNumberFormat="1" applyFont="1" applyFill="1" applyBorder="1" applyAlignment="1" applyProtection="1"/>
    <xf numFmtId="0" fontId="8" fillId="6" borderId="19" xfId="0" applyFont="1" applyFill="1" applyBorder="1" applyAlignment="1" applyProtection="1">
      <alignment horizontal="left"/>
    </xf>
    <xf numFmtId="0" fontId="18" fillId="6" borderId="75" xfId="0" applyFont="1" applyFill="1" applyBorder="1" applyAlignment="1" applyProtection="1">
      <alignment horizontal="left"/>
    </xf>
    <xf numFmtId="0" fontId="8" fillId="6" borderId="19" xfId="0" quotePrefix="1" applyFont="1" applyFill="1" applyBorder="1" applyAlignment="1" applyProtection="1">
      <alignment horizontal="left"/>
    </xf>
    <xf numFmtId="3" fontId="8" fillId="6" borderId="19" xfId="0" applyNumberFormat="1" applyFont="1" applyFill="1" applyBorder="1" applyAlignment="1" applyProtection="1"/>
    <xf numFmtId="3" fontId="8" fillId="6" borderId="48" xfId="0" applyNumberFormat="1" applyFont="1" applyFill="1" applyBorder="1" applyAlignment="1" applyProtection="1"/>
    <xf numFmtId="3" fontId="8" fillId="6" borderId="24" xfId="0" applyNumberFormat="1" applyFont="1" applyFill="1" applyBorder="1" applyAlignment="1" applyProtection="1"/>
    <xf numFmtId="3" fontId="8" fillId="6" borderId="49" xfId="0" applyNumberFormat="1" applyFont="1" applyFill="1" applyBorder="1" applyAlignment="1" applyProtection="1"/>
    <xf numFmtId="0" fontId="8" fillId="3" borderId="3" xfId="0" quotePrefix="1" applyFont="1" applyFill="1" applyBorder="1" applyAlignment="1" applyProtection="1">
      <alignment horizontal="left"/>
    </xf>
    <xf numFmtId="3" fontId="8" fillId="3" borderId="3" xfId="0" quotePrefix="1" applyNumberFormat="1" applyFont="1" applyFill="1" applyBorder="1" applyAlignment="1" applyProtection="1"/>
    <xf numFmtId="3" fontId="8" fillId="3" borderId="42" xfId="0" quotePrefix="1" applyNumberFormat="1" applyFont="1" applyFill="1" applyBorder="1" applyAlignment="1" applyProtection="1"/>
    <xf numFmtId="3" fontId="8" fillId="3" borderId="29" xfId="0" quotePrefix="1" applyNumberFormat="1" applyFont="1" applyFill="1" applyBorder="1" applyAlignment="1" applyProtection="1"/>
    <xf numFmtId="3" fontId="8" fillId="3" borderId="44" xfId="0" quotePrefix="1" applyNumberFormat="1" applyFont="1" applyFill="1" applyBorder="1" applyAlignment="1" applyProtection="1"/>
    <xf numFmtId="0" fontId="11" fillId="8" borderId="41" xfId="0" applyFont="1" applyFill="1" applyBorder="1" applyAlignment="1" applyProtection="1">
      <alignment horizontal="left"/>
    </xf>
    <xf numFmtId="0" fontId="12" fillId="8" borderId="41" xfId="0" applyFont="1" applyFill="1" applyBorder="1" applyAlignment="1" applyProtection="1">
      <alignment horizontal="left"/>
    </xf>
    <xf numFmtId="3" fontId="12" fillId="8" borderId="41" xfId="0" applyNumberFormat="1" applyFont="1" applyFill="1" applyBorder="1" applyAlignment="1" applyProtection="1"/>
    <xf numFmtId="3" fontId="8" fillId="8" borderId="51" xfId="0" applyNumberFormat="1" applyFont="1" applyFill="1" applyBorder="1" applyAlignment="1" applyProtection="1"/>
    <xf numFmtId="3" fontId="8" fillId="8" borderId="52" xfId="0" applyNumberFormat="1" applyFont="1" applyFill="1" applyBorder="1" applyAlignment="1" applyProtection="1"/>
    <xf numFmtId="3" fontId="8" fillId="8" borderId="53" xfId="0" applyNumberFormat="1" applyFont="1" applyFill="1" applyBorder="1" applyAlignment="1" applyProtection="1"/>
    <xf numFmtId="3" fontId="8" fillId="3" borderId="20" xfId="0" quotePrefix="1" applyNumberFormat="1" applyFont="1" applyFill="1" applyBorder="1" applyAlignment="1" applyProtection="1"/>
    <xf numFmtId="3" fontId="8" fillId="3" borderId="66" xfId="0" quotePrefix="1" applyNumberFormat="1" applyFont="1" applyFill="1" applyBorder="1" applyAlignment="1" applyProtection="1"/>
    <xf numFmtId="3" fontId="8" fillId="3" borderId="63" xfId="0" quotePrefix="1" applyNumberFormat="1" applyFont="1" applyFill="1" applyBorder="1" applyAlignment="1" applyProtection="1"/>
    <xf numFmtId="3" fontId="8" fillId="3" borderId="65" xfId="0" quotePrefix="1" applyNumberFormat="1" applyFont="1" applyFill="1" applyBorder="1" applyAlignment="1" applyProtection="1"/>
    <xf numFmtId="3" fontId="8" fillId="3" borderId="16" xfId="0" quotePrefix="1" applyNumberFormat="1" applyFont="1" applyFill="1" applyBorder="1" applyAlignment="1" applyProtection="1"/>
    <xf numFmtId="3" fontId="8" fillId="3" borderId="47" xfId="0" quotePrefix="1" applyNumberFormat="1" applyFont="1" applyFill="1" applyBorder="1" applyAlignment="1" applyProtection="1"/>
    <xf numFmtId="3" fontId="8" fillId="3" borderId="23" xfId="0" quotePrefix="1" applyNumberFormat="1" applyFont="1" applyFill="1" applyBorder="1" applyAlignment="1" applyProtection="1"/>
    <xf numFmtId="3" fontId="8" fillId="3" borderId="43" xfId="0" quotePrefix="1" applyNumberFormat="1" applyFont="1" applyFill="1" applyBorder="1" applyAlignment="1" applyProtection="1"/>
    <xf numFmtId="3" fontId="8" fillId="3" borderId="17" xfId="0" quotePrefix="1" applyNumberFormat="1" applyFont="1" applyFill="1" applyBorder="1" applyAlignment="1" applyProtection="1"/>
    <xf numFmtId="3" fontId="8" fillId="3" borderId="54" xfId="0" quotePrefix="1" applyNumberFormat="1" applyFont="1" applyFill="1" applyBorder="1" applyAlignment="1" applyProtection="1"/>
    <xf numFmtId="3" fontId="8" fillId="3" borderId="25" xfId="0" quotePrefix="1" applyNumberFormat="1" applyFont="1" applyFill="1" applyBorder="1" applyAlignment="1" applyProtection="1"/>
    <xf numFmtId="3" fontId="8" fillId="3" borderId="55" xfId="0" quotePrefix="1" applyNumberFormat="1" applyFont="1" applyFill="1" applyBorder="1" applyAlignment="1" applyProtection="1"/>
    <xf numFmtId="0" fontId="8" fillId="11" borderId="11" xfId="0" applyFont="1" applyFill="1" applyBorder="1" applyAlignment="1" applyProtection="1">
      <alignment horizontal="left"/>
    </xf>
    <xf numFmtId="0" fontId="8" fillId="11" borderId="11" xfId="0" quotePrefix="1" applyFont="1" applyFill="1" applyBorder="1" applyAlignment="1" applyProtection="1">
      <alignment horizontal="left"/>
    </xf>
    <xf numFmtId="3" fontId="8" fillId="11" borderId="11" xfId="0" quotePrefix="1" applyNumberFormat="1" applyFont="1" applyFill="1" applyBorder="1" applyAlignment="1" applyProtection="1"/>
    <xf numFmtId="3" fontId="8" fillId="11" borderId="39" xfId="0" quotePrefix="1" applyNumberFormat="1" applyFont="1" applyFill="1" applyBorder="1" applyAlignment="1" applyProtection="1"/>
    <xf numFmtId="3" fontId="8" fillId="11" borderId="5" xfId="0" quotePrefix="1" applyNumberFormat="1" applyFont="1" applyFill="1" applyBorder="1" applyAlignment="1" applyProtection="1"/>
    <xf numFmtId="3" fontId="8" fillId="11" borderId="4" xfId="0" quotePrefix="1" applyNumberFormat="1" applyFont="1" applyFill="1" applyBorder="1" applyAlignment="1" applyProtection="1"/>
    <xf numFmtId="0" fontId="18" fillId="3" borderId="20" xfId="0" applyFont="1" applyFill="1" applyBorder="1" applyAlignment="1" applyProtection="1">
      <alignment horizontal="left"/>
    </xf>
    <xf numFmtId="0" fontId="8" fillId="3" borderId="19" xfId="0" quotePrefix="1" applyFont="1" applyFill="1" applyBorder="1" applyAlignment="1" applyProtection="1">
      <alignment horizontal="left"/>
    </xf>
    <xf numFmtId="0" fontId="11" fillId="6" borderId="41" xfId="0" quotePrefix="1" applyFont="1" applyFill="1" applyBorder="1" applyAlignment="1" applyProtection="1">
      <alignment horizontal="left"/>
    </xf>
    <xf numFmtId="0" fontId="12" fillId="6" borderId="41" xfId="0" applyFont="1" applyFill="1" applyBorder="1" applyAlignment="1" applyProtection="1">
      <alignment horizontal="left"/>
    </xf>
    <xf numFmtId="0" fontId="12" fillId="6" borderId="41" xfId="0" quotePrefix="1" applyFont="1" applyFill="1" applyBorder="1" applyAlignment="1" applyProtection="1">
      <alignment horizontal="left"/>
    </xf>
    <xf numFmtId="3" fontId="12" fillId="6" borderId="41" xfId="0" applyNumberFormat="1" applyFont="1" applyFill="1" applyBorder="1" applyAlignment="1" applyProtection="1"/>
    <xf numFmtId="3" fontId="8" fillId="6" borderId="51" xfId="0" applyNumberFormat="1" applyFont="1" applyFill="1" applyBorder="1" applyAlignment="1" applyProtection="1"/>
    <xf numFmtId="3" fontId="8" fillId="6" borderId="52" xfId="0" applyNumberFormat="1" applyFont="1" applyFill="1" applyBorder="1" applyAlignment="1" applyProtection="1"/>
    <xf numFmtId="3" fontId="8" fillId="6" borderId="53" xfId="0" applyNumberFormat="1" applyFont="1" applyFill="1" applyBorder="1" applyAlignment="1" applyProtection="1"/>
    <xf numFmtId="0" fontId="11" fillId="5" borderId="76" xfId="0" applyFont="1" applyFill="1" applyBorder="1" applyAlignment="1" applyProtection="1">
      <alignment horizontal="left"/>
    </xf>
    <xf numFmtId="0" fontId="12" fillId="5" borderId="76" xfId="0" applyFont="1" applyFill="1" applyBorder="1" applyAlignment="1" applyProtection="1">
      <alignment horizontal="left"/>
    </xf>
    <xf numFmtId="178" fontId="12" fillId="5" borderId="76" xfId="0" applyNumberFormat="1" applyFont="1" applyFill="1" applyBorder="1" applyAlignment="1" applyProtection="1"/>
    <xf numFmtId="178" fontId="8" fillId="2" borderId="67" xfId="0" applyNumberFormat="1" applyFont="1" applyFill="1" applyBorder="1" applyAlignment="1" applyProtection="1"/>
    <xf numFmtId="178" fontId="8" fillId="2" borderId="83" xfId="0" applyNumberFormat="1" applyFont="1" applyFill="1" applyBorder="1" applyAlignment="1" applyProtection="1"/>
    <xf numFmtId="178" fontId="8" fillId="2" borderId="68" xfId="0" applyNumberFormat="1" applyFont="1" applyFill="1" applyBorder="1" applyAlignment="1" applyProtection="1"/>
    <xf numFmtId="0" fontId="10" fillId="3" borderId="26" xfId="0" quotePrefix="1" applyFont="1" applyFill="1" applyBorder="1" applyAlignment="1" applyProtection="1">
      <alignment horizontal="left"/>
    </xf>
    <xf numFmtId="178" fontId="37" fillId="3" borderId="26" xfId="0" quotePrefix="1" applyNumberFormat="1" applyFont="1" applyFill="1" applyBorder="1" applyAlignment="1" applyProtection="1"/>
    <xf numFmtId="178" fontId="38" fillId="3" borderId="26" xfId="0" quotePrefix="1" applyNumberFormat="1" applyFont="1" applyFill="1" applyBorder="1" applyAlignment="1" applyProtection="1"/>
    <xf numFmtId="178" fontId="38" fillId="3" borderId="40" xfId="0" quotePrefix="1" applyNumberFormat="1" applyFont="1" applyFill="1" applyBorder="1" applyAlignment="1" applyProtection="1"/>
    <xf numFmtId="0" fontId="12" fillId="5" borderId="41" xfId="0" applyFont="1" applyFill="1" applyBorder="1" applyAlignment="1" applyProtection="1">
      <alignment horizontal="left"/>
    </xf>
    <xf numFmtId="178" fontId="12" fillId="5" borderId="41" xfId="0" applyNumberFormat="1" applyFont="1" applyFill="1" applyBorder="1" applyAlignment="1" applyProtection="1">
      <alignment horizontal="right"/>
    </xf>
    <xf numFmtId="178" fontId="8" fillId="2" borderId="51" xfId="0" applyNumberFormat="1" applyFont="1" applyFill="1" applyBorder="1" applyAlignment="1" applyProtection="1">
      <alignment horizontal="right"/>
    </xf>
    <xf numFmtId="178" fontId="8" fillId="2" borderId="52" xfId="0" applyNumberFormat="1" applyFont="1" applyFill="1" applyBorder="1" applyAlignment="1" applyProtection="1">
      <alignment horizontal="right"/>
    </xf>
    <xf numFmtId="178" fontId="8" fillId="2" borderId="53" xfId="0" applyNumberFormat="1" applyFont="1" applyFill="1" applyBorder="1" applyAlignment="1" applyProtection="1">
      <alignment horizontal="right"/>
    </xf>
    <xf numFmtId="0" fontId="12" fillId="3" borderId="3" xfId="0" applyFont="1" applyFill="1" applyBorder="1" applyAlignment="1" applyProtection="1">
      <alignment horizontal="left"/>
    </xf>
    <xf numFmtId="3" fontId="12" fillId="3" borderId="3" xfId="0" applyNumberFormat="1" applyFont="1" applyFill="1" applyBorder="1" applyAlignment="1" applyProtection="1">
      <alignment horizontal="right"/>
    </xf>
    <xf numFmtId="3" fontId="8" fillId="3" borderId="42" xfId="0" applyNumberFormat="1" applyFont="1" applyFill="1" applyBorder="1" applyAlignment="1" applyProtection="1">
      <alignment horizontal="right"/>
    </xf>
    <xf numFmtId="3" fontId="8" fillId="3" borderId="29" xfId="0" applyNumberFormat="1" applyFont="1" applyFill="1" applyBorder="1" applyAlignment="1" applyProtection="1">
      <alignment horizontal="right"/>
    </xf>
    <xf numFmtId="3" fontId="8" fillId="3" borderId="44" xfId="0" applyNumberFormat="1" applyFont="1" applyFill="1" applyBorder="1" applyAlignment="1" applyProtection="1">
      <alignment horizontal="right"/>
    </xf>
    <xf numFmtId="0" fontId="8" fillId="9" borderId="21" xfId="0" applyFont="1" applyFill="1" applyBorder="1" applyAlignment="1" applyProtection="1">
      <alignment horizontal="left"/>
    </xf>
    <xf numFmtId="3" fontId="8" fillId="9" borderId="21" xfId="0" quotePrefix="1" applyNumberFormat="1" applyFont="1" applyFill="1" applyBorder="1" applyAlignment="1" applyProtection="1"/>
    <xf numFmtId="3" fontId="8" fillId="9" borderId="45" xfId="0" quotePrefix="1" applyNumberFormat="1" applyFont="1" applyFill="1" applyBorder="1" applyAlignment="1" applyProtection="1"/>
    <xf numFmtId="3" fontId="8" fillId="9" borderId="22" xfId="0" quotePrefix="1" applyNumberFormat="1" applyFont="1" applyFill="1" applyBorder="1" applyAlignment="1" applyProtection="1"/>
    <xf numFmtId="3" fontId="8" fillId="9" borderId="46" xfId="0" quotePrefix="1" applyNumberFormat="1" applyFont="1" applyFill="1" applyBorder="1" applyAlignment="1" applyProtection="1"/>
    <xf numFmtId="0" fontId="8" fillId="9" borderId="16" xfId="0" applyFont="1" applyFill="1" applyBorder="1" applyAlignment="1" applyProtection="1">
      <alignment horizontal="left"/>
    </xf>
    <xf numFmtId="3" fontId="8" fillId="9" borderId="16" xfId="0" quotePrefix="1" applyNumberFormat="1" applyFont="1" applyFill="1" applyBorder="1" applyAlignment="1" applyProtection="1"/>
    <xf numFmtId="3" fontId="8" fillId="9" borderId="47" xfId="0" quotePrefix="1" applyNumberFormat="1" applyFont="1" applyFill="1" applyBorder="1" applyAlignment="1" applyProtection="1"/>
    <xf numFmtId="3" fontId="8" fillId="9" borderId="23" xfId="0" quotePrefix="1" applyNumberFormat="1" applyFont="1" applyFill="1" applyBorder="1" applyAlignment="1" applyProtection="1"/>
    <xf numFmtId="3" fontId="8" fillId="9" borderId="43" xfId="0" quotePrefix="1" applyNumberFormat="1" applyFont="1" applyFill="1" applyBorder="1" applyAlignment="1" applyProtection="1"/>
    <xf numFmtId="168" fontId="8" fillId="9" borderId="16" xfId="0" applyNumberFormat="1" applyFont="1" applyFill="1" applyBorder="1" applyProtection="1"/>
    <xf numFmtId="168" fontId="8" fillId="9" borderId="19" xfId="0" applyNumberFormat="1" applyFont="1" applyFill="1" applyBorder="1" applyProtection="1"/>
    <xf numFmtId="3" fontId="8" fillId="9" borderId="19" xfId="0" quotePrefix="1" applyNumberFormat="1" applyFont="1" applyFill="1" applyBorder="1" applyAlignment="1" applyProtection="1"/>
    <xf numFmtId="3" fontId="8" fillId="9" borderId="48" xfId="0" quotePrefix="1" applyNumberFormat="1" applyFont="1" applyFill="1" applyBorder="1" applyAlignment="1" applyProtection="1"/>
    <xf numFmtId="3" fontId="8" fillId="9" borderId="24" xfId="0" quotePrefix="1" applyNumberFormat="1" applyFont="1" applyFill="1" applyBorder="1" applyAlignment="1" applyProtection="1"/>
    <xf numFmtId="3" fontId="8" fillId="9" borderId="49" xfId="0" quotePrefix="1" applyNumberFormat="1" applyFont="1" applyFill="1" applyBorder="1" applyAlignment="1" applyProtection="1"/>
    <xf numFmtId="0" fontId="8" fillId="9" borderId="19" xfId="0" applyFont="1" applyFill="1" applyBorder="1" applyAlignment="1" applyProtection="1">
      <alignment horizontal="left"/>
    </xf>
    <xf numFmtId="0" fontId="8" fillId="9" borderId="21" xfId="0" quotePrefix="1" applyFont="1" applyFill="1" applyBorder="1" applyAlignment="1" applyProtection="1">
      <alignment horizontal="left"/>
    </xf>
    <xf numFmtId="0" fontId="12" fillId="9" borderId="19" xfId="0" applyFont="1" applyFill="1" applyBorder="1" applyAlignment="1" applyProtection="1">
      <alignment horizontal="left"/>
    </xf>
    <xf numFmtId="0" fontId="12" fillId="3" borderId="20" xfId="0" quotePrefix="1" applyFont="1" applyFill="1" applyBorder="1" applyAlignment="1" applyProtection="1">
      <alignment horizontal="left"/>
    </xf>
    <xf numFmtId="168" fontId="8" fillId="3" borderId="16" xfId="0" applyNumberFormat="1" applyFont="1" applyFill="1" applyBorder="1" applyProtection="1"/>
    <xf numFmtId="0" fontId="8" fillId="9" borderId="14" xfId="0" applyFont="1" applyFill="1" applyBorder="1" applyAlignment="1" applyProtection="1">
      <alignment horizontal="left"/>
    </xf>
    <xf numFmtId="3" fontId="8" fillId="9" borderId="14" xfId="0" applyNumberFormat="1" applyFont="1" applyFill="1" applyBorder="1" applyAlignment="1" applyProtection="1"/>
    <xf numFmtId="3" fontId="8" fillId="9" borderId="84" xfId="0" applyNumberFormat="1" applyFont="1" applyFill="1" applyBorder="1" applyAlignment="1" applyProtection="1"/>
    <xf numFmtId="3" fontId="8" fillId="9" borderId="9" xfId="0" applyNumberFormat="1" applyFont="1" applyFill="1" applyBorder="1" applyAlignment="1" applyProtection="1"/>
    <xf numFmtId="3" fontId="8" fillId="9" borderId="10" xfId="0" applyNumberFormat="1" applyFont="1" applyFill="1" applyBorder="1" applyAlignment="1" applyProtection="1"/>
    <xf numFmtId="0" fontId="10" fillId="3" borderId="70" xfId="0" quotePrefix="1" applyFont="1" applyFill="1" applyBorder="1" applyAlignment="1" applyProtection="1">
      <alignment horizontal="left"/>
    </xf>
    <xf numFmtId="178" fontId="37" fillId="3" borderId="70" xfId="0" quotePrefix="1" applyNumberFormat="1" applyFont="1" applyFill="1" applyBorder="1" applyAlignment="1" applyProtection="1"/>
    <xf numFmtId="178" fontId="38" fillId="3" borderId="70" xfId="0" quotePrefix="1" applyNumberFormat="1" applyFont="1" applyFill="1" applyBorder="1" applyAlignment="1" applyProtection="1"/>
    <xf numFmtId="0" fontId="8" fillId="3" borderId="0" xfId="0" applyFont="1" applyFill="1" applyBorder="1" applyAlignment="1" applyProtection="1">
      <alignment horizontal="left"/>
    </xf>
    <xf numFmtId="1" fontId="12" fillId="3" borderId="0" xfId="0" applyNumberFormat="1" applyFont="1" applyFill="1" applyBorder="1" applyProtection="1"/>
    <xf numFmtId="1" fontId="12" fillId="3" borderId="38" xfId="0" applyNumberFormat="1" applyFont="1" applyFill="1" applyBorder="1" applyProtection="1"/>
    <xf numFmtId="0" fontId="16" fillId="0" borderId="0" xfId="0" applyFont="1" applyProtection="1"/>
    <xf numFmtId="0" fontId="10" fillId="0" borderId="0" xfId="0" applyFont="1" applyProtection="1"/>
    <xf numFmtId="0" fontId="10" fillId="4" borderId="0" xfId="0" applyFont="1" applyFill="1" applyProtection="1"/>
    <xf numFmtId="0" fontId="16" fillId="4" borderId="0" xfId="0" applyFont="1" applyFill="1" applyProtection="1"/>
    <xf numFmtId="0" fontId="39" fillId="2" borderId="5" xfId="0" applyNumberFormat="1" applyFont="1" applyFill="1" applyBorder="1" applyAlignment="1" applyProtection="1">
      <alignment horizontal="center" vertical="center"/>
    </xf>
  </cellXfs>
  <cellStyles count="11">
    <cellStyle name="Hyperlink 2" xfId="2"/>
    <cellStyle name="Normal 2" xfId="3"/>
    <cellStyle name="Normal 3" xfId="4"/>
    <cellStyle name="Normal 3 2" xfId="5"/>
    <cellStyle name="Normal 3 3" xfId="6"/>
    <cellStyle name="Normal 4" xfId="7"/>
    <cellStyle name="Normal_B3_2013" xfId="8"/>
    <cellStyle name="Normal_BIN 7301,7311 and 6301" xfId="9"/>
    <cellStyle name="Запетая 2" xfId="10"/>
    <cellStyle name="Нормален" xfId="0" builtinId="0"/>
    <cellStyle name="Нормален 2" xfId="1"/>
  </cellStyles>
  <dxfs count="63">
    <dxf>
      <numFmt numFmtId="172" formatCode="0000"/>
    </dxf>
    <dxf>
      <numFmt numFmtId="187" formatCode="0000&quot; &quot;0000"/>
    </dxf>
    <dxf>
      <numFmt numFmtId="188" formatCode="0000&quot; &quot;0000&quot; &quot;0000"/>
    </dxf>
    <dxf>
      <numFmt numFmtId="189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006600"/>
        <name val="Cambria"/>
        <scheme val="none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660066"/>
      </font>
      <fill>
        <patternFill>
          <bgColor rgb="FFF0FDCF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2" formatCode="0000"/>
    </dxf>
    <dxf>
      <numFmt numFmtId="187" formatCode="0000&quot; &quot;0000"/>
    </dxf>
    <dxf>
      <numFmt numFmtId="188" formatCode="0000&quot; &quot;0000&quot; &quot;0000"/>
    </dxf>
    <dxf>
      <numFmt numFmtId="189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2" formatCode="0000"/>
    </dxf>
    <dxf>
      <numFmt numFmtId="187" formatCode="0000&quot; &quot;0000"/>
    </dxf>
    <dxf>
      <numFmt numFmtId="188" formatCode="0000&quot; &quot;0000&quot; &quot;0000"/>
    </dxf>
    <dxf>
      <numFmt numFmtId="189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FFFF00"/>
      </font>
      <numFmt numFmtId="17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risteva%20D/&#1054;&#1058;&#1063;&#1045;&#1058;&#1048;%202018/&#1084;&#1077;&#1089;&#1077;&#1095;&#1085;&#1080;%20&#1086;&#1090;&#1095;&#1077;&#1090;&#1080;%202018/01.2018/1722_B1_2018_01_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risteva%20D/&#1054;&#1058;&#1063;&#1045;&#1058;&#1048;%202018/&#1084;&#1077;&#1089;&#1077;&#1095;&#1085;&#1080;%20&#1086;&#1090;&#1095;&#1077;&#1090;&#1080;%202018/01.2018/1722_B1_2018_01_D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risteva%20D/&#1054;&#1058;&#1063;&#1045;&#1058;&#1048;%202018/&#1084;&#1077;&#1089;&#1077;&#1095;&#1085;&#1080;%20&#1086;&#1090;&#1095;&#1077;&#1090;&#1080;%202018/01.2018/1722_B1_2018_01_KS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 refreshError="1"/>
      <sheetData sheetId="1" refreshError="1"/>
      <sheetData sheetId="2" refreshError="1"/>
      <sheetData sheetId="3">
        <row r="9">
          <cell r="E9">
            <v>43101</v>
          </cell>
          <cell r="H9">
            <v>455464</v>
          </cell>
        </row>
        <row r="15">
          <cell r="D15" t="str">
            <v>ФИНАНСОВО-ПРАВНА ФОРМА</v>
          </cell>
          <cell r="E15">
            <v>33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4">
          <cell r="F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 t="str">
            <v>вноски от приходи на държавни (общински) предприятия и институции</v>
          </cell>
          <cell r="F76">
            <v>0</v>
          </cell>
        </row>
        <row r="78">
          <cell r="D78" t="str">
            <v>нетни приходи от продажби на услуги, стоки и продукция</v>
          </cell>
          <cell r="F78">
            <v>0</v>
          </cell>
        </row>
        <row r="79">
          <cell r="D79" t="str">
            <v>приходи от наеми на имущество</v>
          </cell>
          <cell r="F79">
            <v>0</v>
          </cell>
        </row>
        <row r="80">
          <cell r="D80" t="str">
            <v>приходи от наеми на земя</v>
          </cell>
          <cell r="F8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4">
          <cell r="F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16">
          <cell r="D116" t="str">
            <v>вноски за фонд "ИЕЯС" и фонд "РАО"</v>
          </cell>
          <cell r="F116">
            <v>0</v>
          </cell>
        </row>
        <row r="117">
          <cell r="D117" t="str">
            <v>приходи от други вноски</v>
          </cell>
          <cell r="F117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</row>
        <row r="143"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88">
          <cell r="F188">
            <v>0</v>
          </cell>
          <cell r="G188">
            <v>0</v>
          </cell>
          <cell r="H188">
            <v>0</v>
          </cell>
          <cell r="I188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4">
          <cell r="D244" t="str">
            <v>Платени лихви по активирани гаранции по заеми от международни организации и институции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D245" t="str">
            <v>Платени лихви по активирани гаранции по заеми от банки и финансови институции от чужбина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9">
          <cell r="D249" t="str">
            <v>Други разходи за лихви към чуждестранни лица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7"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59"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F260">
            <v>0</v>
          </cell>
          <cell r="G260">
            <v>0</v>
          </cell>
          <cell r="H260">
            <v>0</v>
          </cell>
          <cell r="I260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F278">
            <v>0</v>
          </cell>
          <cell r="G278">
            <v>0</v>
          </cell>
          <cell r="H278">
            <v>0</v>
          </cell>
          <cell r="I278">
            <v>0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5">
          <cell r="F295">
            <v>0</v>
          </cell>
          <cell r="G295">
            <v>0</v>
          </cell>
          <cell r="H295">
            <v>0</v>
          </cell>
          <cell r="I295">
            <v>0</v>
          </cell>
        </row>
        <row r="296">
          <cell r="D296" t="str">
            <v>плащания за попълване на държавния резерв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8">
          <cell r="D298" t="str">
            <v>постъпления от продажба на държавния резерв (-)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63"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77">
          <cell r="F377">
            <v>0</v>
          </cell>
          <cell r="G377">
            <v>0</v>
          </cell>
          <cell r="H377">
            <v>0</v>
          </cell>
          <cell r="I377">
            <v>0</v>
          </cell>
        </row>
        <row r="385">
          <cell r="F385">
            <v>0</v>
          </cell>
          <cell r="G385">
            <v>0</v>
          </cell>
          <cell r="H385">
            <v>0</v>
          </cell>
          <cell r="I385">
            <v>0</v>
          </cell>
        </row>
        <row r="390">
          <cell r="F390">
            <v>0</v>
          </cell>
          <cell r="G390">
            <v>0</v>
          </cell>
          <cell r="H390">
            <v>0</v>
          </cell>
          <cell r="I390">
            <v>0</v>
          </cell>
        </row>
        <row r="393">
          <cell r="F393">
            <v>0</v>
          </cell>
          <cell r="G393">
            <v>0</v>
          </cell>
          <cell r="H393">
            <v>0</v>
          </cell>
          <cell r="I393">
            <v>0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</row>
        <row r="401">
          <cell r="F401">
            <v>0</v>
          </cell>
          <cell r="G401">
            <v>0</v>
          </cell>
          <cell r="H401">
            <v>0</v>
          </cell>
          <cell r="I401">
            <v>0</v>
          </cell>
        </row>
        <row r="404">
          <cell r="F404">
            <v>0</v>
          </cell>
          <cell r="G404">
            <v>0</v>
          </cell>
          <cell r="H404">
            <v>0</v>
          </cell>
          <cell r="I404">
            <v>0</v>
          </cell>
        </row>
        <row r="407">
          <cell r="F407">
            <v>0</v>
          </cell>
        </row>
        <row r="408">
          <cell r="F408">
            <v>0</v>
          </cell>
          <cell r="G408">
            <v>0</v>
          </cell>
          <cell r="H408">
            <v>0</v>
          </cell>
          <cell r="I408">
            <v>0</v>
          </cell>
        </row>
        <row r="411">
          <cell r="F411">
            <v>0</v>
          </cell>
          <cell r="G411">
            <v>0</v>
          </cell>
          <cell r="H411">
            <v>0</v>
          </cell>
          <cell r="I411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</row>
        <row r="424">
          <cell r="F424">
            <v>0</v>
          </cell>
        </row>
        <row r="425">
          <cell r="F425">
            <v>0</v>
          </cell>
        </row>
        <row r="426">
          <cell r="F426">
            <v>0</v>
          </cell>
        </row>
        <row r="427">
          <cell r="F427">
            <v>0</v>
          </cell>
        </row>
        <row r="428">
          <cell r="F428">
            <v>0</v>
          </cell>
          <cell r="G428">
            <v>0</v>
          </cell>
          <cell r="H428">
            <v>0</v>
          </cell>
          <cell r="I428">
            <v>0</v>
          </cell>
        </row>
        <row r="463">
          <cell r="F463">
            <v>0</v>
          </cell>
          <cell r="G463">
            <v>0</v>
          </cell>
          <cell r="H463">
            <v>0</v>
          </cell>
          <cell r="I463">
            <v>0</v>
          </cell>
        </row>
        <row r="468">
          <cell r="D468" t="str">
            <v>предоставени средства по лихвени заеми (-)</v>
          </cell>
          <cell r="F468">
            <v>0</v>
          </cell>
        </row>
        <row r="469">
          <cell r="D469" t="str">
            <v>възстановени главници по предоставени лихвени заеми (+)</v>
          </cell>
          <cell r="F469">
            <v>0</v>
          </cell>
        </row>
        <row r="471">
          <cell r="D471" t="str">
            <v>предоставени средства по възмездна финансова помощ (-)</v>
          </cell>
          <cell r="F471">
            <v>0</v>
          </cell>
        </row>
        <row r="472">
          <cell r="D472" t="str">
            <v>възстановени суми по възмездна финансова помощ (+)</v>
          </cell>
          <cell r="F472">
            <v>0</v>
          </cell>
        </row>
        <row r="473">
          <cell r="F473">
            <v>0</v>
          </cell>
          <cell r="G473">
            <v>0</v>
          </cell>
          <cell r="H473">
            <v>0</v>
          </cell>
          <cell r="I473">
            <v>0</v>
          </cell>
        </row>
        <row r="481">
          <cell r="D481" t="str">
            <v>предоставени заеми на крайни бенефициенти (-)</v>
          </cell>
          <cell r="F481">
            <v>0</v>
          </cell>
        </row>
        <row r="482">
          <cell r="D482" t="str">
            <v>възстановени суми по предоставени заеми на крайни бенефиценти (+)</v>
          </cell>
          <cell r="F482">
            <v>0</v>
          </cell>
        </row>
        <row r="484">
          <cell r="D484" t="str">
            <v>получени краткосрочни заеми от други държави (+)</v>
          </cell>
          <cell r="F484">
            <v>0</v>
          </cell>
        </row>
        <row r="485">
          <cell r="D485" t="str">
            <v>получени дългосрочни заеми от други държави (+)</v>
          </cell>
          <cell r="F485">
            <v>0</v>
          </cell>
        </row>
        <row r="486">
          <cell r="D486" t="str">
            <v>погашения по краткосрочни заеми от други държави (-)</v>
          </cell>
          <cell r="F486">
            <v>0</v>
          </cell>
        </row>
        <row r="487">
          <cell r="D487" t="str">
            <v>погашения по дългосрочни заеми от други държави (-)</v>
          </cell>
          <cell r="F487">
            <v>0</v>
          </cell>
        </row>
        <row r="488">
          <cell r="D488" t="str">
            <v>получени краткосрочни заеми от международни организации (+)</v>
          </cell>
          <cell r="F488">
            <v>0</v>
          </cell>
        </row>
        <row r="489">
          <cell r="D489" t="str">
            <v>получени дългосрочни заеми от международни организации (+)</v>
          </cell>
          <cell r="F489">
            <v>0</v>
          </cell>
        </row>
        <row r="490">
          <cell r="D490" t="str">
            <v>погашения по краткосрочни заеми от международни организации (-)</v>
          </cell>
          <cell r="F490">
            <v>0</v>
          </cell>
        </row>
        <row r="491">
          <cell r="D491" t="str">
            <v>погашения по дългосрочнизаеми от международни организации (-)</v>
          </cell>
          <cell r="F491">
            <v>0</v>
          </cell>
        </row>
        <row r="492">
          <cell r="D492" t="str">
            <v>получени краткосрочни заеми от банки и финансови институции от чужбина (+)</v>
          </cell>
          <cell r="F492">
            <v>0</v>
          </cell>
        </row>
        <row r="493">
          <cell r="D493" t="str">
            <v>получени дългосрочни заеми от банки и финансови институции от чужбина (+)</v>
          </cell>
          <cell r="F493">
            <v>0</v>
          </cell>
        </row>
        <row r="494">
          <cell r="D494" t="str">
            <v>погашения по краткосрочни заеми от банки и финансови институции от чужбина (-)</v>
          </cell>
          <cell r="F494">
            <v>0</v>
          </cell>
        </row>
        <row r="495">
          <cell r="D495" t="str">
            <v>погашения по дългосрочни заеми от банки и финансови институции от чужбина (-)</v>
          </cell>
          <cell r="F495">
            <v>0</v>
          </cell>
        </row>
        <row r="496">
          <cell r="D496" t="str">
            <v>клирингови разчети - пасивни и активни салда (-/+)</v>
          </cell>
          <cell r="F496">
            <v>0</v>
          </cell>
        </row>
        <row r="497">
          <cell r="D497" t="str">
            <v>друго финансиране от чужбина (+)</v>
          </cell>
          <cell r="F497">
            <v>0</v>
          </cell>
        </row>
        <row r="498">
          <cell r="D498" t="str">
            <v>други погашения и плащания по финансиране от чужбина (-)</v>
          </cell>
          <cell r="F498">
            <v>0</v>
          </cell>
        </row>
        <row r="499">
          <cell r="F499">
            <v>0</v>
          </cell>
          <cell r="G499">
            <v>0</v>
          </cell>
          <cell r="H499">
            <v>0</v>
          </cell>
          <cell r="I499">
            <v>0</v>
          </cell>
        </row>
        <row r="504">
          <cell r="F504">
            <v>0</v>
          </cell>
        </row>
        <row r="505">
          <cell r="F505">
            <v>0</v>
          </cell>
          <cell r="G505">
            <v>0</v>
          </cell>
          <cell r="H505">
            <v>0</v>
          </cell>
          <cell r="I505">
            <v>0</v>
          </cell>
        </row>
        <row r="514">
          <cell r="F514">
            <v>0</v>
          </cell>
          <cell r="G514">
            <v>0</v>
          </cell>
          <cell r="H514">
            <v>0</v>
          </cell>
          <cell r="I514">
            <v>0</v>
          </cell>
        </row>
        <row r="518">
          <cell r="F518">
            <v>0</v>
          </cell>
          <cell r="G518">
            <v>0</v>
          </cell>
          <cell r="H518">
            <v>0</v>
          </cell>
          <cell r="I518">
            <v>0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</row>
        <row r="526">
          <cell r="F526">
            <v>0</v>
          </cell>
          <cell r="G526">
            <v>0</v>
          </cell>
          <cell r="H526">
            <v>0</v>
          </cell>
          <cell r="I526">
            <v>0</v>
          </cell>
        </row>
        <row r="533">
          <cell r="F533">
            <v>0</v>
          </cell>
          <cell r="G533">
            <v>0</v>
          </cell>
          <cell r="H533">
            <v>0</v>
          </cell>
          <cell r="I533">
            <v>0</v>
          </cell>
        </row>
        <row r="537">
          <cell r="F537">
            <v>0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</row>
        <row r="544">
          <cell r="D544" t="str">
            <v>с чуждестранни ценни книжа и финасови активи (+/-)</v>
          </cell>
          <cell r="F544">
            <v>0</v>
          </cell>
        </row>
        <row r="545">
          <cell r="D545" t="str">
            <v>с ценни книжа и финансови активи на местни лица /резиденти/ (+/-)</v>
          </cell>
          <cell r="F545">
            <v>0</v>
          </cell>
        </row>
        <row r="546">
          <cell r="F546">
            <v>-2262</v>
          </cell>
          <cell r="G546">
            <v>-662</v>
          </cell>
          <cell r="H546">
            <v>0</v>
          </cell>
          <cell r="I546">
            <v>-1600</v>
          </cell>
        </row>
        <row r="569">
          <cell r="D569" t="str">
            <v>остатък в левове по сметки от предходния период (+)</v>
          </cell>
          <cell r="F569">
            <v>46807</v>
          </cell>
          <cell r="G569">
            <v>46807</v>
          </cell>
          <cell r="H569">
            <v>0</v>
          </cell>
          <cell r="I569">
            <v>0</v>
          </cell>
        </row>
        <row r="570">
          <cell r="D570" t="str">
            <v>остатък в левова равностойност по валутни сметки от предходния период (+)</v>
          </cell>
          <cell r="F570">
            <v>0</v>
          </cell>
          <cell r="G570">
            <v>0</v>
          </cell>
          <cell r="I570">
            <v>0</v>
          </cell>
        </row>
        <row r="571">
          <cell r="D571" t="str">
            <v>остатък в левове по депозити от предходния период (+)</v>
          </cell>
          <cell r="F571">
            <v>0</v>
          </cell>
          <cell r="H571">
            <v>0</v>
          </cell>
          <cell r="I571">
            <v>0</v>
          </cell>
        </row>
        <row r="572">
          <cell r="D572" t="str">
            <v>остатък в левова равностойност по депозити във валута от предходния период (+)</v>
          </cell>
          <cell r="F572">
            <v>0</v>
          </cell>
          <cell r="G572">
            <v>0</v>
          </cell>
          <cell r="I572">
            <v>0</v>
          </cell>
        </row>
        <row r="573">
          <cell r="D573" t="str">
            <v>остатък в касата в  левове от предходния период (+)</v>
          </cell>
          <cell r="F573">
            <v>0</v>
          </cell>
          <cell r="G573">
            <v>0</v>
          </cell>
          <cell r="H573">
            <v>0</v>
          </cell>
        </row>
        <row r="574">
          <cell r="D574" t="str">
            <v>остътък  в касата във валута от предходния период (+)</v>
          </cell>
          <cell r="F574">
            <v>0</v>
          </cell>
          <cell r="G574">
            <v>0</v>
          </cell>
          <cell r="H574">
            <v>0</v>
          </cell>
        </row>
        <row r="575">
          <cell r="D575" t="str">
            <v>наличност в левове по сметки в края на периода (-)</v>
          </cell>
          <cell r="F575">
            <v>-44545</v>
          </cell>
          <cell r="G575">
            <v>-44545</v>
          </cell>
          <cell r="H575">
            <v>0</v>
          </cell>
          <cell r="I575">
            <v>0</v>
          </cell>
        </row>
        <row r="576">
          <cell r="D576" t="str">
            <v>наличност в левова равностойност по валутни сметки в края на периода (-)</v>
          </cell>
          <cell r="F576">
            <v>0</v>
          </cell>
          <cell r="G576">
            <v>0</v>
          </cell>
          <cell r="I576">
            <v>0</v>
          </cell>
        </row>
        <row r="577">
          <cell r="D577" t="str">
            <v>наличност в левове по депозити в края на периода (-)</v>
          </cell>
          <cell r="F577">
            <v>0</v>
          </cell>
          <cell r="H577">
            <v>0</v>
          </cell>
          <cell r="I577">
            <v>0</v>
          </cell>
        </row>
        <row r="578">
          <cell r="D578" t="str">
            <v>наличност в левова равностойност по депозити във валута в края на периода (-)</v>
          </cell>
          <cell r="F578">
            <v>0</v>
          </cell>
          <cell r="G578">
            <v>0</v>
          </cell>
          <cell r="I578">
            <v>0</v>
          </cell>
        </row>
        <row r="579">
          <cell r="D579" t="str">
            <v>наличност в касата в левове в края на периода (-)</v>
          </cell>
          <cell r="F579">
            <v>0</v>
          </cell>
          <cell r="G579">
            <v>0</v>
          </cell>
          <cell r="H579">
            <v>0</v>
          </cell>
        </row>
        <row r="580">
          <cell r="D580" t="str">
            <v>наличност в касата във валута в края на периода (-)</v>
          </cell>
          <cell r="F580">
            <v>0</v>
          </cell>
          <cell r="G580">
            <v>0</v>
          </cell>
          <cell r="H580">
            <v>0</v>
          </cell>
        </row>
        <row r="581">
          <cell r="D581" t="str">
            <v>преводи в процес на сетълмент (-/+)</v>
          </cell>
          <cell r="F581">
            <v>0</v>
          </cell>
          <cell r="I581">
            <v>0</v>
          </cell>
        </row>
        <row r="582">
          <cell r="D582" t="str">
            <v xml:space="preserve"> преоценка на валутни наличности (нереализирани курсови разлики) по сметки и средства в страната  (+/-)</v>
          </cell>
          <cell r="F582">
            <v>0</v>
          </cell>
          <cell r="G582">
            <v>0</v>
          </cell>
        </row>
        <row r="583">
          <cell r="D583" t="str">
            <v>остатък в левова равностойност по валутни сметки  в чужбина от предходния период (+)</v>
          </cell>
          <cell r="F583">
            <v>0</v>
          </cell>
          <cell r="G583">
            <v>0</v>
          </cell>
          <cell r="I583">
            <v>0</v>
          </cell>
        </row>
        <row r="584">
          <cell r="D584" t="str">
            <v>остатък в касата във валута  в чужбина от предходния период (+)</v>
          </cell>
          <cell r="F584">
            <v>0</v>
          </cell>
          <cell r="G584">
            <v>0</v>
          </cell>
          <cell r="H584">
            <v>0</v>
          </cell>
        </row>
        <row r="585">
          <cell r="D585" t="str">
            <v>наличност в касата във валута  в чужбина в края на периода (-)</v>
          </cell>
          <cell r="F585">
            <v>0</v>
          </cell>
          <cell r="G585">
            <v>0</v>
          </cell>
          <cell r="H585">
            <v>0</v>
          </cell>
        </row>
        <row r="586">
          <cell r="D586" t="str">
            <v>наличност в левова равностойност по валутни сметки в чужбина в края на периода(-)</v>
          </cell>
          <cell r="F586">
            <v>0</v>
          </cell>
          <cell r="G586">
            <v>0</v>
          </cell>
          <cell r="I586">
            <v>0</v>
          </cell>
        </row>
        <row r="587">
          <cell r="D587" t="str">
            <v>преоценка на валутни наличности (нереализирани курсови разлики) по сметки и средства в чужбина (+/-)</v>
          </cell>
          <cell r="F587">
            <v>0</v>
          </cell>
          <cell r="G587">
            <v>0</v>
          </cell>
        </row>
        <row r="589">
          <cell r="D589" t="str">
            <v xml:space="preserve">остатък по левови текущи сметки на бюджетните организации в БНБ от предходния период (+) </v>
          </cell>
          <cell r="F589">
            <v>0</v>
          </cell>
          <cell r="H589">
            <v>0</v>
          </cell>
          <cell r="I589">
            <v>0</v>
          </cell>
        </row>
        <row r="590">
          <cell r="D590" t="str">
            <v>остатък по левови депозити на бюджетните организации в БНБ от предходния период (+)</v>
          </cell>
          <cell r="F590">
            <v>0</v>
          </cell>
          <cell r="H590">
            <v>0</v>
          </cell>
          <cell r="I590">
            <v>0</v>
          </cell>
        </row>
        <row r="591">
          <cell r="D591" t="str">
            <v xml:space="preserve">наличност по левови текущи сметки на бюджетните организации в БНБ в края на периода (-) </v>
          </cell>
          <cell r="F591">
            <v>0</v>
          </cell>
          <cell r="H591">
            <v>0</v>
          </cell>
          <cell r="I591">
            <v>0</v>
          </cell>
        </row>
        <row r="592">
          <cell r="D592" t="str">
            <v>наличност по левови депозити на бюджетните организации в БНБ в края на периода (-)</v>
          </cell>
          <cell r="F592">
            <v>0</v>
          </cell>
          <cell r="H592">
            <v>0</v>
          </cell>
          <cell r="I592">
            <v>0</v>
          </cell>
        </row>
        <row r="593">
          <cell r="F593">
            <v>0</v>
          </cell>
          <cell r="G593">
            <v>-1600</v>
          </cell>
          <cell r="H593">
            <v>0</v>
          </cell>
          <cell r="I593">
            <v>1600</v>
          </cell>
        </row>
        <row r="596">
          <cell r="D596" t="str">
            <v>покупко-продажба на валута (+/-)</v>
          </cell>
          <cell r="F596">
            <v>0</v>
          </cell>
        </row>
      </sheetData>
      <sheetData sheetId="4" refreshError="1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 refreshError="1"/>
      <sheetData sheetId="1" refreshError="1"/>
      <sheetData sheetId="2" refreshError="1"/>
      <sheetData sheetId="3">
        <row r="9">
          <cell r="E9">
            <v>43101</v>
          </cell>
          <cell r="H9">
            <v>455464</v>
          </cell>
        </row>
        <row r="15">
          <cell r="D15" t="str">
            <v>ФИНАНСОВО-ПРАВНА ФОРМА</v>
          </cell>
          <cell r="E15">
            <v>96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4">
          <cell r="F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 t="str">
            <v>вноски от приходи на държавни (общински) предприятия и институции</v>
          </cell>
          <cell r="F76">
            <v>0</v>
          </cell>
        </row>
        <row r="78">
          <cell r="D78" t="str">
            <v>нетни приходи от продажби на услуги, стоки и продукция</v>
          </cell>
          <cell r="F78">
            <v>0</v>
          </cell>
        </row>
        <row r="79">
          <cell r="D79" t="str">
            <v>приходи от наеми на имущество</v>
          </cell>
          <cell r="F79">
            <v>0</v>
          </cell>
        </row>
        <row r="80">
          <cell r="D80" t="str">
            <v>приходи от наеми на земя</v>
          </cell>
          <cell r="F8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4">
          <cell r="F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3">
          <cell r="F113">
            <v>-30</v>
          </cell>
          <cell r="G113">
            <v>0</v>
          </cell>
          <cell r="H113">
            <v>0</v>
          </cell>
          <cell r="I113">
            <v>0</v>
          </cell>
        </row>
        <row r="116">
          <cell r="D116" t="str">
            <v>вноски за фонд "ИЕЯС" и фонд "РАО"</v>
          </cell>
          <cell r="F116">
            <v>0</v>
          </cell>
        </row>
        <row r="117">
          <cell r="D117" t="str">
            <v>приходи от други вноски</v>
          </cell>
          <cell r="F117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</row>
        <row r="143"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88">
          <cell r="F188">
            <v>0</v>
          </cell>
          <cell r="G188">
            <v>0</v>
          </cell>
          <cell r="H188">
            <v>0</v>
          </cell>
          <cell r="I188">
            <v>0</v>
          </cell>
        </row>
        <row r="191">
          <cell r="F191">
            <v>7323</v>
          </cell>
          <cell r="G191">
            <v>0</v>
          </cell>
          <cell r="H191">
            <v>0</v>
          </cell>
          <cell r="I191">
            <v>0</v>
          </cell>
        </row>
        <row r="197">
          <cell r="F197">
            <v>502</v>
          </cell>
          <cell r="G197">
            <v>0</v>
          </cell>
          <cell r="H197">
            <v>0</v>
          </cell>
          <cell r="I197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F206">
            <v>1573</v>
          </cell>
          <cell r="G206">
            <v>0</v>
          </cell>
          <cell r="H206">
            <v>0</v>
          </cell>
          <cell r="I206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4">
          <cell r="D244" t="str">
            <v>Платени лихви по активирани гаранции по заеми от международни организации и институции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D245" t="str">
            <v>Платени лихви по активирани гаранции по заеми от банки и финансови институции от чужбина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9">
          <cell r="D249" t="str">
            <v>Други разходи за лихви към чуждестранни лица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7"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59"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F260">
            <v>0</v>
          </cell>
          <cell r="G260">
            <v>0</v>
          </cell>
          <cell r="H260">
            <v>0</v>
          </cell>
          <cell r="I260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F278">
            <v>0</v>
          </cell>
          <cell r="G278">
            <v>0</v>
          </cell>
          <cell r="H278">
            <v>0</v>
          </cell>
          <cell r="I278">
            <v>0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5">
          <cell r="F295">
            <v>0</v>
          </cell>
          <cell r="G295">
            <v>0</v>
          </cell>
          <cell r="H295">
            <v>0</v>
          </cell>
          <cell r="I295">
            <v>0</v>
          </cell>
        </row>
        <row r="296">
          <cell r="D296" t="str">
            <v>плащания за попълване на държавния резерв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8">
          <cell r="D298" t="str">
            <v>постъпления от продажба на държавния резерв (-)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63"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77">
          <cell r="F377">
            <v>0</v>
          </cell>
          <cell r="G377">
            <v>0</v>
          </cell>
          <cell r="H377">
            <v>0</v>
          </cell>
          <cell r="I377">
            <v>0</v>
          </cell>
        </row>
        <row r="385">
          <cell r="F385">
            <v>0</v>
          </cell>
          <cell r="G385">
            <v>0</v>
          </cell>
          <cell r="H385">
            <v>0</v>
          </cell>
          <cell r="I385">
            <v>0</v>
          </cell>
        </row>
        <row r="390">
          <cell r="F390">
            <v>0</v>
          </cell>
          <cell r="G390">
            <v>0</v>
          </cell>
          <cell r="H390">
            <v>0</v>
          </cell>
          <cell r="I390">
            <v>0</v>
          </cell>
        </row>
        <row r="393">
          <cell r="F393">
            <v>0</v>
          </cell>
          <cell r="G393">
            <v>0</v>
          </cell>
          <cell r="H393">
            <v>0</v>
          </cell>
          <cell r="I393">
            <v>0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</row>
        <row r="401">
          <cell r="F401">
            <v>-415</v>
          </cell>
          <cell r="G401">
            <v>0</v>
          </cell>
          <cell r="H401">
            <v>0</v>
          </cell>
          <cell r="I401">
            <v>0</v>
          </cell>
        </row>
        <row r="404">
          <cell r="F404">
            <v>0</v>
          </cell>
          <cell r="G404">
            <v>0</v>
          </cell>
          <cell r="H404">
            <v>0</v>
          </cell>
          <cell r="I404">
            <v>0</v>
          </cell>
        </row>
        <row r="407">
          <cell r="F407">
            <v>0</v>
          </cell>
        </row>
        <row r="408">
          <cell r="F408">
            <v>0</v>
          </cell>
          <cell r="G408">
            <v>0</v>
          </cell>
          <cell r="H408">
            <v>0</v>
          </cell>
          <cell r="I408">
            <v>0</v>
          </cell>
        </row>
        <row r="411">
          <cell r="F411">
            <v>0</v>
          </cell>
          <cell r="G411">
            <v>0</v>
          </cell>
          <cell r="H411">
            <v>0</v>
          </cell>
          <cell r="I411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</row>
        <row r="424">
          <cell r="F424">
            <v>0</v>
          </cell>
        </row>
        <row r="425">
          <cell r="F425">
            <v>0</v>
          </cell>
        </row>
        <row r="426">
          <cell r="F426">
            <v>0</v>
          </cell>
        </row>
        <row r="427">
          <cell r="F427">
            <v>0</v>
          </cell>
        </row>
        <row r="428">
          <cell r="F428">
            <v>0</v>
          </cell>
          <cell r="G428">
            <v>0</v>
          </cell>
          <cell r="H428">
            <v>0</v>
          </cell>
          <cell r="I428">
            <v>0</v>
          </cell>
        </row>
        <row r="463">
          <cell r="F463">
            <v>0</v>
          </cell>
          <cell r="G463">
            <v>0</v>
          </cell>
          <cell r="H463">
            <v>0</v>
          </cell>
          <cell r="I463">
            <v>0</v>
          </cell>
        </row>
        <row r="468">
          <cell r="D468" t="str">
            <v>предоставени средства по лихвени заеми (-)</v>
          </cell>
          <cell r="F468">
            <v>0</v>
          </cell>
        </row>
        <row r="469">
          <cell r="D469" t="str">
            <v>възстановени главници по предоставени лихвени заеми (+)</v>
          </cell>
          <cell r="F469">
            <v>0</v>
          </cell>
        </row>
        <row r="471">
          <cell r="D471" t="str">
            <v>предоставени средства по възмездна финансова помощ (-)</v>
          </cell>
          <cell r="F471">
            <v>0</v>
          </cell>
        </row>
        <row r="472">
          <cell r="D472" t="str">
            <v>възстановени суми по възмездна финансова помощ (+)</v>
          </cell>
          <cell r="F472">
            <v>0</v>
          </cell>
        </row>
        <row r="473">
          <cell r="F473">
            <v>0</v>
          </cell>
          <cell r="G473">
            <v>0</v>
          </cell>
          <cell r="H473">
            <v>0</v>
          </cell>
          <cell r="I473">
            <v>0</v>
          </cell>
        </row>
        <row r="481">
          <cell r="D481" t="str">
            <v>предоставени заеми на крайни бенефициенти (-)</v>
          </cell>
          <cell r="F481">
            <v>0</v>
          </cell>
        </row>
        <row r="482">
          <cell r="D482" t="str">
            <v>възстановени суми по предоставени заеми на крайни бенефиценти (+)</v>
          </cell>
          <cell r="F482">
            <v>0</v>
          </cell>
        </row>
        <row r="484">
          <cell r="D484" t="str">
            <v>получени краткосрочни заеми от други държави (+)</v>
          </cell>
          <cell r="F484">
            <v>0</v>
          </cell>
        </row>
        <row r="485">
          <cell r="D485" t="str">
            <v>получени дългосрочни заеми от други държави (+)</v>
          </cell>
          <cell r="F485">
            <v>0</v>
          </cell>
        </row>
        <row r="486">
          <cell r="D486" t="str">
            <v>погашения по краткосрочни заеми от други държави (-)</v>
          </cell>
          <cell r="F486">
            <v>0</v>
          </cell>
        </row>
        <row r="487">
          <cell r="D487" t="str">
            <v>погашения по дългосрочни заеми от други държави (-)</v>
          </cell>
          <cell r="F487">
            <v>0</v>
          </cell>
        </row>
        <row r="488">
          <cell r="D488" t="str">
            <v>получени краткосрочни заеми от международни организации (+)</v>
          </cell>
          <cell r="F488">
            <v>0</v>
          </cell>
        </row>
        <row r="489">
          <cell r="D489" t="str">
            <v>получени дългосрочни заеми от международни организации (+)</v>
          </cell>
          <cell r="F489">
            <v>0</v>
          </cell>
        </row>
        <row r="490">
          <cell r="D490" t="str">
            <v>погашения по краткосрочни заеми от международни организации (-)</v>
          </cell>
          <cell r="F490">
            <v>0</v>
          </cell>
        </row>
        <row r="491">
          <cell r="D491" t="str">
            <v>погашения по дългосрочнизаеми от международни организации (-)</v>
          </cell>
          <cell r="F491">
            <v>0</v>
          </cell>
        </row>
        <row r="492">
          <cell r="D492" t="str">
            <v>получени краткосрочни заеми от банки и финансови институции от чужбина (+)</v>
          </cell>
          <cell r="F492">
            <v>0</v>
          </cell>
        </row>
        <row r="493">
          <cell r="D493" t="str">
            <v>получени дългосрочни заеми от банки и финансови институции от чужбина (+)</v>
          </cell>
          <cell r="F493">
            <v>0</v>
          </cell>
        </row>
        <row r="494">
          <cell r="D494" t="str">
            <v>погашения по краткосрочни заеми от банки и финансови институции от чужбина (-)</v>
          </cell>
          <cell r="F494">
            <v>0</v>
          </cell>
        </row>
        <row r="495">
          <cell r="D495" t="str">
            <v>погашения по дългосрочни заеми от банки и финансови институции от чужбина (-)</v>
          </cell>
          <cell r="F495">
            <v>0</v>
          </cell>
        </row>
        <row r="496">
          <cell r="D496" t="str">
            <v>клирингови разчети - пасивни и активни салда (-/+)</v>
          </cell>
          <cell r="F496">
            <v>0</v>
          </cell>
        </row>
        <row r="497">
          <cell r="D497" t="str">
            <v>друго финансиране от чужбина (+)</v>
          </cell>
          <cell r="F497">
            <v>0</v>
          </cell>
        </row>
        <row r="498">
          <cell r="D498" t="str">
            <v>други погашения и плащания по финансиране от чужбина (-)</v>
          </cell>
          <cell r="F498">
            <v>0</v>
          </cell>
        </row>
        <row r="499">
          <cell r="F499">
            <v>0</v>
          </cell>
          <cell r="G499">
            <v>0</v>
          </cell>
          <cell r="H499">
            <v>0</v>
          </cell>
          <cell r="I499">
            <v>0</v>
          </cell>
        </row>
        <row r="504">
          <cell r="F504">
            <v>0</v>
          </cell>
        </row>
        <row r="505">
          <cell r="F505">
            <v>0</v>
          </cell>
          <cell r="G505">
            <v>0</v>
          </cell>
          <cell r="H505">
            <v>0</v>
          </cell>
          <cell r="I505">
            <v>0</v>
          </cell>
        </row>
        <row r="514">
          <cell r="F514">
            <v>0</v>
          </cell>
          <cell r="G514">
            <v>0</v>
          </cell>
          <cell r="H514">
            <v>0</v>
          </cell>
          <cell r="I514">
            <v>0</v>
          </cell>
        </row>
        <row r="518">
          <cell r="F518">
            <v>0</v>
          </cell>
          <cell r="G518">
            <v>0</v>
          </cell>
          <cell r="H518">
            <v>0</v>
          </cell>
          <cell r="I518">
            <v>0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</row>
        <row r="526">
          <cell r="F526">
            <v>9843</v>
          </cell>
          <cell r="G526">
            <v>0</v>
          </cell>
          <cell r="H526">
            <v>0</v>
          </cell>
          <cell r="I526">
            <v>0</v>
          </cell>
        </row>
        <row r="533">
          <cell r="F533">
            <v>0</v>
          </cell>
          <cell r="G533">
            <v>0</v>
          </cell>
          <cell r="H533">
            <v>0</v>
          </cell>
          <cell r="I533">
            <v>0</v>
          </cell>
        </row>
        <row r="537">
          <cell r="F537">
            <v>0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</row>
        <row r="544">
          <cell r="D544" t="str">
            <v>с чуждестранни ценни книжа и финасови активи (+/-)</v>
          </cell>
          <cell r="F544">
            <v>0</v>
          </cell>
        </row>
        <row r="545">
          <cell r="D545" t="str">
            <v>с ценни книжа и финансови активи на местни лица /резиденти/ (+/-)</v>
          </cell>
          <cell r="F545">
            <v>0</v>
          </cell>
        </row>
        <row r="546">
          <cell r="F546">
            <v>0</v>
          </cell>
          <cell r="G546">
            <v>0</v>
          </cell>
          <cell r="H546">
            <v>0</v>
          </cell>
          <cell r="I546">
            <v>0</v>
          </cell>
        </row>
        <row r="569">
          <cell r="D569" t="str">
            <v>остатък в левове по сметки от предходния период (+)</v>
          </cell>
          <cell r="F569">
            <v>0</v>
          </cell>
          <cell r="H569">
            <v>0</v>
          </cell>
          <cell r="I569">
            <v>0</v>
          </cell>
        </row>
        <row r="570">
          <cell r="D570" t="str">
            <v>остатък в левова равностойност по валутни сметки от предходния период (+)</v>
          </cell>
          <cell r="F570">
            <v>0</v>
          </cell>
          <cell r="G570">
            <v>0</v>
          </cell>
          <cell r="I570">
            <v>0</v>
          </cell>
        </row>
        <row r="571">
          <cell r="D571" t="str">
            <v>остатък в левове по депозити от предходния период (+)</v>
          </cell>
          <cell r="F571">
            <v>0</v>
          </cell>
          <cell r="H571">
            <v>0</v>
          </cell>
          <cell r="I571">
            <v>0</v>
          </cell>
        </row>
        <row r="572">
          <cell r="D572" t="str">
            <v>остатък в левова равностойност по депозити във валута от предходния период (+)</v>
          </cell>
          <cell r="F572">
            <v>0</v>
          </cell>
          <cell r="G572">
            <v>0</v>
          </cell>
          <cell r="I572">
            <v>0</v>
          </cell>
        </row>
        <row r="573">
          <cell r="D573" t="str">
            <v>остатък в касата в  левове от предходния период (+)</v>
          </cell>
          <cell r="F573">
            <v>0</v>
          </cell>
          <cell r="G573">
            <v>0</v>
          </cell>
          <cell r="H573">
            <v>0</v>
          </cell>
        </row>
        <row r="574">
          <cell r="D574" t="str">
            <v>остътък  в касата във валута от предходния период (+)</v>
          </cell>
          <cell r="F574">
            <v>0</v>
          </cell>
          <cell r="G574">
            <v>0</v>
          </cell>
          <cell r="H574">
            <v>0</v>
          </cell>
        </row>
        <row r="575">
          <cell r="D575" t="str">
            <v>наличност в левове по сметки в края на периода (-)</v>
          </cell>
          <cell r="F575">
            <v>0</v>
          </cell>
          <cell r="H575">
            <v>0</v>
          </cell>
          <cell r="I575">
            <v>0</v>
          </cell>
        </row>
        <row r="576">
          <cell r="D576" t="str">
            <v>наличност в левова равностойност по валутни сметки в края на периода (-)</v>
          </cell>
          <cell r="F576">
            <v>0</v>
          </cell>
          <cell r="G576">
            <v>0</v>
          </cell>
          <cell r="I576">
            <v>0</v>
          </cell>
        </row>
        <row r="577">
          <cell r="D577" t="str">
            <v>наличност в левове по депозити в края на периода (-)</v>
          </cell>
          <cell r="F577">
            <v>0</v>
          </cell>
          <cell r="H577">
            <v>0</v>
          </cell>
          <cell r="I577">
            <v>0</v>
          </cell>
        </row>
        <row r="578">
          <cell r="D578" t="str">
            <v>наличност в левова равностойност по депозити във валута в края на периода (-)</v>
          </cell>
          <cell r="F578">
            <v>0</v>
          </cell>
          <cell r="G578">
            <v>0</v>
          </cell>
          <cell r="I578">
            <v>0</v>
          </cell>
        </row>
        <row r="579">
          <cell r="D579" t="str">
            <v>наличност в касата в левове в края на периода (-)</v>
          </cell>
          <cell r="F579">
            <v>0</v>
          </cell>
          <cell r="G579">
            <v>0</v>
          </cell>
          <cell r="H579">
            <v>0</v>
          </cell>
        </row>
        <row r="580">
          <cell r="D580" t="str">
            <v>наличност в касата във валута в края на периода (-)</v>
          </cell>
          <cell r="F580">
            <v>0</v>
          </cell>
          <cell r="G580">
            <v>0</v>
          </cell>
          <cell r="H580">
            <v>0</v>
          </cell>
        </row>
        <row r="581">
          <cell r="D581" t="str">
            <v>преводи в процес на сетълмент (-/+)</v>
          </cell>
          <cell r="F581">
            <v>0</v>
          </cell>
          <cell r="I581">
            <v>0</v>
          </cell>
        </row>
        <row r="582">
          <cell r="D582" t="str">
            <v xml:space="preserve"> преоценка на валутни наличности (нереализирани курсови разлики) по сметки и средства в страната  (+/-)</v>
          </cell>
          <cell r="F582">
            <v>0</v>
          </cell>
          <cell r="G582">
            <v>0</v>
          </cell>
        </row>
        <row r="583">
          <cell r="D583" t="str">
            <v>остатък в левова равностойност по валутни сметки  в чужбина от предходния период (+)</v>
          </cell>
          <cell r="F583">
            <v>0</v>
          </cell>
          <cell r="G583">
            <v>0</v>
          </cell>
          <cell r="I583">
            <v>0</v>
          </cell>
        </row>
        <row r="584">
          <cell r="D584" t="str">
            <v>остатък в касата във валута  в чужбина от предходния период (+)</v>
          </cell>
          <cell r="F584">
            <v>0</v>
          </cell>
          <cell r="G584">
            <v>0</v>
          </cell>
          <cell r="H584">
            <v>0</v>
          </cell>
        </row>
        <row r="585">
          <cell r="D585" t="str">
            <v>наличност в касата във валута  в чужбина в края на периода (-)</v>
          </cell>
          <cell r="F585">
            <v>0</v>
          </cell>
          <cell r="G585">
            <v>0</v>
          </cell>
          <cell r="H585">
            <v>0</v>
          </cell>
        </row>
        <row r="586">
          <cell r="D586" t="str">
            <v>наличност в левова равностойност по валутни сметки в чужбина в края на периода(-)</v>
          </cell>
          <cell r="F586">
            <v>0</v>
          </cell>
          <cell r="G586">
            <v>0</v>
          </cell>
          <cell r="I586">
            <v>0</v>
          </cell>
        </row>
        <row r="587">
          <cell r="D587" t="str">
            <v>преоценка на валутни наличности (нереализирани курсови разлики) по сметки и средства в чужбина (+/-)</v>
          </cell>
          <cell r="F587">
            <v>0</v>
          </cell>
          <cell r="G587">
            <v>0</v>
          </cell>
        </row>
        <row r="589">
          <cell r="D589" t="str">
            <v xml:space="preserve">остатък по левови текущи сметки на бюджетните организации в БНБ от предходния период (+) </v>
          </cell>
          <cell r="F589">
            <v>0</v>
          </cell>
          <cell r="H589">
            <v>0</v>
          </cell>
          <cell r="I589">
            <v>0</v>
          </cell>
        </row>
        <row r="590">
          <cell r="D590" t="str">
            <v>остатък по левови депозити на бюджетните организации в БНБ от предходния период (+)</v>
          </cell>
          <cell r="F590">
            <v>0</v>
          </cell>
          <cell r="H590">
            <v>0</v>
          </cell>
          <cell r="I590">
            <v>0</v>
          </cell>
        </row>
        <row r="591">
          <cell r="D591" t="str">
            <v xml:space="preserve">наличност по левови текущи сметки на бюджетните организации в БНБ в края на периода (-) </v>
          </cell>
          <cell r="F591">
            <v>0</v>
          </cell>
          <cell r="H591">
            <v>0</v>
          </cell>
          <cell r="I591">
            <v>0</v>
          </cell>
        </row>
        <row r="592">
          <cell r="D592" t="str">
            <v>наличност по левови депозити на бюджетните организации в БНБ в края на периода (-)</v>
          </cell>
          <cell r="F592">
            <v>0</v>
          </cell>
          <cell r="H592">
            <v>0</v>
          </cell>
          <cell r="I592">
            <v>0</v>
          </cell>
        </row>
        <row r="593">
          <cell r="F593">
            <v>0</v>
          </cell>
          <cell r="G593">
            <v>0</v>
          </cell>
          <cell r="H593">
            <v>0</v>
          </cell>
          <cell r="I593">
            <v>0</v>
          </cell>
        </row>
        <row r="596">
          <cell r="D596" t="str">
            <v>покупко-продажба на валута (+/-)</v>
          </cell>
          <cell r="F596">
            <v>0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E9">
            <v>43101</v>
          </cell>
          <cell r="H9">
            <v>455464</v>
          </cell>
        </row>
        <row r="15">
          <cell r="D15" t="str">
            <v>ФИНАНСОВО-ПРАВНА ФОРМА</v>
          </cell>
          <cell r="E15">
            <v>98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4">
          <cell r="F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 t="str">
            <v>вноски от приходи на държавни (общински) предприятия и институции</v>
          </cell>
          <cell r="F76">
            <v>0</v>
          </cell>
        </row>
        <row r="78">
          <cell r="D78" t="str">
            <v>нетни приходи от продажби на услуги, стоки и продукция</v>
          </cell>
          <cell r="F78">
            <v>0</v>
          </cell>
        </row>
        <row r="79">
          <cell r="D79" t="str">
            <v>приходи от наеми на имущество</v>
          </cell>
          <cell r="F79">
            <v>0</v>
          </cell>
        </row>
        <row r="80">
          <cell r="D80" t="str">
            <v>приходи от наеми на земя</v>
          </cell>
          <cell r="F8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4">
          <cell r="F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16">
          <cell r="D116" t="str">
            <v>вноски за фонд "ИЕЯС" и фонд "РАО"</v>
          </cell>
          <cell r="F116">
            <v>0</v>
          </cell>
        </row>
        <row r="117">
          <cell r="D117" t="str">
            <v>приходи от други вноски</v>
          </cell>
          <cell r="F117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</row>
        <row r="143"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88">
          <cell r="F188">
            <v>13389</v>
          </cell>
          <cell r="G188">
            <v>0</v>
          </cell>
          <cell r="H188">
            <v>0</v>
          </cell>
          <cell r="I188">
            <v>0</v>
          </cell>
        </row>
        <row r="191">
          <cell r="F191">
            <v>11842</v>
          </cell>
          <cell r="G191">
            <v>0</v>
          </cell>
          <cell r="H191">
            <v>0</v>
          </cell>
          <cell r="I191">
            <v>0</v>
          </cell>
        </row>
        <row r="197">
          <cell r="F197">
            <v>2698</v>
          </cell>
          <cell r="G197">
            <v>0</v>
          </cell>
          <cell r="H197">
            <v>0</v>
          </cell>
          <cell r="I197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4">
          <cell r="D244" t="str">
            <v>Платени лихви по активирани гаранции по заеми от международни организации и институции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D245" t="str">
            <v>Платени лихви по активирани гаранции по заеми от банки и финансови институции от чужбина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9">
          <cell r="D249" t="str">
            <v>Други разходи за лихви към чуждестранни лица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7"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F258">
            <v>22080</v>
          </cell>
          <cell r="G258">
            <v>0</v>
          </cell>
          <cell r="H258">
            <v>0</v>
          </cell>
          <cell r="I258">
            <v>0</v>
          </cell>
        </row>
        <row r="259"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F260">
            <v>0</v>
          </cell>
          <cell r="G260">
            <v>0</v>
          </cell>
          <cell r="H260">
            <v>0</v>
          </cell>
          <cell r="I260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F278">
            <v>324088</v>
          </cell>
          <cell r="G278">
            <v>0</v>
          </cell>
          <cell r="H278">
            <v>0</v>
          </cell>
          <cell r="I278">
            <v>0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5">
          <cell r="F295">
            <v>0</v>
          </cell>
          <cell r="G295">
            <v>0</v>
          </cell>
          <cell r="H295">
            <v>0</v>
          </cell>
          <cell r="I295">
            <v>0</v>
          </cell>
        </row>
        <row r="296">
          <cell r="D296" t="str">
            <v>плащания за попълване на държавния резерв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8">
          <cell r="D298" t="str">
            <v>постъпления от продажба на държавния резерв (-)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63"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77">
          <cell r="F377">
            <v>0</v>
          </cell>
          <cell r="G377">
            <v>0</v>
          </cell>
          <cell r="H377">
            <v>0</v>
          </cell>
          <cell r="I377">
            <v>0</v>
          </cell>
        </row>
        <row r="385">
          <cell r="F385">
            <v>0</v>
          </cell>
          <cell r="G385">
            <v>0</v>
          </cell>
          <cell r="H385">
            <v>0</v>
          </cell>
          <cell r="I385">
            <v>0</v>
          </cell>
        </row>
        <row r="390">
          <cell r="F390">
            <v>0</v>
          </cell>
          <cell r="G390">
            <v>0</v>
          </cell>
          <cell r="H390">
            <v>0</v>
          </cell>
          <cell r="I390">
            <v>0</v>
          </cell>
        </row>
        <row r="393">
          <cell r="F393">
            <v>0</v>
          </cell>
          <cell r="G393">
            <v>0</v>
          </cell>
          <cell r="H393">
            <v>0</v>
          </cell>
          <cell r="I393">
            <v>0</v>
          </cell>
        </row>
        <row r="398">
          <cell r="F398">
            <v>30705</v>
          </cell>
          <cell r="G398">
            <v>0</v>
          </cell>
          <cell r="H398">
            <v>0</v>
          </cell>
          <cell r="I398">
            <v>0</v>
          </cell>
        </row>
        <row r="401">
          <cell r="F401">
            <v>0</v>
          </cell>
          <cell r="G401">
            <v>0</v>
          </cell>
          <cell r="H401">
            <v>0</v>
          </cell>
          <cell r="I401">
            <v>0</v>
          </cell>
        </row>
        <row r="404">
          <cell r="F404">
            <v>0</v>
          </cell>
          <cell r="G404">
            <v>0</v>
          </cell>
          <cell r="H404">
            <v>0</v>
          </cell>
          <cell r="I404">
            <v>0</v>
          </cell>
        </row>
        <row r="407">
          <cell r="F407">
            <v>0</v>
          </cell>
        </row>
        <row r="408">
          <cell r="F408">
            <v>0</v>
          </cell>
          <cell r="G408">
            <v>0</v>
          </cell>
          <cell r="H408">
            <v>0</v>
          </cell>
          <cell r="I408">
            <v>0</v>
          </cell>
        </row>
        <row r="411">
          <cell r="F411">
            <v>0</v>
          </cell>
          <cell r="G411">
            <v>0</v>
          </cell>
          <cell r="H411">
            <v>0</v>
          </cell>
          <cell r="I411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</row>
        <row r="424">
          <cell r="F424">
            <v>0</v>
          </cell>
        </row>
        <row r="425">
          <cell r="F425">
            <v>0</v>
          </cell>
        </row>
        <row r="426">
          <cell r="F426">
            <v>0</v>
          </cell>
        </row>
        <row r="427">
          <cell r="F427">
            <v>0</v>
          </cell>
        </row>
        <row r="428">
          <cell r="F428">
            <v>0</v>
          </cell>
          <cell r="G428">
            <v>0</v>
          </cell>
          <cell r="H428">
            <v>0</v>
          </cell>
          <cell r="I428">
            <v>0</v>
          </cell>
        </row>
        <row r="463">
          <cell r="F463">
            <v>0</v>
          </cell>
          <cell r="G463">
            <v>0</v>
          </cell>
          <cell r="H463">
            <v>0</v>
          </cell>
          <cell r="I463">
            <v>0</v>
          </cell>
        </row>
        <row r="468">
          <cell r="D468" t="str">
            <v>предоставени средства по лихвени заеми (-)</v>
          </cell>
          <cell r="F468">
            <v>0</v>
          </cell>
        </row>
        <row r="469">
          <cell r="D469" t="str">
            <v>възстановени главници по предоставени лихвени заеми (+)</v>
          </cell>
          <cell r="F469">
            <v>0</v>
          </cell>
        </row>
        <row r="471">
          <cell r="D471" t="str">
            <v>предоставени средства по възмездна финансова помощ (-)</v>
          </cell>
          <cell r="F471">
            <v>0</v>
          </cell>
        </row>
        <row r="472">
          <cell r="D472" t="str">
            <v>възстановени суми по възмездна финансова помощ (+)</v>
          </cell>
          <cell r="F472">
            <v>0</v>
          </cell>
        </row>
        <row r="473">
          <cell r="F473">
            <v>0</v>
          </cell>
          <cell r="G473">
            <v>0</v>
          </cell>
          <cell r="H473">
            <v>0</v>
          </cell>
          <cell r="I473">
            <v>0</v>
          </cell>
        </row>
        <row r="481">
          <cell r="D481" t="str">
            <v>предоставени заеми на крайни бенефициенти (-)</v>
          </cell>
          <cell r="F481">
            <v>0</v>
          </cell>
        </row>
        <row r="482">
          <cell r="D482" t="str">
            <v>възстановени суми по предоставени заеми на крайни бенефиценти (+)</v>
          </cell>
          <cell r="F482">
            <v>0</v>
          </cell>
        </row>
        <row r="484">
          <cell r="D484" t="str">
            <v>получени краткосрочни заеми от други държави (+)</v>
          </cell>
          <cell r="F484">
            <v>0</v>
          </cell>
        </row>
        <row r="485">
          <cell r="D485" t="str">
            <v>получени дългосрочни заеми от други държави (+)</v>
          </cell>
          <cell r="F485">
            <v>0</v>
          </cell>
        </row>
        <row r="486">
          <cell r="D486" t="str">
            <v>погашения по краткосрочни заеми от други държави (-)</v>
          </cell>
          <cell r="F486">
            <v>0</v>
          </cell>
        </row>
        <row r="487">
          <cell r="D487" t="str">
            <v>погашения по дългосрочни заеми от други държави (-)</v>
          </cell>
          <cell r="F487">
            <v>0</v>
          </cell>
        </row>
        <row r="488">
          <cell r="D488" t="str">
            <v>получени краткосрочни заеми от международни организации (+)</v>
          </cell>
          <cell r="F488">
            <v>0</v>
          </cell>
        </row>
        <row r="489">
          <cell r="D489" t="str">
            <v>получени дългосрочни заеми от международни организации (+)</v>
          </cell>
          <cell r="F489">
            <v>0</v>
          </cell>
        </row>
        <row r="490">
          <cell r="D490" t="str">
            <v>погашения по краткосрочни заеми от международни организации (-)</v>
          </cell>
          <cell r="F490">
            <v>0</v>
          </cell>
        </row>
        <row r="491">
          <cell r="D491" t="str">
            <v>погашения по дългосрочнизаеми от международни организации (-)</v>
          </cell>
          <cell r="F491">
            <v>0</v>
          </cell>
        </row>
        <row r="492">
          <cell r="D492" t="str">
            <v>получени краткосрочни заеми от банки и финансови институции от чужбина (+)</v>
          </cell>
          <cell r="F492">
            <v>0</v>
          </cell>
        </row>
        <row r="493">
          <cell r="D493" t="str">
            <v>получени дългосрочни заеми от банки и финансови институции от чужбина (+)</v>
          </cell>
          <cell r="F493">
            <v>0</v>
          </cell>
        </row>
        <row r="494">
          <cell r="D494" t="str">
            <v>погашения по краткосрочни заеми от банки и финансови институции от чужбина (-)</v>
          </cell>
          <cell r="F494">
            <v>0</v>
          </cell>
        </row>
        <row r="495">
          <cell r="D495" t="str">
            <v>погашения по дългосрочни заеми от банки и финансови институции от чужбина (-)</v>
          </cell>
          <cell r="F495">
            <v>0</v>
          </cell>
        </row>
        <row r="496">
          <cell r="D496" t="str">
            <v>клирингови разчети - пасивни и активни салда (-/+)</v>
          </cell>
          <cell r="F496">
            <v>0</v>
          </cell>
        </row>
        <row r="497">
          <cell r="D497" t="str">
            <v>друго финансиране от чужбина (+)</v>
          </cell>
          <cell r="F497">
            <v>0</v>
          </cell>
        </row>
        <row r="498">
          <cell r="D498" t="str">
            <v>други погашения и плащания по финансиране от чужбина (-)</v>
          </cell>
          <cell r="F498">
            <v>0</v>
          </cell>
        </row>
        <row r="499">
          <cell r="F499">
            <v>0</v>
          </cell>
          <cell r="G499">
            <v>0</v>
          </cell>
          <cell r="H499">
            <v>0</v>
          </cell>
          <cell r="I499">
            <v>0</v>
          </cell>
        </row>
        <row r="504">
          <cell r="F504">
            <v>0</v>
          </cell>
        </row>
        <row r="505">
          <cell r="F505">
            <v>0</v>
          </cell>
          <cell r="G505">
            <v>0</v>
          </cell>
          <cell r="H505">
            <v>0</v>
          </cell>
          <cell r="I505">
            <v>0</v>
          </cell>
        </row>
        <row r="514">
          <cell r="F514">
            <v>0</v>
          </cell>
          <cell r="G514">
            <v>0</v>
          </cell>
          <cell r="H514">
            <v>0</v>
          </cell>
          <cell r="I514">
            <v>0</v>
          </cell>
        </row>
        <row r="518">
          <cell r="F518">
            <v>0</v>
          </cell>
          <cell r="G518">
            <v>0</v>
          </cell>
          <cell r="H518">
            <v>0</v>
          </cell>
          <cell r="I518">
            <v>0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</row>
        <row r="526">
          <cell r="F526">
            <v>337028</v>
          </cell>
          <cell r="G526">
            <v>0</v>
          </cell>
          <cell r="H526">
            <v>0</v>
          </cell>
          <cell r="I526">
            <v>0</v>
          </cell>
        </row>
        <row r="533">
          <cell r="F533">
            <v>6364</v>
          </cell>
          <cell r="G533">
            <v>0</v>
          </cell>
          <cell r="H533">
            <v>0</v>
          </cell>
          <cell r="I533">
            <v>0</v>
          </cell>
        </row>
        <row r="537">
          <cell r="F537">
            <v>0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</row>
        <row r="544">
          <cell r="D544" t="str">
            <v>с чуждестранни ценни книжа и финасови активи (+/-)</v>
          </cell>
          <cell r="F544">
            <v>0</v>
          </cell>
        </row>
        <row r="545">
          <cell r="D545" t="str">
            <v>с ценни книжа и финансови активи на местни лица /резиденти/ (+/-)</v>
          </cell>
          <cell r="F545">
            <v>0</v>
          </cell>
        </row>
        <row r="546">
          <cell r="F546">
            <v>0</v>
          </cell>
          <cell r="G546">
            <v>0</v>
          </cell>
          <cell r="H546">
            <v>0</v>
          </cell>
          <cell r="I546">
            <v>0</v>
          </cell>
        </row>
        <row r="569">
          <cell r="D569" t="str">
            <v>остатък в левове по сметки от предходния период (+)</v>
          </cell>
          <cell r="F569">
            <v>0</v>
          </cell>
          <cell r="H569">
            <v>0</v>
          </cell>
          <cell r="I569">
            <v>0</v>
          </cell>
        </row>
        <row r="570">
          <cell r="D570" t="str">
            <v>остатък в левова равностойност по валутни сметки от предходния период (+)</v>
          </cell>
          <cell r="F570">
            <v>0</v>
          </cell>
          <cell r="G570">
            <v>0</v>
          </cell>
          <cell r="I570">
            <v>0</v>
          </cell>
        </row>
        <row r="571">
          <cell r="D571" t="str">
            <v>остатък в левове по депозити от предходния период (+)</v>
          </cell>
          <cell r="F571">
            <v>0</v>
          </cell>
          <cell r="H571">
            <v>0</v>
          </cell>
          <cell r="I571">
            <v>0</v>
          </cell>
        </row>
        <row r="572">
          <cell r="D572" t="str">
            <v>остатък в левова равностойност по депозити във валута от предходния период (+)</v>
          </cell>
          <cell r="F572">
            <v>0</v>
          </cell>
          <cell r="G572">
            <v>0</v>
          </cell>
          <cell r="I572">
            <v>0</v>
          </cell>
        </row>
        <row r="573">
          <cell r="D573" t="str">
            <v>остатък в касата в  левове от предходния период (+)</v>
          </cell>
          <cell r="F573">
            <v>0</v>
          </cell>
          <cell r="G573">
            <v>0</v>
          </cell>
          <cell r="H573">
            <v>0</v>
          </cell>
        </row>
        <row r="574">
          <cell r="D574" t="str">
            <v>остътък  в касата във валута от предходния период (+)</v>
          </cell>
          <cell r="F574">
            <v>0</v>
          </cell>
          <cell r="G574">
            <v>0</v>
          </cell>
          <cell r="H574">
            <v>0</v>
          </cell>
        </row>
        <row r="575">
          <cell r="D575" t="str">
            <v>наличност в левове по сметки в края на периода (-)</v>
          </cell>
          <cell r="F575">
            <v>0</v>
          </cell>
          <cell r="H575">
            <v>0</v>
          </cell>
          <cell r="I575">
            <v>0</v>
          </cell>
        </row>
        <row r="576">
          <cell r="D576" t="str">
            <v>наличност в левова равностойност по валутни сметки в края на периода (-)</v>
          </cell>
          <cell r="F576">
            <v>0</v>
          </cell>
          <cell r="G576">
            <v>0</v>
          </cell>
          <cell r="I576">
            <v>0</v>
          </cell>
        </row>
        <row r="577">
          <cell r="D577" t="str">
            <v>наличност в левове по депозити в края на периода (-)</v>
          </cell>
          <cell r="F577">
            <v>0</v>
          </cell>
          <cell r="H577">
            <v>0</v>
          </cell>
          <cell r="I577">
            <v>0</v>
          </cell>
        </row>
        <row r="578">
          <cell r="D578" t="str">
            <v>наличност в левова равностойност по депозити във валута в края на периода (-)</v>
          </cell>
          <cell r="F578">
            <v>0</v>
          </cell>
          <cell r="G578">
            <v>0</v>
          </cell>
          <cell r="I578">
            <v>0</v>
          </cell>
        </row>
        <row r="579">
          <cell r="D579" t="str">
            <v>наличност в касата в левове в края на периода (-)</v>
          </cell>
          <cell r="F579">
            <v>0</v>
          </cell>
          <cell r="G579">
            <v>0</v>
          </cell>
          <cell r="H579">
            <v>0</v>
          </cell>
        </row>
        <row r="580">
          <cell r="D580" t="str">
            <v>наличност в касата във валута в края на периода (-)</v>
          </cell>
          <cell r="F580">
            <v>0</v>
          </cell>
          <cell r="G580">
            <v>0</v>
          </cell>
          <cell r="H580">
            <v>0</v>
          </cell>
        </row>
        <row r="581">
          <cell r="D581" t="str">
            <v>преводи в процес на сетълмент (-/+)</v>
          </cell>
          <cell r="F581">
            <v>0</v>
          </cell>
          <cell r="I581">
            <v>0</v>
          </cell>
        </row>
        <row r="582">
          <cell r="D582" t="str">
            <v xml:space="preserve"> преоценка на валутни наличности (нереализирани курсови разлики) по сметки и средства в страната  (+/-)</v>
          </cell>
          <cell r="F582">
            <v>0</v>
          </cell>
          <cell r="G582">
            <v>0</v>
          </cell>
        </row>
        <row r="583">
          <cell r="D583" t="str">
            <v>остатък в левова равностойност по валутни сметки  в чужбина от предходния период (+)</v>
          </cell>
          <cell r="F583">
            <v>0</v>
          </cell>
          <cell r="G583">
            <v>0</v>
          </cell>
          <cell r="I583">
            <v>0</v>
          </cell>
        </row>
        <row r="584">
          <cell r="D584" t="str">
            <v>остатък в касата във валута  в чужбина от предходния период (+)</v>
          </cell>
          <cell r="F584">
            <v>0</v>
          </cell>
          <cell r="G584">
            <v>0</v>
          </cell>
          <cell r="H584">
            <v>0</v>
          </cell>
        </row>
        <row r="585">
          <cell r="D585" t="str">
            <v>наличност в касата във валута  в чужбина в края на периода (-)</v>
          </cell>
          <cell r="F585">
            <v>0</v>
          </cell>
          <cell r="G585">
            <v>0</v>
          </cell>
          <cell r="H585">
            <v>0</v>
          </cell>
        </row>
        <row r="586">
          <cell r="D586" t="str">
            <v>наличност в левова равностойност по валутни сметки в чужбина в края на периода(-)</v>
          </cell>
          <cell r="F586">
            <v>0</v>
          </cell>
          <cell r="G586">
            <v>0</v>
          </cell>
          <cell r="I586">
            <v>0</v>
          </cell>
        </row>
        <row r="587">
          <cell r="D587" t="str">
            <v>преоценка на валутни наличности (нереализирани курсови разлики) по сметки и средства в чужбина (+/-)</v>
          </cell>
          <cell r="F587">
            <v>0</v>
          </cell>
          <cell r="G587">
            <v>0</v>
          </cell>
        </row>
        <row r="589">
          <cell r="D589" t="str">
            <v xml:space="preserve">остатък по левови текущи сметки на бюджетните организации в БНБ от предходния период (+) </v>
          </cell>
          <cell r="F589">
            <v>0</v>
          </cell>
          <cell r="H589">
            <v>0</v>
          </cell>
          <cell r="I589">
            <v>0</v>
          </cell>
        </row>
        <row r="590">
          <cell r="D590" t="str">
            <v>остатък по левови депозити на бюджетните организации в БНБ от предходния период (+)</v>
          </cell>
          <cell r="F590">
            <v>0</v>
          </cell>
          <cell r="H590">
            <v>0</v>
          </cell>
          <cell r="I590">
            <v>0</v>
          </cell>
        </row>
        <row r="591">
          <cell r="D591" t="str">
            <v xml:space="preserve">наличност по левови текущи сметки на бюджетните организации в БНБ в края на периода (-) </v>
          </cell>
          <cell r="F591">
            <v>0</v>
          </cell>
          <cell r="H591">
            <v>0</v>
          </cell>
          <cell r="I591">
            <v>0</v>
          </cell>
        </row>
        <row r="592">
          <cell r="D592" t="str">
            <v>наличност по левови депозити на бюджетните организации в БНБ в края на периода (-)</v>
          </cell>
          <cell r="F592">
            <v>0</v>
          </cell>
          <cell r="H592">
            <v>0</v>
          </cell>
          <cell r="I592">
            <v>0</v>
          </cell>
        </row>
        <row r="593">
          <cell r="F593">
            <v>0</v>
          </cell>
          <cell r="G593">
            <v>0</v>
          </cell>
          <cell r="H593">
            <v>0</v>
          </cell>
          <cell r="I593">
            <v>0</v>
          </cell>
        </row>
        <row r="596">
          <cell r="D596" t="str">
            <v>покупко-продажба на валута (+/-)</v>
          </cell>
          <cell r="F596">
            <v>0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8"/>
  <sheetViews>
    <sheetView topLeftCell="A4" zoomScale="60" zoomScaleNormal="60" workbookViewId="0">
      <selection activeCell="A99" sqref="A99:I106"/>
    </sheetView>
  </sheetViews>
  <sheetFormatPr defaultRowHeight="15"/>
  <cols>
    <col min="1" max="1" width="74.7109375" customWidth="1"/>
    <col min="2" max="4" width="14.7109375" customWidth="1"/>
    <col min="5" max="5" width="20.85546875" customWidth="1"/>
    <col min="6" max="9" width="14.7109375" customWidth="1"/>
  </cols>
  <sheetData>
    <row r="1" spans="1:9" ht="18.75">
      <c r="A1" s="121"/>
      <c r="B1" s="121"/>
      <c r="C1" s="121"/>
      <c r="D1" s="19"/>
      <c r="E1" s="116"/>
      <c r="F1" s="116"/>
      <c r="G1" s="116"/>
      <c r="H1" s="19"/>
      <c r="I1" s="19"/>
    </row>
    <row r="2" spans="1:9" ht="15.75">
      <c r="A2" s="121"/>
      <c r="B2" s="121"/>
      <c r="C2" s="121"/>
      <c r="D2" s="19"/>
      <c r="E2" s="117"/>
      <c r="F2" s="117"/>
      <c r="G2" s="117"/>
      <c r="H2" s="19"/>
      <c r="I2" s="19"/>
    </row>
    <row r="3" spans="1:9" ht="15.75">
      <c r="A3" s="121"/>
      <c r="B3" s="121"/>
      <c r="C3" s="121"/>
      <c r="D3" s="19"/>
      <c r="E3" s="117"/>
      <c r="F3" s="117"/>
      <c r="G3" s="117"/>
      <c r="H3" s="19"/>
      <c r="I3" s="19"/>
    </row>
    <row r="4" spans="1:9" ht="15.75">
      <c r="A4" s="121"/>
      <c r="B4" s="121"/>
      <c r="C4" s="121"/>
      <c r="D4" s="19"/>
      <c r="E4" s="117"/>
      <c r="F4" s="117"/>
      <c r="G4" s="117"/>
      <c r="H4" s="19"/>
      <c r="I4" s="19"/>
    </row>
    <row r="5" spans="1:9" ht="15.75">
      <c r="A5" s="121"/>
      <c r="B5" s="121"/>
      <c r="C5" s="121"/>
      <c r="D5" s="19"/>
      <c r="E5" s="117"/>
      <c r="F5" s="117"/>
      <c r="G5" s="117"/>
      <c r="H5" s="19"/>
      <c r="I5" s="19"/>
    </row>
    <row r="6" spans="1:9" ht="15.75">
      <c r="A6" s="121"/>
      <c r="B6" s="121"/>
      <c r="C6" s="121"/>
      <c r="D6" s="19"/>
      <c r="E6" s="117"/>
      <c r="F6" s="117"/>
      <c r="G6" s="117"/>
      <c r="H6" s="19"/>
      <c r="I6" s="19"/>
    </row>
    <row r="7" spans="1:9" ht="20.25">
      <c r="A7" s="119"/>
      <c r="B7" s="119"/>
      <c r="C7" s="119"/>
      <c r="D7" s="19"/>
      <c r="E7" s="19"/>
      <c r="F7" s="19"/>
      <c r="G7" s="19"/>
      <c r="H7" s="19"/>
      <c r="I7" s="19"/>
    </row>
    <row r="8" spans="1:9" ht="21" thickBot="1">
      <c r="A8" s="279" t="s">
        <v>0</v>
      </c>
      <c r="B8" s="233"/>
      <c r="C8" s="233"/>
      <c r="D8" s="234"/>
      <c r="E8" s="234"/>
      <c r="F8" s="234"/>
      <c r="G8" s="234"/>
      <c r="H8" s="234"/>
      <c r="I8" s="235"/>
    </row>
    <row r="9" spans="1:9" ht="21" thickTop="1">
      <c r="A9" s="119"/>
      <c r="B9" s="119"/>
      <c r="C9" s="119"/>
      <c r="D9" s="118"/>
      <c r="E9" s="118"/>
      <c r="F9" s="118"/>
      <c r="G9" s="118"/>
      <c r="H9" s="118"/>
      <c r="I9" s="118"/>
    </row>
    <row r="10" spans="1:9" ht="18.75">
      <c r="A10" s="120"/>
      <c r="B10" s="120"/>
      <c r="C10" s="120"/>
      <c r="D10" s="19"/>
      <c r="E10" s="256"/>
      <c r="F10" s="256"/>
      <c r="G10" s="256"/>
      <c r="H10" s="19"/>
      <c r="I10" s="19"/>
    </row>
    <row r="11" spans="1:9" ht="18.75">
      <c r="A11" s="283" t="s">
        <v>1</v>
      </c>
      <c r="B11" s="283"/>
      <c r="C11" s="283"/>
      <c r="D11" s="281" t="s">
        <v>2</v>
      </c>
      <c r="E11" s="282">
        <v>43131</v>
      </c>
      <c r="F11" s="286" t="s">
        <v>3</v>
      </c>
      <c r="G11" s="287">
        <v>455464</v>
      </c>
      <c r="H11" s="322">
        <v>0</v>
      </c>
      <c r="I11" s="323"/>
    </row>
    <row r="12" spans="1:9" ht="18.75">
      <c r="A12" s="257" t="s">
        <v>4</v>
      </c>
      <c r="B12" s="111"/>
      <c r="C12" s="120"/>
      <c r="D12" s="19"/>
      <c r="E12" s="112"/>
      <c r="F12" s="19"/>
      <c r="G12" s="276"/>
      <c r="H12" s="324" t="s">
        <v>5</v>
      </c>
      <c r="I12" s="324"/>
    </row>
    <row r="13" spans="1:9" ht="19.5">
      <c r="A13" s="232" t="s">
        <v>6</v>
      </c>
      <c r="B13" s="111"/>
      <c r="C13" s="111"/>
      <c r="D13" s="244" t="s">
        <v>7</v>
      </c>
      <c r="E13" s="289" t="s">
        <v>8</v>
      </c>
      <c r="F13" s="19"/>
      <c r="G13" s="276"/>
      <c r="H13" s="325"/>
      <c r="I13" s="325"/>
    </row>
    <row r="14" spans="1:9" ht="15.75">
      <c r="A14" s="258" t="s">
        <v>9</v>
      </c>
      <c r="B14" s="113"/>
      <c r="C14" s="113"/>
      <c r="D14" s="113"/>
      <c r="E14" s="113"/>
      <c r="F14" s="113"/>
      <c r="G14" s="276"/>
      <c r="H14" s="325"/>
      <c r="I14" s="325"/>
    </row>
    <row r="15" spans="1:9" ht="19.5">
      <c r="A15" s="280" t="s">
        <v>10</v>
      </c>
      <c r="B15" s="13"/>
      <c r="C15" s="13"/>
      <c r="D15" s="321">
        <v>0</v>
      </c>
      <c r="E15" s="277" t="s">
        <v>11</v>
      </c>
      <c r="F15" s="113"/>
      <c r="G15" s="28"/>
      <c r="H15" s="28"/>
      <c r="I15" s="259"/>
    </row>
    <row r="16" spans="1:9" ht="16.5" thickBot="1">
      <c r="A16" s="114"/>
      <c r="B16" s="114"/>
      <c r="C16" s="114"/>
      <c r="D16" s="115"/>
      <c r="E16" s="115"/>
      <c r="F16" s="115"/>
      <c r="G16" s="115"/>
      <c r="H16" s="115"/>
      <c r="I16" s="223" t="s">
        <v>12</v>
      </c>
    </row>
    <row r="17" spans="1:9" ht="15.75">
      <c r="A17" s="14"/>
      <c r="B17" s="15" t="s">
        <v>13</v>
      </c>
      <c r="C17" s="15"/>
      <c r="D17" s="328" t="s">
        <v>14</v>
      </c>
      <c r="E17" s="330" t="s">
        <v>15</v>
      </c>
      <c r="F17" s="260" t="s">
        <v>16</v>
      </c>
      <c r="G17" s="261"/>
      <c r="H17" s="262"/>
      <c r="I17" s="263"/>
    </row>
    <row r="18" spans="1:9" ht="94.5">
      <c r="A18" s="224" t="s">
        <v>17</v>
      </c>
      <c r="B18" s="16"/>
      <c r="C18" s="16"/>
      <c r="D18" s="329"/>
      <c r="E18" s="331"/>
      <c r="F18" s="264" t="s">
        <v>18</v>
      </c>
      <c r="G18" s="265" t="s">
        <v>19</v>
      </c>
      <c r="H18" s="265" t="s">
        <v>20</v>
      </c>
      <c r="I18" s="266" t="s">
        <v>21</v>
      </c>
    </row>
    <row r="19" spans="1:9" ht="15.75">
      <c r="A19" s="17"/>
      <c r="B19" s="17"/>
      <c r="C19" s="17"/>
      <c r="D19" s="225"/>
      <c r="E19" s="225"/>
      <c r="F19" s="226"/>
      <c r="G19" s="227"/>
      <c r="H19" s="227"/>
      <c r="I19" s="228"/>
    </row>
    <row r="20" spans="1:9" ht="15.75">
      <c r="A20" s="278" t="s">
        <v>22</v>
      </c>
      <c r="B20" s="229"/>
      <c r="C20" s="229"/>
      <c r="D20" s="252" t="s">
        <v>23</v>
      </c>
      <c r="E20" s="252" t="s">
        <v>24</v>
      </c>
      <c r="F20" s="253" t="s">
        <v>25</v>
      </c>
      <c r="G20" s="254" t="s">
        <v>26</v>
      </c>
      <c r="H20" s="254" t="s">
        <v>27</v>
      </c>
      <c r="I20" s="255" t="s">
        <v>28</v>
      </c>
    </row>
    <row r="21" spans="1:9" ht="15.75">
      <c r="A21" s="18"/>
      <c r="B21" s="18"/>
      <c r="C21" s="18"/>
      <c r="D21" s="20"/>
      <c r="E21" s="20"/>
      <c r="F21" s="124"/>
      <c r="G21" s="125"/>
      <c r="H21" s="125"/>
      <c r="I21" s="126"/>
    </row>
    <row r="22" spans="1:9" ht="19.5" thickBot="1">
      <c r="A22" s="40" t="s">
        <v>29</v>
      </c>
      <c r="B22" s="41" t="s">
        <v>30</v>
      </c>
      <c r="C22" s="42"/>
      <c r="D22" s="43">
        <v>3077787</v>
      </c>
      <c r="E22" s="43">
        <v>668481</v>
      </c>
      <c r="F22" s="127">
        <v>257574</v>
      </c>
      <c r="G22" s="128">
        <v>0</v>
      </c>
      <c r="H22" s="128">
        <v>410907</v>
      </c>
      <c r="I22" s="129">
        <v>0</v>
      </c>
    </row>
    <row r="23" spans="1:9" ht="16.5" thickTop="1">
      <c r="A23" s="38" t="s">
        <v>31</v>
      </c>
      <c r="B23" s="38" t="s">
        <v>32</v>
      </c>
      <c r="C23" s="38"/>
      <c r="D23" s="50">
        <v>0</v>
      </c>
      <c r="E23" s="50">
        <v>0</v>
      </c>
      <c r="F23" s="130">
        <v>0</v>
      </c>
      <c r="G23" s="131">
        <v>0</v>
      </c>
      <c r="H23" s="131">
        <v>0</v>
      </c>
      <c r="I23" s="132">
        <v>0</v>
      </c>
    </row>
    <row r="24" spans="1:9" ht="15.75">
      <c r="A24" s="59" t="s">
        <v>33</v>
      </c>
      <c r="B24" s="59" t="s">
        <v>34</v>
      </c>
      <c r="C24" s="59"/>
      <c r="D24" s="53"/>
      <c r="E24" s="53">
        <v>0</v>
      </c>
      <c r="F24" s="133"/>
      <c r="G24" s="134"/>
      <c r="H24" s="134"/>
      <c r="I24" s="135"/>
    </row>
    <row r="25" spans="1:9" ht="15.75">
      <c r="A25" s="9" t="s">
        <v>35</v>
      </c>
      <c r="B25" s="9" t="s">
        <v>36</v>
      </c>
      <c r="C25" s="9"/>
      <c r="D25" s="57">
        <v>3077787</v>
      </c>
      <c r="E25" s="57">
        <v>668481</v>
      </c>
      <c r="F25" s="136">
        <v>257574</v>
      </c>
      <c r="G25" s="137">
        <v>0</v>
      </c>
      <c r="H25" s="137">
        <v>410907</v>
      </c>
      <c r="I25" s="138">
        <v>0</v>
      </c>
    </row>
    <row r="26" spans="1:9" ht="15.75">
      <c r="A26" s="11" t="s">
        <v>37</v>
      </c>
      <c r="B26" s="11" t="s">
        <v>38</v>
      </c>
      <c r="C26" s="11"/>
      <c r="D26" s="56">
        <v>2956479</v>
      </c>
      <c r="E26" s="56">
        <v>662841</v>
      </c>
      <c r="F26" s="139">
        <v>253955</v>
      </c>
      <c r="G26" s="140">
        <v>0</v>
      </c>
      <c r="H26" s="140">
        <v>408886</v>
      </c>
      <c r="I26" s="141">
        <v>0</v>
      </c>
    </row>
    <row r="27" spans="1:9" ht="15.75">
      <c r="A27" s="44" t="s">
        <v>39</v>
      </c>
      <c r="B27" s="45" t="s">
        <v>40</v>
      </c>
      <c r="C27" s="44"/>
      <c r="D27" s="105">
        <v>0</v>
      </c>
      <c r="E27" s="105">
        <v>0</v>
      </c>
      <c r="F27" s="142">
        <v>0</v>
      </c>
      <c r="G27" s="143">
        <v>0</v>
      </c>
      <c r="H27" s="143">
        <v>0</v>
      </c>
      <c r="I27" s="144">
        <v>0</v>
      </c>
    </row>
    <row r="28" spans="1:9" ht="15.75">
      <c r="A28" s="46" t="s">
        <v>41</v>
      </c>
      <c r="B28" s="47" t="s">
        <v>42</v>
      </c>
      <c r="C28" s="46"/>
      <c r="D28" s="106">
        <v>2815279</v>
      </c>
      <c r="E28" s="106">
        <v>653796</v>
      </c>
      <c r="F28" s="145">
        <v>250951</v>
      </c>
      <c r="G28" s="146">
        <v>0</v>
      </c>
      <c r="H28" s="146">
        <v>402845</v>
      </c>
      <c r="I28" s="147">
        <v>0</v>
      </c>
    </row>
    <row r="29" spans="1:9" ht="15.75">
      <c r="A29" s="48" t="s">
        <v>43</v>
      </c>
      <c r="B29" s="49" t="s">
        <v>44</v>
      </c>
      <c r="C29" s="48"/>
      <c r="D29" s="107">
        <v>141200</v>
      </c>
      <c r="E29" s="107">
        <v>9045</v>
      </c>
      <c r="F29" s="148">
        <v>3004</v>
      </c>
      <c r="G29" s="149">
        <v>0</v>
      </c>
      <c r="H29" s="149">
        <v>6041</v>
      </c>
      <c r="I29" s="150">
        <v>0</v>
      </c>
    </row>
    <row r="30" spans="1:9" ht="15.75">
      <c r="A30" s="34" t="s">
        <v>45</v>
      </c>
      <c r="B30" s="34" t="s">
        <v>46</v>
      </c>
      <c r="C30" s="34"/>
      <c r="D30" s="52">
        <v>0</v>
      </c>
      <c r="E30" s="52">
        <v>0</v>
      </c>
      <c r="F30" s="151">
        <v>0</v>
      </c>
      <c r="G30" s="152">
        <v>0</v>
      </c>
      <c r="H30" s="152">
        <v>0</v>
      </c>
      <c r="I30" s="153">
        <v>0</v>
      </c>
    </row>
    <row r="31" spans="1:9" ht="15.75">
      <c r="A31" s="35" t="s">
        <v>47</v>
      </c>
      <c r="B31" s="35" t="s">
        <v>48</v>
      </c>
      <c r="C31" s="35"/>
      <c r="D31" s="51">
        <v>1000</v>
      </c>
      <c r="E31" s="51">
        <v>0</v>
      </c>
      <c r="F31" s="154">
        <v>0</v>
      </c>
      <c r="G31" s="155">
        <v>0</v>
      </c>
      <c r="H31" s="155">
        <v>0</v>
      </c>
      <c r="I31" s="156">
        <v>0</v>
      </c>
    </row>
    <row r="32" spans="1:9" ht="15.75">
      <c r="A32" s="35" t="s">
        <v>49</v>
      </c>
      <c r="B32" s="35" t="s">
        <v>50</v>
      </c>
      <c r="C32" s="35"/>
      <c r="D32" s="51">
        <v>-102992</v>
      </c>
      <c r="E32" s="51">
        <v>-4333</v>
      </c>
      <c r="F32" s="154">
        <v>-4333</v>
      </c>
      <c r="G32" s="155">
        <v>0</v>
      </c>
      <c r="H32" s="155">
        <v>0</v>
      </c>
      <c r="I32" s="156">
        <v>0</v>
      </c>
    </row>
    <row r="33" spans="1:9" ht="15.75">
      <c r="A33" s="36" t="s">
        <v>51</v>
      </c>
      <c r="B33" s="37" t="s">
        <v>52</v>
      </c>
      <c r="C33" s="36"/>
      <c r="D33" s="53">
        <v>223300</v>
      </c>
      <c r="E33" s="53">
        <v>9973</v>
      </c>
      <c r="F33" s="133">
        <v>7952</v>
      </c>
      <c r="G33" s="134">
        <v>0</v>
      </c>
      <c r="H33" s="134">
        <v>2021</v>
      </c>
      <c r="I33" s="135">
        <v>0</v>
      </c>
    </row>
    <row r="34" spans="1:9" ht="16.5" thickBot="1">
      <c r="A34" s="8"/>
      <c r="B34" s="10"/>
      <c r="C34" s="10"/>
      <c r="D34" s="54"/>
      <c r="E34" s="54">
        <v>0</v>
      </c>
      <c r="F34" s="157"/>
      <c r="G34" s="158"/>
      <c r="H34" s="158"/>
      <c r="I34" s="159"/>
    </row>
    <row r="35" spans="1:9" ht="15.75">
      <c r="A35" s="12"/>
      <c r="B35" s="12"/>
      <c r="C35" s="12"/>
      <c r="D35" s="55"/>
      <c r="E35" s="55">
        <v>0</v>
      </c>
      <c r="F35" s="160"/>
      <c r="G35" s="161"/>
      <c r="H35" s="161"/>
      <c r="I35" s="162"/>
    </row>
    <row r="36" spans="1:9" ht="15.75">
      <c r="A36" s="30" t="s">
        <v>53</v>
      </c>
      <c r="B36" s="30" t="s">
        <v>54</v>
      </c>
      <c r="C36" s="30"/>
      <c r="D36" s="31">
        <v>0</v>
      </c>
      <c r="E36" s="31">
        <v>0</v>
      </c>
      <c r="F36" s="163">
        <v>0</v>
      </c>
      <c r="G36" s="164">
        <v>0</v>
      </c>
      <c r="H36" s="164">
        <v>0</v>
      </c>
      <c r="I36" s="165">
        <v>0</v>
      </c>
    </row>
    <row r="37" spans="1:9" ht="15.75">
      <c r="A37" s="32" t="s">
        <v>55</v>
      </c>
      <c r="B37" s="32" t="s">
        <v>56</v>
      </c>
      <c r="C37" s="32"/>
      <c r="D37" s="33">
        <v>0</v>
      </c>
      <c r="E37" s="33">
        <v>0</v>
      </c>
      <c r="F37" s="166">
        <v>0</v>
      </c>
      <c r="G37" s="167">
        <v>0</v>
      </c>
      <c r="H37" s="167">
        <v>0</v>
      </c>
      <c r="I37" s="168">
        <v>0</v>
      </c>
    </row>
    <row r="38" spans="1:9" ht="19.5" thickBot="1">
      <c r="A38" s="63" t="s">
        <v>57</v>
      </c>
      <c r="B38" s="64" t="s">
        <v>58</v>
      </c>
      <c r="C38" s="65"/>
      <c r="D38" s="66">
        <v>12917205</v>
      </c>
      <c r="E38" s="66">
        <v>786662</v>
      </c>
      <c r="F38" s="290">
        <v>541090</v>
      </c>
      <c r="G38" s="291">
        <v>0</v>
      </c>
      <c r="H38" s="291">
        <v>41764</v>
      </c>
      <c r="I38" s="292">
        <v>203808</v>
      </c>
    </row>
    <row r="39" spans="1:9" ht="16.5" thickTop="1">
      <c r="A39" s="293" t="s">
        <v>59</v>
      </c>
      <c r="B39" s="294" t="s">
        <v>60</v>
      </c>
      <c r="C39" s="293"/>
      <c r="D39" s="295">
        <v>8883210</v>
      </c>
      <c r="E39" s="295">
        <v>641855</v>
      </c>
      <c r="F39" s="296">
        <v>407067</v>
      </c>
      <c r="G39" s="297">
        <v>0</v>
      </c>
      <c r="H39" s="297">
        <v>30837</v>
      </c>
      <c r="I39" s="298">
        <v>203951</v>
      </c>
    </row>
    <row r="40" spans="1:9" ht="15.75">
      <c r="A40" s="299" t="s">
        <v>61</v>
      </c>
      <c r="B40" s="300" t="s">
        <v>60</v>
      </c>
      <c r="C40" s="311"/>
      <c r="D40" s="317">
        <v>7029000</v>
      </c>
      <c r="E40" s="317">
        <v>490126</v>
      </c>
      <c r="F40" s="314">
        <v>352389</v>
      </c>
      <c r="G40" s="301">
        <v>0</v>
      </c>
      <c r="H40" s="301">
        <v>30837</v>
      </c>
      <c r="I40" s="302">
        <v>106900</v>
      </c>
    </row>
    <row r="41" spans="1:9" ht="15.75">
      <c r="A41" s="303" t="s">
        <v>62</v>
      </c>
      <c r="B41" s="304" t="s">
        <v>63</v>
      </c>
      <c r="C41" s="312"/>
      <c r="D41" s="318">
        <v>502650</v>
      </c>
      <c r="E41" s="318">
        <v>57597</v>
      </c>
      <c r="F41" s="315">
        <v>54678</v>
      </c>
      <c r="G41" s="305">
        <v>0</v>
      </c>
      <c r="H41" s="305">
        <v>0</v>
      </c>
      <c r="I41" s="306">
        <v>2919</v>
      </c>
    </row>
    <row r="42" spans="1:9" ht="15.75">
      <c r="A42" s="307" t="s">
        <v>64</v>
      </c>
      <c r="B42" s="308" t="s">
        <v>65</v>
      </c>
      <c r="C42" s="313"/>
      <c r="D42" s="319">
        <v>1351560</v>
      </c>
      <c r="E42" s="319">
        <v>94132</v>
      </c>
      <c r="F42" s="316">
        <v>0</v>
      </c>
      <c r="G42" s="309">
        <v>0</v>
      </c>
      <c r="H42" s="309">
        <v>0</v>
      </c>
      <c r="I42" s="310">
        <v>94132</v>
      </c>
    </row>
    <row r="43" spans="1:9" ht="15.75">
      <c r="A43" s="67" t="s">
        <v>66</v>
      </c>
      <c r="B43" s="68" t="s">
        <v>67</v>
      </c>
      <c r="C43" s="67"/>
      <c r="D43" s="69">
        <v>2601236</v>
      </c>
      <c r="E43" s="69">
        <v>115602</v>
      </c>
      <c r="F43" s="172">
        <v>106077</v>
      </c>
      <c r="G43" s="173">
        <v>0</v>
      </c>
      <c r="H43" s="173">
        <v>9691</v>
      </c>
      <c r="I43" s="174">
        <v>-166</v>
      </c>
    </row>
    <row r="44" spans="1:9" ht="15.75">
      <c r="A44" s="61" t="s">
        <v>68</v>
      </c>
      <c r="B44" s="59" t="s">
        <v>69</v>
      </c>
      <c r="C44" s="61"/>
      <c r="D44" s="53">
        <v>566</v>
      </c>
      <c r="E44" s="53">
        <v>142</v>
      </c>
      <c r="F44" s="133">
        <v>142</v>
      </c>
      <c r="G44" s="134">
        <v>0</v>
      </c>
      <c r="H44" s="134">
        <v>0</v>
      </c>
      <c r="I44" s="135">
        <v>0</v>
      </c>
    </row>
    <row r="45" spans="1:9" ht="15.75">
      <c r="A45" s="70" t="s">
        <v>70</v>
      </c>
      <c r="B45" s="70" t="s">
        <v>71</v>
      </c>
      <c r="C45" s="70"/>
      <c r="D45" s="71">
        <v>0</v>
      </c>
      <c r="E45" s="71">
        <v>0</v>
      </c>
      <c r="F45" s="169">
        <v>0</v>
      </c>
      <c r="G45" s="170">
        <v>0</v>
      </c>
      <c r="H45" s="3">
        <v>0</v>
      </c>
      <c r="I45" s="171">
        <v>0</v>
      </c>
    </row>
    <row r="46" spans="1:9" ht="15.75">
      <c r="A46" s="67" t="s">
        <v>72</v>
      </c>
      <c r="B46" s="68" t="s">
        <v>73</v>
      </c>
      <c r="C46" s="67"/>
      <c r="D46" s="69">
        <v>501058</v>
      </c>
      <c r="E46" s="69">
        <v>29063</v>
      </c>
      <c r="F46" s="172">
        <v>27804</v>
      </c>
      <c r="G46" s="173">
        <v>0</v>
      </c>
      <c r="H46" s="173">
        <v>1236</v>
      </c>
      <c r="I46" s="174">
        <v>23</v>
      </c>
    </row>
    <row r="47" spans="1:9" ht="15.75">
      <c r="A47" s="70" t="s">
        <v>74</v>
      </c>
      <c r="B47" s="70" t="s">
        <v>75</v>
      </c>
      <c r="C47" s="70"/>
      <c r="D47" s="71">
        <v>477928</v>
      </c>
      <c r="E47" s="71">
        <v>27470</v>
      </c>
      <c r="F47" s="169">
        <v>26270</v>
      </c>
      <c r="G47" s="170">
        <v>0</v>
      </c>
      <c r="H47" s="3">
        <v>1200</v>
      </c>
      <c r="I47" s="171">
        <v>0</v>
      </c>
    </row>
    <row r="48" spans="1:9" ht="15.75">
      <c r="A48" s="39" t="s">
        <v>76</v>
      </c>
      <c r="B48" s="39" t="s">
        <v>77</v>
      </c>
      <c r="C48" s="58"/>
      <c r="D48" s="51">
        <v>0</v>
      </c>
      <c r="E48" s="51">
        <v>0</v>
      </c>
      <c r="F48" s="151">
        <v>0</v>
      </c>
      <c r="G48" s="152">
        <v>0</v>
      </c>
      <c r="H48" s="152">
        <v>0</v>
      </c>
      <c r="I48" s="153">
        <v>0</v>
      </c>
    </row>
    <row r="49" spans="1:9" ht="15.75">
      <c r="A49" s="39" t="s">
        <v>78</v>
      </c>
      <c r="B49" s="39" t="s">
        <v>79</v>
      </c>
      <c r="C49" s="58"/>
      <c r="D49" s="51">
        <v>931135</v>
      </c>
      <c r="E49" s="51">
        <v>0</v>
      </c>
      <c r="F49" s="154">
        <v>0</v>
      </c>
      <c r="G49" s="155">
        <v>0</v>
      </c>
      <c r="H49" s="155">
        <v>0</v>
      </c>
      <c r="I49" s="156">
        <v>0</v>
      </c>
    </row>
    <row r="50" spans="1:9" ht="15.75">
      <c r="A50" s="39" t="s">
        <v>80</v>
      </c>
      <c r="B50" s="39" t="s">
        <v>81</v>
      </c>
      <c r="C50" s="39"/>
      <c r="D50" s="51">
        <v>0</v>
      </c>
      <c r="E50" s="51">
        <v>0</v>
      </c>
      <c r="F50" s="154">
        <v>0</v>
      </c>
      <c r="G50" s="155">
        <v>0</v>
      </c>
      <c r="H50" s="155">
        <v>0</v>
      </c>
      <c r="I50" s="156">
        <v>0</v>
      </c>
    </row>
    <row r="51" spans="1:9" ht="15.75">
      <c r="A51" s="61" t="s">
        <v>82</v>
      </c>
      <c r="B51" s="62" t="s">
        <v>83</v>
      </c>
      <c r="C51" s="59"/>
      <c r="D51" s="53">
        <v>0</v>
      </c>
      <c r="E51" s="53">
        <v>0</v>
      </c>
      <c r="F51" s="133">
        <v>0</v>
      </c>
      <c r="G51" s="134">
        <v>0</v>
      </c>
      <c r="H51" s="134">
        <v>0</v>
      </c>
      <c r="I51" s="135">
        <v>0</v>
      </c>
    </row>
    <row r="52" spans="1:9" ht="15.75">
      <c r="A52" s="61" t="s">
        <v>84</v>
      </c>
      <c r="B52" s="62" t="s">
        <v>83</v>
      </c>
      <c r="C52" s="59"/>
      <c r="D52" s="53">
        <v>0</v>
      </c>
      <c r="E52" s="53">
        <v>0</v>
      </c>
      <c r="F52" s="133">
        <v>0</v>
      </c>
      <c r="G52" s="134">
        <v>0</v>
      </c>
      <c r="H52" s="134">
        <v>0</v>
      </c>
      <c r="I52" s="135">
        <v>0</v>
      </c>
    </row>
    <row r="53" spans="1:9" ht="15.75">
      <c r="A53" s="72" t="s">
        <v>85</v>
      </c>
      <c r="B53" s="72" t="s">
        <v>86</v>
      </c>
      <c r="C53" s="73"/>
      <c r="D53" s="74">
        <v>0</v>
      </c>
      <c r="E53" s="74">
        <v>0</v>
      </c>
      <c r="F53" s="175">
        <v>0</v>
      </c>
      <c r="G53" s="176">
        <v>0</v>
      </c>
      <c r="H53" s="176">
        <v>0</v>
      </c>
      <c r="I53" s="177">
        <v>0</v>
      </c>
    </row>
    <row r="54" spans="1:9" ht="15.75">
      <c r="A54" s="75" t="s">
        <v>87</v>
      </c>
      <c r="B54" s="76" t="s">
        <v>88</v>
      </c>
      <c r="C54" s="77"/>
      <c r="D54" s="78">
        <v>0</v>
      </c>
      <c r="E54" s="78">
        <v>0</v>
      </c>
      <c r="F54" s="178">
        <v>0</v>
      </c>
      <c r="G54" s="179">
        <v>0</v>
      </c>
      <c r="H54" s="179">
        <v>0</v>
      </c>
      <c r="I54" s="180">
        <v>0</v>
      </c>
    </row>
    <row r="55" spans="1:9" ht="15.75">
      <c r="A55" s="8" t="s">
        <v>89</v>
      </c>
      <c r="B55" s="8" t="s">
        <v>90</v>
      </c>
      <c r="C55" s="21"/>
      <c r="D55" s="22">
        <v>0</v>
      </c>
      <c r="E55" s="22">
        <v>0</v>
      </c>
      <c r="F55" s="181">
        <v>0</v>
      </c>
      <c r="G55" s="182">
        <v>0</v>
      </c>
      <c r="H55" s="182">
        <v>0</v>
      </c>
      <c r="I55" s="183">
        <v>0</v>
      </c>
    </row>
    <row r="56" spans="1:9" ht="19.5" thickBot="1">
      <c r="A56" s="87" t="s">
        <v>91</v>
      </c>
      <c r="B56" s="88" t="s">
        <v>92</v>
      </c>
      <c r="C56" s="88"/>
      <c r="D56" s="89">
        <v>7591225</v>
      </c>
      <c r="E56" s="89">
        <v>592143</v>
      </c>
      <c r="F56" s="184">
        <v>380116</v>
      </c>
      <c r="G56" s="185">
        <v>0</v>
      </c>
      <c r="H56" s="90">
        <v>0</v>
      </c>
      <c r="I56" s="186">
        <v>212027</v>
      </c>
    </row>
    <row r="57" spans="1:9" ht="16.5" thickTop="1">
      <c r="A57" s="67" t="s">
        <v>93</v>
      </c>
      <c r="B57" s="68" t="s">
        <v>94</v>
      </c>
      <c r="C57" s="67"/>
      <c r="D57" s="83">
        <v>0</v>
      </c>
      <c r="E57" s="83">
        <v>0</v>
      </c>
      <c r="F57" s="187">
        <v>0</v>
      </c>
      <c r="G57" s="188">
        <v>0</v>
      </c>
      <c r="H57" s="188">
        <v>0</v>
      </c>
      <c r="I57" s="189">
        <v>0</v>
      </c>
    </row>
    <row r="58" spans="1:9" ht="15.75">
      <c r="A58" s="58" t="s">
        <v>95</v>
      </c>
      <c r="B58" s="39" t="s">
        <v>96</v>
      </c>
      <c r="C58" s="58"/>
      <c r="D58" s="79">
        <v>7591225</v>
      </c>
      <c r="E58" s="79">
        <v>380116</v>
      </c>
      <c r="F58" s="190">
        <v>380116</v>
      </c>
      <c r="G58" s="191">
        <v>0</v>
      </c>
      <c r="H58" s="191">
        <v>0</v>
      </c>
      <c r="I58" s="192">
        <v>0</v>
      </c>
    </row>
    <row r="59" spans="1:9" ht="15.75">
      <c r="A59" s="59" t="s">
        <v>97</v>
      </c>
      <c r="B59" s="59" t="s">
        <v>98</v>
      </c>
      <c r="C59" s="61"/>
      <c r="D59" s="80">
        <v>0</v>
      </c>
      <c r="E59" s="80">
        <v>0</v>
      </c>
      <c r="F59" s="193">
        <v>0</v>
      </c>
      <c r="G59" s="194">
        <v>0</v>
      </c>
      <c r="H59" s="194">
        <v>0</v>
      </c>
      <c r="I59" s="195">
        <v>0</v>
      </c>
    </row>
    <row r="60" spans="1:9" ht="15.75">
      <c r="A60" s="84" t="s">
        <v>99</v>
      </c>
      <c r="B60" s="84" t="s">
        <v>34</v>
      </c>
      <c r="C60" s="85"/>
      <c r="D60" s="86">
        <v>0</v>
      </c>
      <c r="E60" s="86">
        <v>0</v>
      </c>
      <c r="F60" s="196">
        <v>0</v>
      </c>
      <c r="G60" s="197">
        <v>0</v>
      </c>
      <c r="H60" s="197">
        <v>0</v>
      </c>
      <c r="I60" s="198">
        <v>0</v>
      </c>
    </row>
    <row r="61" spans="1:9" ht="15.75">
      <c r="A61" s="81"/>
      <c r="B61" s="82"/>
      <c r="C61" s="67"/>
      <c r="D61" s="83"/>
      <c r="E61" s="83">
        <v>0</v>
      </c>
      <c r="F61" s="187"/>
      <c r="G61" s="188"/>
      <c r="H61" s="188"/>
      <c r="I61" s="189"/>
    </row>
    <row r="62" spans="1:9" ht="15.75">
      <c r="A62" s="60" t="s">
        <v>100</v>
      </c>
      <c r="B62" s="32" t="s">
        <v>101</v>
      </c>
      <c r="C62" s="60"/>
      <c r="D62" s="33">
        <v>0</v>
      </c>
      <c r="E62" s="33">
        <v>212027</v>
      </c>
      <c r="F62" s="166">
        <v>0</v>
      </c>
      <c r="G62" s="167">
        <v>0</v>
      </c>
      <c r="H62" s="167">
        <v>0</v>
      </c>
      <c r="I62" s="168">
        <v>212027</v>
      </c>
    </row>
    <row r="63" spans="1:9" ht="19.5" thickBot="1">
      <c r="A63" s="4" t="s">
        <v>102</v>
      </c>
      <c r="B63" s="5" t="s">
        <v>103</v>
      </c>
      <c r="C63" s="6"/>
      <c r="D63" s="7">
        <v>0</v>
      </c>
      <c r="E63" s="7">
        <v>0</v>
      </c>
      <c r="F63" s="199">
        <v>0</v>
      </c>
      <c r="G63" s="200">
        <v>0</v>
      </c>
      <c r="H63" s="200">
        <v>0</v>
      </c>
      <c r="I63" s="201">
        <v>0</v>
      </c>
    </row>
    <row r="64" spans="1:9" ht="19.5" thickTop="1">
      <c r="A64" s="109" t="s">
        <v>104</v>
      </c>
      <c r="B64" s="110"/>
      <c r="C64" s="110"/>
      <c r="D64" s="122">
        <v>-2248193</v>
      </c>
      <c r="E64" s="122">
        <v>473962</v>
      </c>
      <c r="F64" s="202">
        <v>96600</v>
      </c>
      <c r="G64" s="203">
        <v>0</v>
      </c>
      <c r="H64" s="203">
        <v>369143</v>
      </c>
      <c r="I64" s="204">
        <v>8219</v>
      </c>
    </row>
    <row r="65" spans="1:9">
      <c r="A65" s="236">
        <v>0</v>
      </c>
      <c r="B65" s="237"/>
      <c r="C65" s="237"/>
      <c r="D65" s="238">
        <v>0</v>
      </c>
      <c r="E65" s="238">
        <v>0</v>
      </c>
      <c r="F65" s="239">
        <v>0</v>
      </c>
      <c r="G65" s="239">
        <v>0</v>
      </c>
      <c r="H65" s="239">
        <v>0</v>
      </c>
      <c r="I65" s="240">
        <v>0</v>
      </c>
    </row>
    <row r="66" spans="1:9" ht="19.5" thickBot="1">
      <c r="A66" s="40" t="s">
        <v>105</v>
      </c>
      <c r="B66" s="108" t="s">
        <v>106</v>
      </c>
      <c r="C66" s="108"/>
      <c r="D66" s="123">
        <v>2248193</v>
      </c>
      <c r="E66" s="123">
        <v>-473962</v>
      </c>
      <c r="F66" s="205">
        <v>-96600</v>
      </c>
      <c r="G66" s="206">
        <v>0</v>
      </c>
      <c r="H66" s="206">
        <v>-369143</v>
      </c>
      <c r="I66" s="207">
        <v>-8219</v>
      </c>
    </row>
    <row r="67" spans="1:9" ht="16.5" thickTop="1">
      <c r="A67" s="23"/>
      <c r="B67" s="23"/>
      <c r="C67" s="23"/>
      <c r="D67" s="24"/>
      <c r="E67" s="24">
        <v>0</v>
      </c>
      <c r="F67" s="208"/>
      <c r="G67" s="209"/>
      <c r="H67" s="209"/>
      <c r="I67" s="210"/>
    </row>
    <row r="68" spans="1:9" ht="15.75">
      <c r="A68" s="61" t="s">
        <v>107</v>
      </c>
      <c r="B68" s="59" t="s">
        <v>108</v>
      </c>
      <c r="C68" s="61"/>
      <c r="D68" s="80">
        <v>0</v>
      </c>
      <c r="E68" s="80">
        <v>0</v>
      </c>
      <c r="F68" s="193">
        <v>0</v>
      </c>
      <c r="G68" s="194">
        <v>0</v>
      </c>
      <c r="H68" s="194">
        <v>0</v>
      </c>
      <c r="I68" s="195">
        <v>0</v>
      </c>
    </row>
    <row r="69" spans="1:9" ht="15.75">
      <c r="A69" s="93" t="s">
        <v>109</v>
      </c>
      <c r="B69" s="93" t="s">
        <v>110</v>
      </c>
      <c r="C69" s="93"/>
      <c r="D69" s="94">
        <v>0</v>
      </c>
      <c r="E69" s="94">
        <v>0</v>
      </c>
      <c r="F69" s="211">
        <v>0</v>
      </c>
      <c r="G69" s="212">
        <v>0</v>
      </c>
      <c r="H69" s="212">
        <v>0</v>
      </c>
      <c r="I69" s="213">
        <v>0</v>
      </c>
    </row>
    <row r="70" spans="1:9" ht="15.75">
      <c r="A70" s="95" t="s">
        <v>111</v>
      </c>
      <c r="B70" s="95" t="s">
        <v>112</v>
      </c>
      <c r="C70" s="95"/>
      <c r="D70" s="96">
        <v>0</v>
      </c>
      <c r="E70" s="96">
        <v>0</v>
      </c>
      <c r="F70" s="214">
        <v>0</v>
      </c>
      <c r="G70" s="215">
        <v>0</v>
      </c>
      <c r="H70" s="215">
        <v>0</v>
      </c>
      <c r="I70" s="216">
        <v>0</v>
      </c>
    </row>
    <row r="71" spans="1:9" ht="15.75">
      <c r="A71" s="95" t="s">
        <v>113</v>
      </c>
      <c r="B71" s="95" t="s">
        <v>114</v>
      </c>
      <c r="C71" s="95"/>
      <c r="D71" s="96">
        <v>0</v>
      </c>
      <c r="E71" s="96">
        <v>0</v>
      </c>
      <c r="F71" s="214">
        <v>0</v>
      </c>
      <c r="G71" s="215">
        <v>0</v>
      </c>
      <c r="H71" s="215">
        <v>0</v>
      </c>
      <c r="I71" s="216">
        <v>0</v>
      </c>
    </row>
    <row r="72" spans="1:9" ht="15.75">
      <c r="A72" s="95" t="s">
        <v>115</v>
      </c>
      <c r="B72" s="95" t="s">
        <v>116</v>
      </c>
      <c r="C72" s="95"/>
      <c r="D72" s="96">
        <v>0</v>
      </c>
      <c r="E72" s="96">
        <v>0</v>
      </c>
      <c r="F72" s="214">
        <v>0</v>
      </c>
      <c r="G72" s="215">
        <v>0</v>
      </c>
      <c r="H72" s="215">
        <v>0</v>
      </c>
      <c r="I72" s="216">
        <v>0</v>
      </c>
    </row>
    <row r="73" spans="1:9" ht="15.75">
      <c r="A73" s="95" t="s">
        <v>117</v>
      </c>
      <c r="B73" s="95" t="s">
        <v>118</v>
      </c>
      <c r="C73" s="95"/>
      <c r="D73" s="96">
        <v>0</v>
      </c>
      <c r="E73" s="96">
        <v>0</v>
      </c>
      <c r="F73" s="214">
        <v>0</v>
      </c>
      <c r="G73" s="215">
        <v>0</v>
      </c>
      <c r="H73" s="215">
        <v>0</v>
      </c>
      <c r="I73" s="216">
        <v>0</v>
      </c>
    </row>
    <row r="74" spans="1:9" ht="15.75">
      <c r="A74" s="97" t="s">
        <v>119</v>
      </c>
      <c r="B74" s="97" t="s">
        <v>120</v>
      </c>
      <c r="C74" s="97"/>
      <c r="D74" s="96">
        <v>0</v>
      </c>
      <c r="E74" s="96">
        <v>0</v>
      </c>
      <c r="F74" s="214">
        <v>0</v>
      </c>
      <c r="G74" s="215">
        <v>0</v>
      </c>
      <c r="H74" s="215">
        <v>0</v>
      </c>
      <c r="I74" s="216">
        <v>0</v>
      </c>
    </row>
    <row r="75" spans="1:9" ht="15.75">
      <c r="A75" s="98" t="s">
        <v>121</v>
      </c>
      <c r="B75" s="98" t="s">
        <v>122</v>
      </c>
      <c r="C75" s="98"/>
      <c r="D75" s="99">
        <v>0</v>
      </c>
      <c r="E75" s="99">
        <v>0</v>
      </c>
      <c r="F75" s="217">
        <v>0</v>
      </c>
      <c r="G75" s="218">
        <v>0</v>
      </c>
      <c r="H75" s="218">
        <v>0</v>
      </c>
      <c r="I75" s="219">
        <v>0</v>
      </c>
    </row>
    <row r="76" spans="1:9" ht="15.75">
      <c r="A76" s="67" t="s">
        <v>123</v>
      </c>
      <c r="B76" s="68" t="s">
        <v>124</v>
      </c>
      <c r="C76" s="67"/>
      <c r="D76" s="83">
        <v>0</v>
      </c>
      <c r="E76" s="83">
        <v>0</v>
      </c>
      <c r="F76" s="187">
        <v>0</v>
      </c>
      <c r="G76" s="188">
        <v>0</v>
      </c>
      <c r="H76" s="188">
        <v>0</v>
      </c>
      <c r="I76" s="189">
        <v>0</v>
      </c>
    </row>
    <row r="77" spans="1:9" ht="15.75">
      <c r="A77" s="61" t="s">
        <v>125</v>
      </c>
      <c r="B77" s="59" t="s">
        <v>126</v>
      </c>
      <c r="C77" s="61"/>
      <c r="D77" s="80">
        <v>0</v>
      </c>
      <c r="E77" s="80">
        <v>0</v>
      </c>
      <c r="F77" s="193">
        <v>0</v>
      </c>
      <c r="G77" s="194">
        <v>0</v>
      </c>
      <c r="H77" s="194">
        <v>0</v>
      </c>
      <c r="I77" s="195">
        <v>0</v>
      </c>
    </row>
    <row r="78" spans="1:9" ht="15.75">
      <c r="A78" s="93" t="s">
        <v>127</v>
      </c>
      <c r="B78" s="93" t="s">
        <v>128</v>
      </c>
      <c r="C78" s="93"/>
      <c r="D78" s="94">
        <v>0</v>
      </c>
      <c r="E78" s="94">
        <v>0</v>
      </c>
      <c r="F78" s="211">
        <v>0</v>
      </c>
      <c r="G78" s="212">
        <v>0</v>
      </c>
      <c r="H78" s="212">
        <v>0</v>
      </c>
      <c r="I78" s="213">
        <v>0</v>
      </c>
    </row>
    <row r="79" spans="1:9" ht="15.75">
      <c r="A79" s="95" t="s">
        <v>129</v>
      </c>
      <c r="B79" s="95" t="s">
        <v>130</v>
      </c>
      <c r="C79" s="95"/>
      <c r="D79" s="96">
        <v>0</v>
      </c>
      <c r="E79" s="96">
        <v>0</v>
      </c>
      <c r="F79" s="214">
        <v>0</v>
      </c>
      <c r="G79" s="215">
        <v>0</v>
      </c>
      <c r="H79" s="215">
        <v>0</v>
      </c>
      <c r="I79" s="216">
        <v>0</v>
      </c>
    </row>
    <row r="80" spans="1:9" ht="15.75">
      <c r="A80" s="95" t="s">
        <v>131</v>
      </c>
      <c r="B80" s="95" t="s">
        <v>132</v>
      </c>
      <c r="C80" s="95"/>
      <c r="D80" s="96">
        <v>0</v>
      </c>
      <c r="E80" s="96">
        <v>0</v>
      </c>
      <c r="F80" s="214">
        <v>0</v>
      </c>
      <c r="G80" s="215">
        <v>0</v>
      </c>
      <c r="H80" s="215">
        <v>0</v>
      </c>
      <c r="I80" s="216">
        <v>0</v>
      </c>
    </row>
    <row r="81" spans="1:9" ht="15.75">
      <c r="A81" s="95"/>
      <c r="B81" s="95"/>
      <c r="C81" s="95"/>
      <c r="D81" s="96"/>
      <c r="E81" s="96">
        <v>0</v>
      </c>
      <c r="F81" s="214"/>
      <c r="G81" s="215"/>
      <c r="H81" s="215"/>
      <c r="I81" s="216"/>
    </row>
    <row r="82" spans="1:9" ht="15.75">
      <c r="A82" s="95" t="s">
        <v>133</v>
      </c>
      <c r="B82" s="95" t="s">
        <v>134</v>
      </c>
      <c r="C82" s="95"/>
      <c r="D82" s="96">
        <v>0</v>
      </c>
      <c r="E82" s="96">
        <v>0</v>
      </c>
      <c r="F82" s="214">
        <v>0</v>
      </c>
      <c r="G82" s="215">
        <v>0</v>
      </c>
      <c r="H82" s="215">
        <v>0</v>
      </c>
      <c r="I82" s="216">
        <v>0</v>
      </c>
    </row>
    <row r="83" spans="1:9" ht="15.75">
      <c r="A83" s="100" t="s">
        <v>135</v>
      </c>
      <c r="B83" s="100" t="s">
        <v>136</v>
      </c>
      <c r="C83" s="100"/>
      <c r="D83" s="99">
        <v>0</v>
      </c>
      <c r="E83" s="99">
        <v>0</v>
      </c>
      <c r="F83" s="217">
        <v>0</v>
      </c>
      <c r="G83" s="218">
        <v>0</v>
      </c>
      <c r="H83" s="218">
        <v>0</v>
      </c>
      <c r="I83" s="219">
        <v>0</v>
      </c>
    </row>
    <row r="84" spans="1:9" ht="15.75">
      <c r="A84" s="67" t="s">
        <v>137</v>
      </c>
      <c r="B84" s="68" t="s">
        <v>138</v>
      </c>
      <c r="C84" s="67"/>
      <c r="D84" s="83">
        <v>0</v>
      </c>
      <c r="E84" s="83">
        <v>0</v>
      </c>
      <c r="F84" s="187">
        <v>0</v>
      </c>
      <c r="G84" s="188">
        <v>0</v>
      </c>
      <c r="H84" s="188">
        <v>0</v>
      </c>
      <c r="I84" s="189">
        <v>0</v>
      </c>
    </row>
    <row r="85" spans="1:9" ht="15.75">
      <c r="A85" s="58" t="s">
        <v>139</v>
      </c>
      <c r="B85" s="39" t="s">
        <v>140</v>
      </c>
      <c r="C85" s="58"/>
      <c r="D85" s="79">
        <v>0</v>
      </c>
      <c r="E85" s="79">
        <v>0</v>
      </c>
      <c r="F85" s="190">
        <v>0</v>
      </c>
      <c r="G85" s="191">
        <v>0</v>
      </c>
      <c r="H85" s="191">
        <v>0</v>
      </c>
      <c r="I85" s="192">
        <v>0</v>
      </c>
    </row>
    <row r="86" spans="1:9" ht="15.75">
      <c r="A86" s="61" t="s">
        <v>141</v>
      </c>
      <c r="B86" s="59" t="s">
        <v>142</v>
      </c>
      <c r="C86" s="61"/>
      <c r="D86" s="80">
        <v>-972241</v>
      </c>
      <c r="E86" s="80">
        <v>-353172</v>
      </c>
      <c r="F86" s="193">
        <v>-346313</v>
      </c>
      <c r="G86" s="194">
        <v>-7169</v>
      </c>
      <c r="H86" s="194">
        <v>2165</v>
      </c>
      <c r="I86" s="195">
        <v>-1855</v>
      </c>
    </row>
    <row r="87" spans="1:9" ht="15.75">
      <c r="A87" s="93" t="s">
        <v>143</v>
      </c>
      <c r="B87" s="93" t="s">
        <v>144</v>
      </c>
      <c r="C87" s="101"/>
      <c r="D87" s="94">
        <v>0</v>
      </c>
      <c r="E87" s="94">
        <v>0</v>
      </c>
      <c r="F87" s="211">
        <v>0</v>
      </c>
      <c r="G87" s="212">
        <v>0</v>
      </c>
      <c r="H87" s="212">
        <v>0</v>
      </c>
      <c r="I87" s="213">
        <v>0</v>
      </c>
    </row>
    <row r="88" spans="1:9" ht="15.75">
      <c r="A88" s="100" t="s">
        <v>145</v>
      </c>
      <c r="B88" s="100" t="s">
        <v>146</v>
      </c>
      <c r="C88" s="102"/>
      <c r="D88" s="99">
        <v>-972241</v>
      </c>
      <c r="E88" s="99">
        <v>-353172</v>
      </c>
      <c r="F88" s="217">
        <v>-346313</v>
      </c>
      <c r="G88" s="218">
        <v>-7169</v>
      </c>
      <c r="H88" s="218">
        <v>2165</v>
      </c>
      <c r="I88" s="219">
        <v>-1855</v>
      </c>
    </row>
    <row r="89" spans="1:9" ht="15.75">
      <c r="A89" s="67" t="s">
        <v>147</v>
      </c>
      <c r="B89" s="68" t="s">
        <v>148</v>
      </c>
      <c r="C89" s="92"/>
      <c r="D89" s="83">
        <v>-35963</v>
      </c>
      <c r="E89" s="83">
        <v>-6364</v>
      </c>
      <c r="F89" s="187">
        <v>0</v>
      </c>
      <c r="G89" s="188">
        <v>0</v>
      </c>
      <c r="H89" s="188">
        <v>0</v>
      </c>
      <c r="I89" s="189">
        <v>-6364</v>
      </c>
    </row>
    <row r="90" spans="1:9" ht="15.75">
      <c r="A90" s="58" t="s">
        <v>149</v>
      </c>
      <c r="B90" s="39" t="s">
        <v>150</v>
      </c>
      <c r="C90" s="58"/>
      <c r="D90" s="79">
        <v>569008</v>
      </c>
      <c r="E90" s="79">
        <v>569008</v>
      </c>
      <c r="F90" s="190">
        <v>0</v>
      </c>
      <c r="G90" s="191">
        <v>569008</v>
      </c>
      <c r="H90" s="191">
        <v>0</v>
      </c>
      <c r="I90" s="192">
        <v>0</v>
      </c>
    </row>
    <row r="91" spans="1:9" ht="15.75">
      <c r="A91" s="91" t="s">
        <v>151</v>
      </c>
      <c r="B91" s="91" t="s">
        <v>152</v>
      </c>
      <c r="C91" s="91"/>
      <c r="D91" s="51">
        <v>-334008</v>
      </c>
      <c r="E91" s="51">
        <v>-744411</v>
      </c>
      <c r="F91" s="154">
        <v>-119158</v>
      </c>
      <c r="G91" s="155">
        <v>-559165</v>
      </c>
      <c r="H91" s="155">
        <v>-66088</v>
      </c>
      <c r="I91" s="156">
        <v>0</v>
      </c>
    </row>
    <row r="92" spans="1:9" ht="15.75">
      <c r="A92" s="39" t="s">
        <v>153</v>
      </c>
      <c r="B92" s="39" t="s">
        <v>154</v>
      </c>
      <c r="C92" s="91"/>
      <c r="D92" s="51">
        <v>0</v>
      </c>
      <c r="E92" s="51">
        <v>0</v>
      </c>
      <c r="F92" s="154">
        <v>0</v>
      </c>
      <c r="G92" s="155">
        <v>0</v>
      </c>
      <c r="H92" s="155">
        <v>0</v>
      </c>
      <c r="I92" s="156">
        <v>0</v>
      </c>
    </row>
    <row r="93" spans="1:9" ht="15.75">
      <c r="A93" s="39" t="s">
        <v>155</v>
      </c>
      <c r="B93" s="39" t="s">
        <v>156</v>
      </c>
      <c r="C93" s="39"/>
      <c r="D93" s="51">
        <v>3950205</v>
      </c>
      <c r="E93" s="51">
        <v>3950205</v>
      </c>
      <c r="F93" s="154">
        <v>3950205</v>
      </c>
      <c r="G93" s="155">
        <v>0</v>
      </c>
      <c r="H93" s="155">
        <v>0</v>
      </c>
      <c r="I93" s="156">
        <v>0</v>
      </c>
    </row>
    <row r="94" spans="1:9" ht="15.75">
      <c r="A94" s="39" t="s">
        <v>157</v>
      </c>
      <c r="B94" s="91" t="s">
        <v>158</v>
      </c>
      <c r="C94" s="39"/>
      <c r="D94" s="51">
        <v>-928808</v>
      </c>
      <c r="E94" s="51">
        <v>-3889228</v>
      </c>
      <c r="F94" s="154">
        <v>-3889228</v>
      </c>
      <c r="G94" s="155">
        <v>0</v>
      </c>
      <c r="H94" s="155">
        <v>0</v>
      </c>
      <c r="I94" s="156">
        <v>0</v>
      </c>
    </row>
    <row r="95" spans="1:9" ht="15.75">
      <c r="A95" s="59" t="s">
        <v>159</v>
      </c>
      <c r="B95" s="59" t="s">
        <v>160</v>
      </c>
      <c r="C95" s="59"/>
      <c r="D95" s="53">
        <v>0</v>
      </c>
      <c r="E95" s="53">
        <v>0</v>
      </c>
      <c r="F95" s="133">
        <v>307894</v>
      </c>
      <c r="G95" s="134">
        <v>-2674</v>
      </c>
      <c r="H95" s="134">
        <v>-305220</v>
      </c>
      <c r="I95" s="135">
        <v>0</v>
      </c>
    </row>
    <row r="96" spans="1:9" ht="16.5" thickBot="1">
      <c r="A96" s="103" t="s">
        <v>161</v>
      </c>
      <c r="B96" s="103" t="s">
        <v>162</v>
      </c>
      <c r="C96" s="103"/>
      <c r="D96" s="104">
        <v>0</v>
      </c>
      <c r="E96" s="104">
        <v>0</v>
      </c>
      <c r="F96" s="220">
        <v>1394</v>
      </c>
      <c r="G96" s="221">
        <v>-2674</v>
      </c>
      <c r="H96" s="221">
        <v>1280</v>
      </c>
      <c r="I96" s="222">
        <v>0</v>
      </c>
    </row>
    <row r="97" spans="1:9" ht="15.75">
      <c r="A97" s="320">
        <v>0</v>
      </c>
      <c r="B97" s="241"/>
      <c r="C97" s="241"/>
      <c r="D97" s="242">
        <v>0</v>
      </c>
      <c r="E97" s="242">
        <v>0</v>
      </c>
      <c r="F97" s="243">
        <v>0</v>
      </c>
      <c r="G97" s="243">
        <v>0</v>
      </c>
      <c r="H97" s="243">
        <v>0</v>
      </c>
      <c r="I97" s="243">
        <v>0</v>
      </c>
    </row>
    <row r="98" spans="1:9" ht="15.75">
      <c r="A98" s="25"/>
      <c r="B98" s="25"/>
      <c r="C98" s="25"/>
      <c r="D98" s="26"/>
      <c r="E98" s="248"/>
      <c r="F98" s="245"/>
      <c r="G98" s="19"/>
      <c r="H98" s="19"/>
      <c r="I98" s="1"/>
    </row>
    <row r="99" spans="1:9" ht="15.75">
      <c r="A99" s="267" t="s">
        <v>163</v>
      </c>
      <c r="B99" s="25"/>
      <c r="C99" s="25"/>
      <c r="D99" s="249"/>
      <c r="E99" s="2"/>
      <c r="F99" s="268" t="s">
        <v>164</v>
      </c>
      <c r="G99" s="268" t="s">
        <v>164</v>
      </c>
      <c r="H99" s="269"/>
      <c r="I99" s="288" t="s">
        <v>165</v>
      </c>
    </row>
    <row r="100" spans="1:9" ht="15.75">
      <c r="A100" s="250" t="s">
        <v>166</v>
      </c>
      <c r="B100" s="270"/>
      <c r="C100" s="270"/>
      <c r="D100" s="271"/>
      <c r="E100" s="271"/>
      <c r="F100" s="327" t="s">
        <v>167</v>
      </c>
      <c r="G100" s="327"/>
      <c r="H100" s="272"/>
      <c r="I100" s="251" t="s">
        <v>168</v>
      </c>
    </row>
    <row r="101" spans="1:9" ht="15.75">
      <c r="A101" s="246" t="s">
        <v>169</v>
      </c>
      <c r="B101" s="29"/>
      <c r="C101" s="29"/>
      <c r="D101" s="284"/>
      <c r="E101" s="273"/>
      <c r="F101" s="19"/>
      <c r="G101" s="19"/>
      <c r="H101" s="19"/>
      <c r="I101" s="19"/>
    </row>
    <row r="102" spans="1:9" ht="15.75">
      <c r="A102" s="269"/>
      <c r="B102" s="27"/>
      <c r="C102" s="25"/>
      <c r="D102" s="326" t="s">
        <v>170</v>
      </c>
      <c r="E102" s="326"/>
      <c r="F102" s="19"/>
      <c r="G102" s="19"/>
      <c r="H102" s="19"/>
      <c r="I102" s="19"/>
    </row>
    <row r="103" spans="1:9">
      <c r="A103" s="29"/>
      <c r="B103" s="1"/>
      <c r="C103" s="1"/>
      <c r="D103" s="19"/>
      <c r="E103" s="19"/>
      <c r="F103" s="19"/>
      <c r="G103" s="19"/>
      <c r="H103" s="19"/>
      <c r="I103" s="19"/>
    </row>
    <row r="104" spans="1:9">
      <c r="A104" s="1"/>
      <c r="B104" s="1"/>
      <c r="C104" s="1"/>
      <c r="D104" s="19"/>
      <c r="E104" s="19"/>
      <c r="F104" s="19"/>
      <c r="G104" s="19"/>
      <c r="H104" s="19"/>
      <c r="I104" s="19"/>
    </row>
    <row r="105" spans="1:9" ht="15.75">
      <c r="A105" s="247" t="s">
        <v>171</v>
      </c>
      <c r="B105" s="25"/>
      <c r="C105" s="25"/>
      <c r="D105" s="273"/>
      <c r="E105" s="273"/>
      <c r="F105" s="19"/>
      <c r="G105" s="247" t="s">
        <v>172</v>
      </c>
      <c r="H105" s="285"/>
      <c r="I105" s="274"/>
    </row>
    <row r="106" spans="1:9" ht="15.75">
      <c r="A106" s="1"/>
      <c r="B106" s="1"/>
      <c r="C106" s="1"/>
      <c r="D106" s="326" t="s">
        <v>170</v>
      </c>
      <c r="E106" s="326"/>
      <c r="F106" s="275"/>
      <c r="G106" s="19"/>
      <c r="H106" s="326" t="s">
        <v>173</v>
      </c>
      <c r="I106" s="326"/>
    </row>
    <row r="107" spans="1:9">
      <c r="A107" s="230"/>
      <c r="B107" s="230"/>
      <c r="C107" s="230"/>
      <c r="D107" s="231"/>
      <c r="E107" s="231"/>
      <c r="F107" s="231"/>
      <c r="G107" s="231"/>
      <c r="H107" s="231"/>
      <c r="I107" s="231"/>
    </row>
    <row r="108" spans="1:9">
      <c r="A108" s="230"/>
      <c r="B108" s="230"/>
      <c r="C108" s="230"/>
      <c r="D108" s="231"/>
      <c r="E108" s="231"/>
      <c r="F108" s="231"/>
      <c r="G108" s="231"/>
      <c r="H108" s="231"/>
      <c r="I108" s="231"/>
    </row>
    <row r="109" spans="1:9">
      <c r="A109" s="230"/>
      <c r="B109" s="230"/>
      <c r="C109" s="230"/>
      <c r="D109" s="231"/>
      <c r="E109" s="231"/>
      <c r="F109" s="231"/>
      <c r="G109" s="231"/>
      <c r="H109" s="231"/>
      <c r="I109" s="231"/>
    </row>
    <row r="110" spans="1:9">
      <c r="A110" s="230"/>
      <c r="B110" s="230"/>
      <c r="C110" s="230"/>
      <c r="D110" s="231"/>
      <c r="E110" s="231"/>
      <c r="F110" s="231"/>
      <c r="G110" s="231"/>
      <c r="H110" s="231"/>
      <c r="I110" s="231"/>
    </row>
    <row r="111" spans="1:9">
      <c r="A111" s="230"/>
      <c r="B111" s="230"/>
      <c r="C111" s="230"/>
      <c r="D111" s="231"/>
      <c r="E111" s="231"/>
      <c r="F111" s="231"/>
      <c r="G111" s="231"/>
      <c r="H111" s="231"/>
      <c r="I111" s="231"/>
    </row>
    <row r="112" spans="1:9">
      <c r="A112" s="230"/>
      <c r="B112" s="230"/>
      <c r="C112" s="230"/>
      <c r="D112" s="231"/>
      <c r="E112" s="231"/>
      <c r="F112" s="231"/>
      <c r="G112" s="231"/>
      <c r="H112" s="231"/>
      <c r="I112" s="231"/>
    </row>
    <row r="113" spans="1:9">
      <c r="A113" s="230"/>
      <c r="B113" s="230"/>
      <c r="C113" s="230"/>
      <c r="D113" s="231"/>
      <c r="E113" s="231"/>
      <c r="F113" s="231"/>
      <c r="G113" s="231"/>
      <c r="H113" s="231"/>
      <c r="I113" s="231"/>
    </row>
    <row r="114" spans="1:9">
      <c r="A114" s="230"/>
      <c r="B114" s="230"/>
      <c r="C114" s="230"/>
      <c r="D114" s="231"/>
      <c r="E114" s="231"/>
      <c r="F114" s="231"/>
      <c r="G114" s="231"/>
      <c r="H114" s="231"/>
      <c r="I114" s="231"/>
    </row>
    <row r="115" spans="1:9">
      <c r="A115" s="230"/>
      <c r="B115" s="230"/>
      <c r="C115" s="230"/>
      <c r="D115" s="231"/>
      <c r="E115" s="231"/>
      <c r="F115" s="231"/>
      <c r="G115" s="231"/>
      <c r="H115" s="231"/>
      <c r="I115" s="231"/>
    </row>
    <row r="116" spans="1:9">
      <c r="A116" s="230"/>
      <c r="B116" s="230"/>
      <c r="C116" s="230"/>
      <c r="D116" s="231"/>
      <c r="E116" s="231"/>
      <c r="F116" s="231"/>
      <c r="G116" s="231"/>
      <c r="H116" s="231"/>
      <c r="I116" s="231"/>
    </row>
    <row r="117" spans="1:9">
      <c r="A117" s="230"/>
      <c r="B117" s="230"/>
      <c r="C117" s="230"/>
      <c r="D117" s="231"/>
      <c r="E117" s="231"/>
      <c r="F117" s="231"/>
      <c r="G117" s="231"/>
      <c r="H117" s="231"/>
      <c r="I117" s="231"/>
    </row>
    <row r="118" spans="1:9">
      <c r="A118" s="230"/>
      <c r="B118" s="230"/>
      <c r="C118" s="230"/>
      <c r="D118" s="231"/>
      <c r="E118" s="231"/>
      <c r="F118" s="231"/>
      <c r="G118" s="231"/>
      <c r="H118" s="231"/>
      <c r="I118" s="231"/>
    </row>
    <row r="119" spans="1:9">
      <c r="A119" s="230"/>
      <c r="B119" s="230"/>
      <c r="C119" s="230"/>
      <c r="D119" s="231"/>
      <c r="E119" s="231"/>
      <c r="F119" s="231"/>
      <c r="G119" s="231"/>
      <c r="H119" s="231"/>
      <c r="I119" s="231"/>
    </row>
    <row r="120" spans="1:9">
      <c r="A120" s="230"/>
      <c r="B120" s="230"/>
      <c r="C120" s="230"/>
      <c r="D120" s="231"/>
      <c r="E120" s="231"/>
      <c r="F120" s="231"/>
      <c r="G120" s="231"/>
      <c r="H120" s="231"/>
      <c r="I120" s="231"/>
    </row>
    <row r="121" spans="1:9">
      <c r="A121" s="230"/>
      <c r="B121" s="230"/>
      <c r="C121" s="230"/>
      <c r="D121" s="231"/>
      <c r="E121" s="231"/>
      <c r="F121" s="231"/>
      <c r="G121" s="231"/>
      <c r="H121" s="231"/>
      <c r="I121" s="231"/>
    </row>
    <row r="122" spans="1:9">
      <c r="A122" s="230"/>
      <c r="B122" s="230"/>
      <c r="C122" s="230"/>
      <c r="D122" s="231"/>
      <c r="E122" s="231"/>
      <c r="F122" s="231"/>
      <c r="G122" s="231"/>
      <c r="H122" s="231"/>
      <c r="I122" s="231"/>
    </row>
    <row r="123" spans="1:9">
      <c r="A123" s="230"/>
      <c r="B123" s="230"/>
      <c r="C123" s="230"/>
      <c r="D123" s="231"/>
      <c r="E123" s="231"/>
      <c r="F123" s="231"/>
      <c r="G123" s="231"/>
      <c r="H123" s="231"/>
      <c r="I123" s="231"/>
    </row>
    <row r="124" spans="1:9">
      <c r="A124" s="230"/>
      <c r="B124" s="230"/>
      <c r="C124" s="230"/>
      <c r="D124" s="231"/>
      <c r="E124" s="231"/>
      <c r="F124" s="231"/>
      <c r="G124" s="231"/>
      <c r="H124" s="231"/>
      <c r="I124" s="231"/>
    </row>
    <row r="125" spans="1:9">
      <c r="A125" s="230"/>
      <c r="B125" s="230"/>
      <c r="C125" s="230"/>
      <c r="D125" s="231"/>
      <c r="E125" s="231"/>
      <c r="F125" s="231"/>
      <c r="G125" s="231"/>
      <c r="H125" s="231"/>
      <c r="I125" s="231"/>
    </row>
    <row r="126" spans="1:9">
      <c r="A126" s="230"/>
      <c r="B126" s="230"/>
      <c r="C126" s="230"/>
      <c r="D126" s="231"/>
      <c r="E126" s="231"/>
      <c r="F126" s="231"/>
      <c r="G126" s="231"/>
      <c r="H126" s="231"/>
      <c r="I126" s="231"/>
    </row>
    <row r="127" spans="1:9">
      <c r="A127" s="230"/>
      <c r="B127" s="230"/>
      <c r="C127" s="230"/>
      <c r="D127" s="231"/>
      <c r="E127" s="231"/>
      <c r="F127" s="231"/>
      <c r="G127" s="231"/>
      <c r="H127" s="231"/>
      <c r="I127" s="231"/>
    </row>
    <row r="128" spans="1:9">
      <c r="A128" s="230"/>
      <c r="B128" s="230"/>
      <c r="C128" s="230"/>
      <c r="D128" s="231"/>
      <c r="E128" s="231"/>
      <c r="F128" s="231"/>
      <c r="G128" s="231"/>
      <c r="H128" s="231"/>
      <c r="I128" s="231"/>
    </row>
    <row r="129" spans="1:9">
      <c r="A129" s="230"/>
      <c r="B129" s="230"/>
      <c r="C129" s="230"/>
      <c r="D129" s="231"/>
      <c r="E129" s="231"/>
      <c r="F129" s="231"/>
      <c r="G129" s="231"/>
      <c r="H129" s="231"/>
      <c r="I129" s="231"/>
    </row>
    <row r="130" spans="1:9">
      <c r="A130" s="230"/>
      <c r="B130" s="230"/>
      <c r="C130" s="230"/>
      <c r="D130" s="231"/>
      <c r="E130" s="231"/>
      <c r="F130" s="231"/>
      <c r="G130" s="231"/>
      <c r="H130" s="231"/>
      <c r="I130" s="231"/>
    </row>
    <row r="131" spans="1:9">
      <c r="A131" s="230"/>
      <c r="B131" s="230"/>
      <c r="C131" s="230"/>
      <c r="D131" s="231"/>
      <c r="E131" s="231"/>
      <c r="F131" s="231"/>
      <c r="G131" s="231"/>
      <c r="H131" s="231"/>
      <c r="I131" s="231"/>
    </row>
    <row r="132" spans="1:9">
      <c r="A132" s="230"/>
      <c r="B132" s="230"/>
      <c r="C132" s="230"/>
      <c r="D132" s="231"/>
      <c r="E132" s="231"/>
      <c r="F132" s="231"/>
      <c r="G132" s="231"/>
      <c r="H132" s="231"/>
      <c r="I132" s="231"/>
    </row>
    <row r="133" spans="1:9">
      <c r="A133" s="230"/>
      <c r="B133" s="230"/>
      <c r="C133" s="230"/>
      <c r="D133" s="231"/>
      <c r="E133" s="231"/>
      <c r="F133" s="231"/>
      <c r="G133" s="231"/>
      <c r="H133" s="231"/>
      <c r="I133" s="231"/>
    </row>
    <row r="134" spans="1:9">
      <c r="A134" s="230"/>
      <c r="B134" s="230"/>
      <c r="C134" s="230"/>
      <c r="D134" s="231"/>
      <c r="E134" s="231"/>
      <c r="F134" s="231"/>
      <c r="G134" s="231"/>
      <c r="H134" s="231"/>
      <c r="I134" s="231"/>
    </row>
    <row r="135" spans="1:9">
      <c r="A135" s="230"/>
      <c r="B135" s="230"/>
      <c r="C135" s="230"/>
      <c r="D135" s="231"/>
      <c r="E135" s="231"/>
      <c r="F135" s="231"/>
      <c r="G135" s="231"/>
      <c r="H135" s="231"/>
      <c r="I135" s="231"/>
    </row>
    <row r="136" spans="1:9">
      <c r="A136" s="230"/>
      <c r="B136" s="230"/>
      <c r="C136" s="230"/>
      <c r="D136" s="231"/>
      <c r="E136" s="231"/>
      <c r="F136" s="231"/>
      <c r="G136" s="231"/>
      <c r="H136" s="231"/>
      <c r="I136" s="231"/>
    </row>
    <row r="137" spans="1:9">
      <c r="A137" s="230"/>
      <c r="B137" s="230"/>
      <c r="C137" s="230"/>
      <c r="D137" s="231"/>
      <c r="E137" s="231"/>
      <c r="F137" s="231"/>
      <c r="G137" s="231"/>
      <c r="H137" s="231"/>
      <c r="I137" s="231"/>
    </row>
    <row r="138" spans="1:9">
      <c r="A138" s="230"/>
      <c r="B138" s="230"/>
      <c r="C138" s="230"/>
      <c r="D138" s="231"/>
      <c r="E138" s="231"/>
      <c r="F138" s="231"/>
      <c r="G138" s="231"/>
      <c r="H138" s="231"/>
      <c r="I138" s="231"/>
    </row>
    <row r="139" spans="1:9">
      <c r="A139" s="230"/>
      <c r="B139" s="230"/>
      <c r="C139" s="230"/>
      <c r="D139" s="231"/>
      <c r="E139" s="231"/>
      <c r="F139" s="231"/>
      <c r="G139" s="231"/>
      <c r="H139" s="231"/>
      <c r="I139" s="231"/>
    </row>
    <row r="140" spans="1:9">
      <c r="A140" s="230"/>
      <c r="B140" s="230"/>
      <c r="C140" s="230"/>
      <c r="D140" s="231"/>
      <c r="E140" s="231"/>
      <c r="F140" s="231"/>
      <c r="G140" s="231"/>
      <c r="H140" s="231"/>
      <c r="I140" s="231"/>
    </row>
    <row r="141" spans="1:9">
      <c r="A141" s="230"/>
      <c r="B141" s="230"/>
      <c r="C141" s="230"/>
      <c r="D141" s="231"/>
      <c r="E141" s="231"/>
      <c r="F141" s="231"/>
      <c r="G141" s="231"/>
      <c r="H141" s="231"/>
      <c r="I141" s="231"/>
    </row>
    <row r="142" spans="1:9">
      <c r="A142" s="230"/>
      <c r="B142" s="230"/>
      <c r="C142" s="230"/>
      <c r="D142" s="231"/>
      <c r="E142" s="231"/>
      <c r="F142" s="231"/>
      <c r="G142" s="231"/>
      <c r="H142" s="231"/>
      <c r="I142" s="231"/>
    </row>
    <row r="143" spans="1:9">
      <c r="A143" s="230"/>
      <c r="B143" s="230"/>
      <c r="C143" s="230"/>
      <c r="D143" s="231"/>
      <c r="E143" s="231"/>
      <c r="F143" s="231"/>
      <c r="G143" s="231"/>
      <c r="H143" s="231"/>
      <c r="I143" s="231"/>
    </row>
    <row r="144" spans="1:9">
      <c r="A144" s="230"/>
      <c r="B144" s="230"/>
      <c r="C144" s="230"/>
      <c r="D144" s="231"/>
      <c r="E144" s="231"/>
      <c r="F144" s="231"/>
      <c r="G144" s="231"/>
      <c r="H144" s="231"/>
      <c r="I144" s="231"/>
    </row>
    <row r="145" spans="1:9">
      <c r="A145" s="230"/>
      <c r="B145" s="230"/>
      <c r="C145" s="230"/>
      <c r="D145" s="231"/>
      <c r="E145" s="231"/>
      <c r="F145" s="231"/>
      <c r="G145" s="231"/>
      <c r="H145" s="231"/>
      <c r="I145" s="231"/>
    </row>
    <row r="146" spans="1:9">
      <c r="A146" s="230"/>
      <c r="B146" s="230"/>
      <c r="C146" s="230"/>
      <c r="D146" s="231"/>
      <c r="E146" s="231"/>
      <c r="F146" s="231"/>
      <c r="G146" s="231"/>
      <c r="H146" s="231"/>
      <c r="I146" s="231"/>
    </row>
    <row r="147" spans="1:9">
      <c r="A147" s="230"/>
      <c r="B147" s="230"/>
      <c r="C147" s="230"/>
      <c r="D147" s="231"/>
      <c r="E147" s="231"/>
      <c r="F147" s="231"/>
      <c r="G147" s="231"/>
      <c r="H147" s="231"/>
      <c r="I147" s="231"/>
    </row>
    <row r="148" spans="1:9">
      <c r="A148" s="230"/>
      <c r="B148" s="230"/>
      <c r="C148" s="230"/>
      <c r="D148" s="231"/>
      <c r="E148" s="231"/>
      <c r="F148" s="231"/>
      <c r="G148" s="231"/>
      <c r="H148" s="231"/>
      <c r="I148" s="231"/>
    </row>
    <row r="149" spans="1:9">
      <c r="A149" s="230"/>
      <c r="B149" s="230"/>
      <c r="C149" s="230"/>
      <c r="D149" s="231"/>
      <c r="E149" s="231"/>
      <c r="F149" s="231"/>
      <c r="G149" s="231"/>
      <c r="H149" s="231"/>
      <c r="I149" s="231"/>
    </row>
    <row r="150" spans="1:9">
      <c r="A150" s="230"/>
      <c r="B150" s="230"/>
      <c r="C150" s="230"/>
      <c r="D150" s="231"/>
      <c r="E150" s="231"/>
      <c r="F150" s="231"/>
      <c r="G150" s="231"/>
      <c r="H150" s="231"/>
      <c r="I150" s="231"/>
    </row>
    <row r="151" spans="1:9">
      <c r="A151" s="230"/>
      <c r="B151" s="230"/>
      <c r="C151" s="230"/>
      <c r="D151" s="231"/>
      <c r="E151" s="231"/>
      <c r="F151" s="231"/>
      <c r="G151" s="231"/>
      <c r="H151" s="231"/>
      <c r="I151" s="231"/>
    </row>
    <row r="152" spans="1:9">
      <c r="A152" s="230"/>
      <c r="B152" s="230"/>
      <c r="C152" s="230"/>
      <c r="D152" s="231"/>
      <c r="E152" s="231"/>
      <c r="F152" s="231"/>
      <c r="G152" s="231"/>
      <c r="H152" s="231"/>
      <c r="I152" s="231"/>
    </row>
    <row r="153" spans="1:9">
      <c r="A153" s="230"/>
      <c r="B153" s="230"/>
      <c r="C153" s="230"/>
      <c r="D153" s="231"/>
      <c r="E153" s="231"/>
      <c r="F153" s="231"/>
      <c r="G153" s="231"/>
      <c r="H153" s="231"/>
      <c r="I153" s="231"/>
    </row>
    <row r="154" spans="1:9">
      <c r="A154" s="230"/>
      <c r="B154" s="230"/>
      <c r="C154" s="230"/>
      <c r="D154" s="231"/>
      <c r="E154" s="231"/>
      <c r="F154" s="231"/>
      <c r="G154" s="231"/>
      <c r="H154" s="231"/>
      <c r="I154" s="231"/>
    </row>
    <row r="155" spans="1:9">
      <c r="A155" s="230"/>
      <c r="B155" s="230"/>
      <c r="C155" s="230"/>
      <c r="D155" s="231"/>
      <c r="E155" s="231"/>
      <c r="F155" s="231"/>
      <c r="G155" s="231"/>
      <c r="H155" s="231"/>
      <c r="I155" s="231"/>
    </row>
    <row r="156" spans="1:9">
      <c r="A156" s="230"/>
      <c r="B156" s="230"/>
      <c r="C156" s="230"/>
      <c r="D156" s="231"/>
      <c r="E156" s="231"/>
      <c r="F156" s="231"/>
      <c r="G156" s="231"/>
      <c r="H156" s="231"/>
      <c r="I156" s="231"/>
    </row>
    <row r="157" spans="1:9">
      <c r="A157" s="230"/>
      <c r="B157" s="230"/>
      <c r="C157" s="230"/>
      <c r="D157" s="231"/>
      <c r="E157" s="231"/>
      <c r="F157" s="231"/>
      <c r="G157" s="231"/>
      <c r="H157" s="231"/>
      <c r="I157" s="231"/>
    </row>
    <row r="158" spans="1:9">
      <c r="A158" s="230"/>
      <c r="B158" s="230"/>
      <c r="C158" s="230"/>
      <c r="D158" s="231"/>
      <c r="E158" s="231"/>
      <c r="F158" s="231"/>
      <c r="G158" s="231"/>
      <c r="H158" s="231"/>
      <c r="I158" s="231"/>
    </row>
    <row r="159" spans="1:9">
      <c r="A159" s="230"/>
      <c r="B159" s="230"/>
      <c r="C159" s="230"/>
      <c r="D159" s="231"/>
      <c r="E159" s="231"/>
      <c r="F159" s="231"/>
      <c r="G159" s="231"/>
      <c r="H159" s="231"/>
      <c r="I159" s="231"/>
    </row>
    <row r="160" spans="1:9">
      <c r="A160" s="230"/>
      <c r="B160" s="230"/>
      <c r="C160" s="230"/>
      <c r="D160" s="231"/>
      <c r="E160" s="231"/>
      <c r="F160" s="231"/>
      <c r="G160" s="231"/>
      <c r="H160" s="231"/>
      <c r="I160" s="231"/>
    </row>
    <row r="161" spans="1:9">
      <c r="A161" s="230"/>
      <c r="B161" s="230"/>
      <c r="C161" s="230"/>
      <c r="D161" s="231"/>
      <c r="E161" s="231"/>
      <c r="F161" s="231"/>
      <c r="G161" s="231"/>
      <c r="H161" s="231"/>
      <c r="I161" s="231"/>
    </row>
    <row r="162" spans="1:9">
      <c r="A162" s="230"/>
      <c r="B162" s="230"/>
      <c r="C162" s="230"/>
      <c r="D162" s="231"/>
      <c r="E162" s="231"/>
      <c r="F162" s="231"/>
      <c r="G162" s="231"/>
      <c r="H162" s="231"/>
      <c r="I162" s="231"/>
    </row>
    <row r="163" spans="1:9">
      <c r="A163" s="230"/>
      <c r="B163" s="230"/>
      <c r="C163" s="230"/>
      <c r="D163" s="231"/>
      <c r="E163" s="231"/>
      <c r="F163" s="231"/>
      <c r="G163" s="231"/>
      <c r="H163" s="231"/>
      <c r="I163" s="231"/>
    </row>
    <row r="164" spans="1:9">
      <c r="A164" s="230"/>
      <c r="B164" s="230"/>
      <c r="C164" s="230"/>
      <c r="D164" s="231"/>
      <c r="E164" s="231"/>
      <c r="F164" s="231"/>
      <c r="G164" s="231"/>
      <c r="H164" s="231"/>
      <c r="I164" s="231"/>
    </row>
    <row r="165" spans="1:9">
      <c r="A165" s="230"/>
      <c r="B165" s="230"/>
      <c r="C165" s="230"/>
      <c r="D165" s="231"/>
      <c r="E165" s="231"/>
      <c r="F165" s="231"/>
      <c r="G165" s="231"/>
      <c r="H165" s="231"/>
      <c r="I165" s="231"/>
    </row>
    <row r="166" spans="1:9">
      <c r="A166" s="230"/>
      <c r="B166" s="230"/>
      <c r="C166" s="230"/>
      <c r="D166" s="231"/>
      <c r="E166" s="231"/>
      <c r="F166" s="231"/>
      <c r="G166" s="231"/>
      <c r="H166" s="231"/>
      <c r="I166" s="231"/>
    </row>
    <row r="167" spans="1:9">
      <c r="A167" s="230"/>
      <c r="B167" s="230"/>
      <c r="C167" s="230"/>
      <c r="D167" s="231"/>
      <c r="E167" s="231"/>
      <c r="F167" s="231"/>
      <c r="G167" s="231"/>
      <c r="H167" s="231"/>
      <c r="I167" s="231"/>
    </row>
    <row r="168" spans="1:9">
      <c r="A168" s="230"/>
      <c r="B168" s="230"/>
      <c r="C168" s="230"/>
      <c r="D168" s="231"/>
      <c r="E168" s="231"/>
      <c r="F168" s="231"/>
      <c r="G168" s="231"/>
      <c r="H168" s="231"/>
      <c r="I168" s="231"/>
    </row>
    <row r="169" spans="1:9">
      <c r="A169" s="230"/>
      <c r="B169" s="230"/>
      <c r="C169" s="230"/>
      <c r="D169" s="231"/>
      <c r="E169" s="231"/>
      <c r="F169" s="231"/>
      <c r="G169" s="231"/>
      <c r="H169" s="231"/>
      <c r="I169" s="231"/>
    </row>
    <row r="170" spans="1:9">
      <c r="A170" s="230"/>
      <c r="B170" s="230"/>
      <c r="C170" s="230"/>
      <c r="D170" s="231"/>
      <c r="E170" s="231"/>
      <c r="F170" s="231"/>
      <c r="G170" s="231"/>
      <c r="H170" s="231"/>
      <c r="I170" s="231"/>
    </row>
    <row r="171" spans="1:9">
      <c r="A171" s="230"/>
      <c r="B171" s="230"/>
      <c r="C171" s="230"/>
      <c r="D171" s="231"/>
      <c r="E171" s="231"/>
      <c r="F171" s="231"/>
      <c r="G171" s="231"/>
      <c r="H171" s="231"/>
      <c r="I171" s="231"/>
    </row>
    <row r="172" spans="1:9">
      <c r="A172" s="230"/>
      <c r="B172" s="230"/>
      <c r="C172" s="230"/>
      <c r="D172" s="231"/>
      <c r="E172" s="231"/>
      <c r="F172" s="231"/>
      <c r="G172" s="231"/>
      <c r="H172" s="231"/>
      <c r="I172" s="231"/>
    </row>
    <row r="173" spans="1:9">
      <c r="A173" s="230"/>
      <c r="B173" s="230"/>
      <c r="C173" s="230"/>
      <c r="D173" s="231"/>
      <c r="E173" s="231"/>
      <c r="F173" s="231"/>
      <c r="G173" s="231"/>
      <c r="H173" s="231"/>
      <c r="I173" s="231"/>
    </row>
    <row r="174" spans="1:9">
      <c r="A174" s="230"/>
      <c r="B174" s="230"/>
      <c r="C174" s="230"/>
      <c r="D174" s="231"/>
      <c r="E174" s="231"/>
      <c r="F174" s="231"/>
      <c r="G174" s="231"/>
      <c r="H174" s="231"/>
      <c r="I174" s="231"/>
    </row>
    <row r="175" spans="1:9">
      <c r="A175" s="230"/>
      <c r="B175" s="230"/>
      <c r="C175" s="230"/>
      <c r="D175" s="231"/>
      <c r="E175" s="231"/>
      <c r="F175" s="231"/>
      <c r="G175" s="231"/>
      <c r="H175" s="231"/>
      <c r="I175" s="231"/>
    </row>
    <row r="176" spans="1:9">
      <c r="A176" s="230"/>
      <c r="B176" s="230"/>
      <c r="C176" s="230"/>
      <c r="D176" s="231"/>
      <c r="E176" s="231"/>
      <c r="F176" s="231"/>
      <c r="G176" s="231"/>
      <c r="H176" s="231"/>
      <c r="I176" s="231"/>
    </row>
    <row r="177" spans="1:9">
      <c r="A177" s="230"/>
      <c r="B177" s="230"/>
      <c r="C177" s="230"/>
      <c r="D177" s="231"/>
      <c r="E177" s="231"/>
      <c r="F177" s="231"/>
      <c r="G177" s="231"/>
      <c r="H177" s="231"/>
      <c r="I177" s="231"/>
    </row>
    <row r="178" spans="1:9">
      <c r="A178" s="230"/>
      <c r="B178" s="230"/>
      <c r="C178" s="230"/>
      <c r="D178" s="231"/>
      <c r="E178" s="231"/>
      <c r="F178" s="231"/>
      <c r="G178" s="231"/>
      <c r="H178" s="231"/>
      <c r="I178" s="231"/>
    </row>
    <row r="179" spans="1:9">
      <c r="A179" s="230"/>
      <c r="B179" s="230"/>
      <c r="C179" s="230"/>
      <c r="D179" s="231"/>
      <c r="E179" s="231"/>
      <c r="F179" s="231"/>
      <c r="G179" s="231"/>
      <c r="H179" s="231"/>
      <c r="I179" s="231"/>
    </row>
    <row r="180" spans="1:9">
      <c r="A180" s="230"/>
      <c r="B180" s="230"/>
      <c r="C180" s="230"/>
      <c r="D180" s="231"/>
      <c r="E180" s="231"/>
      <c r="F180" s="231"/>
      <c r="G180" s="231"/>
      <c r="H180" s="231"/>
      <c r="I180" s="231"/>
    </row>
    <row r="181" spans="1:9">
      <c r="A181" s="230"/>
      <c r="B181" s="230"/>
      <c r="C181" s="230"/>
      <c r="D181" s="231"/>
      <c r="E181" s="231"/>
      <c r="F181" s="231"/>
      <c r="G181" s="231"/>
      <c r="H181" s="231"/>
      <c r="I181" s="231"/>
    </row>
    <row r="182" spans="1:9">
      <c r="A182" s="230"/>
      <c r="B182" s="230"/>
      <c r="C182" s="230"/>
      <c r="D182" s="231"/>
      <c r="E182" s="231"/>
      <c r="F182" s="231"/>
      <c r="G182" s="231"/>
      <c r="H182" s="231"/>
      <c r="I182" s="231"/>
    </row>
    <row r="183" spans="1:9">
      <c r="A183" s="230"/>
      <c r="B183" s="230"/>
      <c r="C183" s="230"/>
      <c r="D183" s="231"/>
      <c r="E183" s="231"/>
      <c r="F183" s="231"/>
      <c r="G183" s="231"/>
      <c r="H183" s="231"/>
      <c r="I183" s="231"/>
    </row>
    <row r="184" spans="1:9">
      <c r="A184" s="230"/>
      <c r="B184" s="230"/>
      <c r="C184" s="230"/>
      <c r="D184" s="231"/>
      <c r="E184" s="231"/>
      <c r="F184" s="231"/>
      <c r="G184" s="231"/>
      <c r="H184" s="231"/>
      <c r="I184" s="231"/>
    </row>
    <row r="185" spans="1:9">
      <c r="A185" s="230"/>
      <c r="B185" s="230"/>
      <c r="C185" s="230"/>
      <c r="D185" s="231"/>
      <c r="E185" s="231"/>
      <c r="F185" s="231"/>
      <c r="G185" s="231"/>
      <c r="H185" s="231"/>
      <c r="I185" s="231"/>
    </row>
    <row r="186" spans="1:9">
      <c r="A186" s="230"/>
      <c r="B186" s="230"/>
      <c r="C186" s="230"/>
      <c r="D186" s="231"/>
      <c r="E186" s="231"/>
      <c r="F186" s="231"/>
      <c r="G186" s="231"/>
      <c r="H186" s="231"/>
      <c r="I186" s="231"/>
    </row>
    <row r="187" spans="1:9">
      <c r="A187" s="230"/>
      <c r="B187" s="230"/>
      <c r="C187" s="230"/>
      <c r="D187" s="231"/>
      <c r="E187" s="231"/>
      <c r="F187" s="231"/>
      <c r="G187" s="231"/>
      <c r="H187" s="231"/>
      <c r="I187" s="231"/>
    </row>
    <row r="188" spans="1:9">
      <c r="A188" s="230"/>
      <c r="B188" s="230"/>
      <c r="C188" s="230"/>
      <c r="D188" s="231"/>
      <c r="E188" s="231"/>
      <c r="F188" s="231"/>
      <c r="G188" s="231"/>
      <c r="H188" s="231"/>
      <c r="I188" s="231"/>
    </row>
    <row r="189" spans="1:9">
      <c r="A189" s="230"/>
      <c r="B189" s="230"/>
      <c r="C189" s="230"/>
      <c r="D189" s="231"/>
      <c r="E189" s="231"/>
      <c r="F189" s="231"/>
      <c r="G189" s="231"/>
      <c r="H189" s="231"/>
      <c r="I189" s="231"/>
    </row>
    <row r="190" spans="1:9">
      <c r="A190" s="230"/>
      <c r="B190" s="230"/>
      <c r="C190" s="230"/>
      <c r="D190" s="231"/>
      <c r="E190" s="231"/>
      <c r="F190" s="231"/>
      <c r="G190" s="231"/>
      <c r="H190" s="231"/>
      <c r="I190" s="231"/>
    </row>
    <row r="191" spans="1:9">
      <c r="A191" s="230"/>
      <c r="B191" s="230"/>
      <c r="C191" s="230"/>
      <c r="D191" s="231"/>
      <c r="E191" s="231"/>
      <c r="F191" s="231"/>
      <c r="G191" s="231"/>
      <c r="H191" s="231"/>
      <c r="I191" s="231"/>
    </row>
    <row r="192" spans="1:9">
      <c r="A192" s="230"/>
      <c r="B192" s="230"/>
      <c r="C192" s="230"/>
      <c r="D192" s="231"/>
      <c r="E192" s="231"/>
      <c r="F192" s="231"/>
      <c r="G192" s="231"/>
      <c r="H192" s="231"/>
      <c r="I192" s="231"/>
    </row>
    <row r="193" spans="1:9">
      <c r="A193" s="230"/>
      <c r="B193" s="230"/>
      <c r="C193" s="230"/>
      <c r="D193" s="231"/>
      <c r="E193" s="231"/>
      <c r="F193" s="231"/>
      <c r="G193" s="231"/>
      <c r="H193" s="231"/>
      <c r="I193" s="231"/>
    </row>
    <row r="194" spans="1:9">
      <c r="A194" s="230"/>
      <c r="B194" s="230"/>
      <c r="C194" s="230"/>
      <c r="D194" s="231"/>
      <c r="E194" s="231"/>
      <c r="F194" s="231"/>
      <c r="G194" s="231"/>
      <c r="H194" s="231"/>
      <c r="I194" s="231"/>
    </row>
    <row r="195" spans="1:9">
      <c r="A195" s="230"/>
      <c r="B195" s="230"/>
      <c r="C195" s="230"/>
      <c r="D195" s="231"/>
      <c r="E195" s="231"/>
      <c r="F195" s="231"/>
      <c r="G195" s="231"/>
      <c r="H195" s="231"/>
      <c r="I195" s="231"/>
    </row>
    <row r="196" spans="1:9">
      <c r="A196" s="230"/>
      <c r="B196" s="230"/>
      <c r="C196" s="230"/>
      <c r="D196" s="231"/>
      <c r="E196" s="231"/>
      <c r="F196" s="231"/>
      <c r="G196" s="231"/>
      <c r="H196" s="231"/>
      <c r="I196" s="231"/>
    </row>
    <row r="197" spans="1:9">
      <c r="A197" s="230"/>
      <c r="B197" s="230"/>
      <c r="C197" s="230"/>
      <c r="D197" s="231"/>
      <c r="E197" s="231"/>
      <c r="F197" s="231"/>
      <c r="G197" s="231"/>
      <c r="H197" s="231"/>
      <c r="I197" s="231"/>
    </row>
    <row r="198" spans="1:9">
      <c r="A198" s="230"/>
      <c r="B198" s="230"/>
      <c r="C198" s="230"/>
      <c r="D198" s="231"/>
      <c r="E198" s="231"/>
      <c r="F198" s="231"/>
      <c r="G198" s="231"/>
      <c r="H198" s="231"/>
      <c r="I198" s="231"/>
    </row>
    <row r="199" spans="1:9">
      <c r="A199" s="230"/>
      <c r="B199" s="230"/>
      <c r="C199" s="230"/>
      <c r="D199" s="231"/>
      <c r="E199" s="231"/>
      <c r="F199" s="231"/>
      <c r="G199" s="231"/>
      <c r="H199" s="231"/>
      <c r="I199" s="231"/>
    </row>
    <row r="200" spans="1:9">
      <c r="A200" s="230"/>
      <c r="B200" s="230"/>
      <c r="C200" s="230"/>
      <c r="D200" s="231"/>
      <c r="E200" s="231"/>
      <c r="F200" s="231"/>
      <c r="G200" s="231"/>
      <c r="H200" s="231"/>
      <c r="I200" s="231"/>
    </row>
    <row r="201" spans="1:9">
      <c r="A201" s="230"/>
      <c r="B201" s="230"/>
      <c r="C201" s="230"/>
      <c r="D201" s="231"/>
      <c r="E201" s="231"/>
      <c r="F201" s="231"/>
      <c r="G201" s="231"/>
      <c r="H201" s="231"/>
      <c r="I201" s="231"/>
    </row>
    <row r="202" spans="1:9">
      <c r="A202" s="230"/>
      <c r="B202" s="230"/>
      <c r="C202" s="230"/>
      <c r="D202" s="231"/>
      <c r="E202" s="231"/>
      <c r="F202" s="231"/>
      <c r="G202" s="231"/>
      <c r="H202" s="231"/>
      <c r="I202" s="231"/>
    </row>
    <row r="203" spans="1:9">
      <c r="A203" s="230"/>
      <c r="B203" s="230"/>
      <c r="C203" s="230"/>
      <c r="D203" s="231"/>
      <c r="E203" s="231"/>
      <c r="F203" s="231"/>
      <c r="G203" s="231"/>
      <c r="H203" s="231"/>
      <c r="I203" s="231"/>
    </row>
    <row r="204" spans="1:9">
      <c r="A204" s="230"/>
      <c r="B204" s="230"/>
      <c r="C204" s="230"/>
      <c r="D204" s="231"/>
      <c r="E204" s="231"/>
      <c r="F204" s="231"/>
      <c r="G204" s="231"/>
      <c r="H204" s="231"/>
      <c r="I204" s="231"/>
    </row>
    <row r="205" spans="1:9">
      <c r="A205" s="230"/>
      <c r="B205" s="230"/>
      <c r="C205" s="230"/>
      <c r="D205" s="231"/>
      <c r="E205" s="231"/>
      <c r="F205" s="231"/>
      <c r="G205" s="231"/>
      <c r="H205" s="231"/>
      <c r="I205" s="231"/>
    </row>
    <row r="206" spans="1:9">
      <c r="A206" s="230"/>
      <c r="B206" s="230"/>
      <c r="C206" s="230"/>
      <c r="D206" s="231"/>
      <c r="E206" s="231"/>
      <c r="F206" s="231"/>
      <c r="G206" s="231"/>
      <c r="H206" s="231"/>
      <c r="I206" s="231"/>
    </row>
    <row r="207" spans="1:9">
      <c r="A207" s="230"/>
      <c r="B207" s="230"/>
      <c r="C207" s="230"/>
      <c r="D207" s="231"/>
      <c r="E207" s="231"/>
      <c r="F207" s="231"/>
      <c r="G207" s="231"/>
      <c r="H207" s="231"/>
      <c r="I207" s="231"/>
    </row>
    <row r="208" spans="1:9">
      <c r="A208" s="230"/>
      <c r="B208" s="230"/>
      <c r="C208" s="230"/>
      <c r="D208" s="231"/>
      <c r="E208" s="231"/>
      <c r="F208" s="231"/>
      <c r="G208" s="231"/>
      <c r="H208" s="231"/>
      <c r="I208" s="231"/>
    </row>
    <row r="209" spans="1:9">
      <c r="A209" s="230"/>
      <c r="B209" s="230"/>
      <c r="C209" s="230"/>
      <c r="D209" s="231"/>
      <c r="E209" s="231"/>
      <c r="F209" s="231"/>
      <c r="G209" s="231"/>
      <c r="H209" s="231"/>
      <c r="I209" s="231"/>
    </row>
    <row r="210" spans="1:9">
      <c r="A210" s="230"/>
      <c r="B210" s="230"/>
      <c r="C210" s="230"/>
      <c r="D210" s="231"/>
      <c r="E210" s="231"/>
      <c r="F210" s="231"/>
      <c r="G210" s="231"/>
      <c r="H210" s="231"/>
      <c r="I210" s="231"/>
    </row>
    <row r="211" spans="1:9">
      <c r="A211" s="230"/>
      <c r="B211" s="230"/>
      <c r="C211" s="230"/>
      <c r="D211" s="231"/>
      <c r="E211" s="231"/>
      <c r="F211" s="231"/>
      <c r="G211" s="231"/>
      <c r="H211" s="231"/>
      <c r="I211" s="231"/>
    </row>
    <row r="212" spans="1:9">
      <c r="A212" s="230"/>
      <c r="B212" s="230"/>
      <c r="C212" s="230"/>
      <c r="D212" s="231"/>
      <c r="E212" s="231"/>
      <c r="F212" s="231"/>
      <c r="G212" s="231"/>
      <c r="H212" s="231"/>
      <c r="I212" s="231"/>
    </row>
    <row r="213" spans="1:9">
      <c r="A213" s="230"/>
      <c r="B213" s="230"/>
      <c r="C213" s="230"/>
      <c r="D213" s="231"/>
      <c r="E213" s="231"/>
      <c r="F213" s="231"/>
      <c r="G213" s="231"/>
      <c r="H213" s="231"/>
      <c r="I213" s="231"/>
    </row>
    <row r="214" spans="1:9">
      <c r="A214" s="230"/>
      <c r="B214" s="230"/>
      <c r="C214" s="230"/>
      <c r="D214" s="231"/>
      <c r="E214" s="231"/>
      <c r="F214" s="231"/>
      <c r="G214" s="231"/>
      <c r="H214" s="231"/>
      <c r="I214" s="231"/>
    </row>
    <row r="215" spans="1:9">
      <c r="A215" s="230"/>
      <c r="B215" s="230"/>
      <c r="C215" s="230"/>
      <c r="D215" s="231"/>
      <c r="E215" s="231"/>
      <c r="F215" s="231"/>
      <c r="G215" s="231"/>
      <c r="H215" s="231"/>
      <c r="I215" s="231"/>
    </row>
    <row r="216" spans="1:9">
      <c r="A216" s="230"/>
      <c r="B216" s="230"/>
      <c r="C216" s="230"/>
      <c r="D216" s="231"/>
      <c r="E216" s="231"/>
      <c r="F216" s="231"/>
      <c r="G216" s="231"/>
      <c r="H216" s="231"/>
      <c r="I216" s="231"/>
    </row>
    <row r="217" spans="1:9">
      <c r="A217" s="230"/>
      <c r="B217" s="230"/>
      <c r="C217" s="230"/>
      <c r="D217" s="231"/>
      <c r="E217" s="231"/>
      <c r="F217" s="231"/>
      <c r="G217" s="231"/>
      <c r="H217" s="231"/>
      <c r="I217" s="231"/>
    </row>
    <row r="218" spans="1:9">
      <c r="A218" s="230"/>
      <c r="B218" s="230"/>
      <c r="C218" s="230"/>
      <c r="D218" s="231"/>
      <c r="E218" s="231"/>
      <c r="F218" s="231"/>
      <c r="G218" s="231"/>
      <c r="H218" s="231"/>
      <c r="I218" s="231"/>
    </row>
    <row r="219" spans="1:9">
      <c r="A219" s="230"/>
      <c r="B219" s="230"/>
      <c r="C219" s="230"/>
      <c r="D219" s="231"/>
      <c r="E219" s="231"/>
      <c r="F219" s="231"/>
      <c r="G219" s="231"/>
      <c r="H219" s="231"/>
      <c r="I219" s="231"/>
    </row>
    <row r="220" spans="1:9">
      <c r="A220" s="230"/>
      <c r="B220" s="230"/>
      <c r="C220" s="230"/>
      <c r="D220" s="231"/>
      <c r="E220" s="231"/>
      <c r="F220" s="231"/>
      <c r="G220" s="231"/>
      <c r="H220" s="231"/>
      <c r="I220" s="231"/>
    </row>
    <row r="221" spans="1:9">
      <c r="A221" s="230"/>
      <c r="B221" s="230"/>
      <c r="C221" s="230"/>
      <c r="D221" s="231"/>
      <c r="E221" s="231"/>
      <c r="F221" s="231"/>
      <c r="G221" s="231"/>
      <c r="H221" s="231"/>
      <c r="I221" s="231"/>
    </row>
    <row r="222" spans="1:9">
      <c r="A222" s="230"/>
      <c r="B222" s="230"/>
      <c r="C222" s="230"/>
      <c r="D222" s="231"/>
      <c r="E222" s="231"/>
      <c r="F222" s="231"/>
      <c r="G222" s="231"/>
      <c r="H222" s="231"/>
      <c r="I222" s="231"/>
    </row>
    <row r="223" spans="1:9">
      <c r="A223" s="230"/>
      <c r="B223" s="230"/>
      <c r="C223" s="230"/>
      <c r="D223" s="231"/>
      <c r="E223" s="231"/>
      <c r="F223" s="231"/>
      <c r="G223" s="231"/>
      <c r="H223" s="231"/>
      <c r="I223" s="231"/>
    </row>
    <row r="224" spans="1:9">
      <c r="A224" s="230"/>
      <c r="B224" s="230"/>
      <c r="C224" s="230"/>
      <c r="D224" s="231"/>
      <c r="E224" s="231"/>
      <c r="F224" s="231"/>
      <c r="G224" s="231"/>
      <c r="H224" s="231"/>
      <c r="I224" s="231"/>
    </row>
    <row r="225" spans="1:9">
      <c r="A225" s="230"/>
      <c r="B225" s="230"/>
      <c r="C225" s="230"/>
      <c r="D225" s="231"/>
      <c r="E225" s="231"/>
      <c r="F225" s="231"/>
      <c r="G225" s="231"/>
      <c r="H225" s="231"/>
      <c r="I225" s="231"/>
    </row>
    <row r="226" spans="1:9">
      <c r="A226" s="230"/>
      <c r="B226" s="230"/>
      <c r="C226" s="230"/>
      <c r="D226" s="231"/>
      <c r="E226" s="231"/>
      <c r="F226" s="231"/>
      <c r="G226" s="231"/>
      <c r="H226" s="231"/>
      <c r="I226" s="231"/>
    </row>
    <row r="227" spans="1:9">
      <c r="A227" s="230"/>
      <c r="B227" s="230"/>
      <c r="C227" s="230"/>
      <c r="D227" s="231"/>
      <c r="E227" s="231"/>
      <c r="F227" s="231"/>
      <c r="G227" s="231"/>
      <c r="H227" s="231"/>
      <c r="I227" s="231"/>
    </row>
    <row r="228" spans="1:9">
      <c r="A228" s="230"/>
      <c r="B228" s="230"/>
      <c r="C228" s="230"/>
      <c r="D228" s="231"/>
      <c r="E228" s="231"/>
      <c r="F228" s="231"/>
      <c r="G228" s="231"/>
      <c r="H228" s="231"/>
      <c r="I228" s="231"/>
    </row>
    <row r="229" spans="1:9">
      <c r="A229" s="230"/>
      <c r="B229" s="230"/>
      <c r="C229" s="230"/>
      <c r="D229" s="231"/>
      <c r="E229" s="231"/>
      <c r="F229" s="231"/>
      <c r="G229" s="231"/>
      <c r="H229" s="231"/>
      <c r="I229" s="231"/>
    </row>
    <row r="230" spans="1:9">
      <c r="A230" s="230"/>
      <c r="B230" s="230"/>
      <c r="C230" s="230"/>
      <c r="D230" s="231"/>
      <c r="E230" s="231"/>
      <c r="F230" s="231"/>
      <c r="G230" s="231"/>
      <c r="H230" s="231"/>
      <c r="I230" s="231"/>
    </row>
    <row r="231" spans="1:9">
      <c r="A231" s="230"/>
      <c r="B231" s="230"/>
      <c r="C231" s="230"/>
      <c r="D231" s="231"/>
      <c r="E231" s="231"/>
      <c r="F231" s="231"/>
      <c r="G231" s="231"/>
      <c r="H231" s="231"/>
      <c r="I231" s="231"/>
    </row>
    <row r="232" spans="1:9">
      <c r="A232" s="230"/>
      <c r="B232" s="230"/>
      <c r="C232" s="230"/>
      <c r="D232" s="231"/>
      <c r="E232" s="231"/>
      <c r="F232" s="231"/>
      <c r="G232" s="231"/>
      <c r="H232" s="231"/>
      <c r="I232" s="231"/>
    </row>
    <row r="233" spans="1:9">
      <c r="A233" s="230"/>
      <c r="B233" s="230"/>
      <c r="C233" s="230"/>
      <c r="D233" s="231"/>
      <c r="E233" s="231"/>
      <c r="F233" s="231"/>
      <c r="G233" s="231"/>
      <c r="H233" s="231"/>
      <c r="I233" s="231"/>
    </row>
    <row r="234" spans="1:9">
      <c r="A234" s="230"/>
      <c r="B234" s="230"/>
      <c r="C234" s="230"/>
      <c r="D234" s="231"/>
      <c r="E234" s="231"/>
      <c r="F234" s="231"/>
      <c r="G234" s="231"/>
      <c r="H234" s="231"/>
      <c r="I234" s="231"/>
    </row>
    <row r="235" spans="1:9">
      <c r="A235" s="230"/>
      <c r="B235" s="230"/>
      <c r="C235" s="230"/>
      <c r="D235" s="231"/>
      <c r="E235" s="231"/>
      <c r="F235" s="231"/>
      <c r="G235" s="231"/>
      <c r="H235" s="231"/>
      <c r="I235" s="231"/>
    </row>
    <row r="236" spans="1:9">
      <c r="A236" s="230"/>
      <c r="B236" s="230"/>
      <c r="C236" s="230"/>
      <c r="D236" s="231"/>
      <c r="E236" s="231"/>
      <c r="F236" s="231"/>
      <c r="G236" s="231"/>
      <c r="H236" s="231"/>
      <c r="I236" s="231"/>
    </row>
    <row r="237" spans="1:9">
      <c r="A237" s="230"/>
      <c r="B237" s="230"/>
      <c r="C237" s="230"/>
      <c r="D237" s="231"/>
      <c r="E237" s="231"/>
      <c r="F237" s="231"/>
      <c r="G237" s="231"/>
      <c r="H237" s="231"/>
      <c r="I237" s="231"/>
    </row>
    <row r="238" spans="1:9">
      <c r="A238" s="230"/>
      <c r="B238" s="230"/>
      <c r="C238" s="230"/>
      <c r="D238" s="231"/>
      <c r="E238" s="231"/>
      <c r="F238" s="231"/>
      <c r="G238" s="231"/>
      <c r="H238" s="231"/>
      <c r="I238" s="231"/>
    </row>
    <row r="239" spans="1:9">
      <c r="A239" s="230"/>
      <c r="B239" s="230"/>
      <c r="C239" s="230"/>
      <c r="D239" s="231"/>
      <c r="E239" s="231"/>
      <c r="F239" s="231"/>
      <c r="G239" s="231"/>
      <c r="H239" s="231"/>
      <c r="I239" s="231"/>
    </row>
    <row r="240" spans="1:9">
      <c r="A240" s="230"/>
      <c r="B240" s="230"/>
      <c r="C240" s="230"/>
      <c r="D240" s="231"/>
      <c r="E240" s="231"/>
      <c r="F240" s="231"/>
      <c r="G240" s="231"/>
      <c r="H240" s="231"/>
      <c r="I240" s="231"/>
    </row>
    <row r="241" spans="1:9">
      <c r="A241" s="230"/>
      <c r="B241" s="230"/>
      <c r="C241" s="230"/>
      <c r="D241" s="231"/>
      <c r="E241" s="231"/>
      <c r="F241" s="231"/>
      <c r="G241" s="231"/>
      <c r="H241" s="231"/>
      <c r="I241" s="231"/>
    </row>
    <row r="242" spans="1:9">
      <c r="A242" s="230"/>
      <c r="B242" s="230"/>
      <c r="C242" s="230"/>
      <c r="D242" s="231"/>
      <c r="E242" s="231"/>
      <c r="F242" s="231"/>
      <c r="G242" s="231"/>
      <c r="H242" s="231"/>
      <c r="I242" s="231"/>
    </row>
    <row r="243" spans="1:9">
      <c r="A243" s="230"/>
      <c r="B243" s="230"/>
      <c r="C243" s="230"/>
      <c r="D243" s="231"/>
      <c r="E243" s="231"/>
      <c r="F243" s="231"/>
      <c r="G243" s="231"/>
      <c r="H243" s="231"/>
      <c r="I243" s="231"/>
    </row>
    <row r="244" spans="1:9">
      <c r="A244" s="230"/>
      <c r="B244" s="230"/>
      <c r="C244" s="230"/>
      <c r="D244" s="231"/>
      <c r="E244" s="231"/>
      <c r="F244" s="231"/>
      <c r="G244" s="231"/>
      <c r="H244" s="231"/>
      <c r="I244" s="231"/>
    </row>
    <row r="245" spans="1:9">
      <c r="A245" s="230"/>
      <c r="B245" s="230"/>
      <c r="C245" s="230"/>
      <c r="D245" s="231"/>
      <c r="E245" s="231"/>
      <c r="F245" s="231"/>
      <c r="G245" s="231"/>
      <c r="H245" s="231"/>
      <c r="I245" s="231"/>
    </row>
    <row r="246" spans="1:9">
      <c r="A246" s="230"/>
      <c r="B246" s="230"/>
      <c r="C246" s="230"/>
      <c r="D246" s="231"/>
      <c r="E246" s="231"/>
      <c r="F246" s="231"/>
      <c r="G246" s="231"/>
      <c r="H246" s="231"/>
      <c r="I246" s="231"/>
    </row>
    <row r="247" spans="1:9">
      <c r="A247" s="230"/>
      <c r="B247" s="230"/>
      <c r="C247" s="230"/>
      <c r="D247" s="231"/>
      <c r="E247" s="231"/>
      <c r="F247" s="231"/>
      <c r="G247" s="231"/>
      <c r="H247" s="231"/>
      <c r="I247" s="231"/>
    </row>
    <row r="248" spans="1:9">
      <c r="A248" s="230"/>
      <c r="B248" s="230"/>
      <c r="C248" s="230"/>
      <c r="D248" s="231"/>
      <c r="E248" s="231"/>
      <c r="F248" s="231"/>
      <c r="G248" s="231"/>
      <c r="H248" s="231"/>
      <c r="I248" s="231"/>
    </row>
  </sheetData>
  <mergeCells count="8">
    <mergeCell ref="H11:I11"/>
    <mergeCell ref="H12:I14"/>
    <mergeCell ref="H106:I106"/>
    <mergeCell ref="D106:E106"/>
    <mergeCell ref="F100:G100"/>
    <mergeCell ref="D102:E102"/>
    <mergeCell ref="D17:D18"/>
    <mergeCell ref="E17:E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48"/>
  <sheetViews>
    <sheetView topLeftCell="A7" zoomScale="60" zoomScaleNormal="60" workbookViewId="0">
      <selection activeCell="O108" sqref="O108:O109"/>
    </sheetView>
  </sheetViews>
  <sheetFormatPr defaultRowHeight="15"/>
  <cols>
    <col min="1" max="1" width="81.7109375" style="602" customWidth="1"/>
    <col min="2" max="2" width="3.28515625" style="602" hidden="1" customWidth="1"/>
    <col min="3" max="3" width="4.140625" style="602" hidden="1" customWidth="1"/>
    <col min="4" max="5" width="19.140625" style="601" customWidth="1"/>
    <col min="6" max="9" width="19" style="601" customWidth="1"/>
  </cols>
  <sheetData>
    <row r="1" spans="1:9" ht="18.75">
      <c r="A1" s="332"/>
      <c r="B1" s="332"/>
      <c r="C1" s="332"/>
      <c r="D1" s="333"/>
      <c r="E1" s="334"/>
      <c r="F1" s="334"/>
      <c r="G1" s="334"/>
      <c r="H1" s="333"/>
      <c r="I1" s="333"/>
    </row>
    <row r="2" spans="1:9" ht="15.75">
      <c r="A2" s="332"/>
      <c r="B2" s="332"/>
      <c r="C2" s="332"/>
      <c r="D2" s="333"/>
      <c r="E2" s="335"/>
      <c r="F2" s="335"/>
      <c r="G2" s="335"/>
      <c r="H2" s="333"/>
      <c r="I2" s="333"/>
    </row>
    <row r="3" spans="1:9" ht="15.75">
      <c r="A3" s="332"/>
      <c r="B3" s="332"/>
      <c r="C3" s="332"/>
      <c r="D3" s="333"/>
      <c r="E3" s="335"/>
      <c r="F3" s="335"/>
      <c r="G3" s="335"/>
      <c r="H3" s="333"/>
      <c r="I3" s="333"/>
    </row>
    <row r="4" spans="1:9" ht="15.75">
      <c r="A4" s="332"/>
      <c r="B4" s="332"/>
      <c r="C4" s="332"/>
      <c r="D4" s="333"/>
      <c r="E4" s="335"/>
      <c r="F4" s="335"/>
      <c r="G4" s="335"/>
      <c r="H4" s="333"/>
      <c r="I4" s="333"/>
    </row>
    <row r="5" spans="1:9" ht="15.75">
      <c r="A5" s="332"/>
      <c r="B5" s="332"/>
      <c r="C5" s="332"/>
      <c r="D5" s="333"/>
      <c r="E5" s="335"/>
      <c r="F5" s="335"/>
      <c r="G5" s="335"/>
      <c r="H5" s="333"/>
      <c r="I5" s="333"/>
    </row>
    <row r="6" spans="1:9" ht="15.75">
      <c r="A6" s="332"/>
      <c r="B6" s="332"/>
      <c r="C6" s="332"/>
      <c r="D6" s="333"/>
      <c r="E6" s="335"/>
      <c r="F6" s="335"/>
      <c r="G6" s="335"/>
      <c r="H6" s="333"/>
      <c r="I6" s="333"/>
    </row>
    <row r="7" spans="1:9" ht="20.25">
      <c r="A7" s="336"/>
      <c r="B7" s="336"/>
      <c r="C7" s="336"/>
      <c r="D7" s="333"/>
      <c r="E7" s="333"/>
      <c r="F7" s="333"/>
      <c r="G7" s="333"/>
      <c r="H7" s="333"/>
      <c r="I7" s="333"/>
    </row>
    <row r="8" spans="1:9" ht="21" thickBot="1">
      <c r="A8" s="337" t="e">
        <f>VLOOKUP(D15,SMETKA,3,FALSE)</f>
        <v>#N/A</v>
      </c>
      <c r="B8" s="338"/>
      <c r="C8" s="338"/>
      <c r="D8" s="339"/>
      <c r="E8" s="339"/>
      <c r="F8" s="339"/>
      <c r="G8" s="339"/>
      <c r="H8" s="339"/>
      <c r="I8" s="340"/>
    </row>
    <row r="9" spans="1:9" ht="21" thickTop="1">
      <c r="A9" s="336"/>
      <c r="B9" s="336"/>
      <c r="C9" s="336"/>
      <c r="D9" s="341"/>
      <c r="E9" s="341"/>
      <c r="F9" s="341"/>
      <c r="G9" s="341"/>
      <c r="H9" s="341"/>
      <c r="I9" s="341"/>
    </row>
    <row r="10" spans="1:9" ht="18.75">
      <c r="A10" s="342"/>
      <c r="B10" s="342"/>
      <c r="C10" s="342"/>
      <c r="D10" s="333"/>
      <c r="E10" s="256"/>
      <c r="F10" s="256"/>
      <c r="G10" s="256"/>
      <c r="H10" s="333"/>
      <c r="I10" s="333"/>
    </row>
    <row r="11" spans="1:9" ht="18.75">
      <c r="A11" s="343">
        <f>+[1]OTCHET!A9</f>
        <v>0</v>
      </c>
      <c r="B11" s="343"/>
      <c r="C11" s="343"/>
      <c r="D11" s="344" t="s">
        <v>2</v>
      </c>
      <c r="E11" s="282">
        <f>[1]OTCHET!E9</f>
        <v>43101</v>
      </c>
      <c r="F11" s="286" t="s">
        <v>3</v>
      </c>
      <c r="G11" s="287">
        <f>+[1]OTCHET!G9</f>
        <v>0</v>
      </c>
      <c r="H11" s="322">
        <f>+[1]OTCHET!H9</f>
        <v>455464</v>
      </c>
      <c r="I11" s="323"/>
    </row>
    <row r="12" spans="1:9" ht="18.75">
      <c r="A12" s="257" t="s">
        <v>4</v>
      </c>
      <c r="B12" s="345"/>
      <c r="C12" s="342"/>
      <c r="D12" s="333"/>
      <c r="E12" s="346"/>
      <c r="F12" s="333"/>
      <c r="G12" s="276"/>
      <c r="H12" s="324" t="s">
        <v>5</v>
      </c>
      <c r="I12" s="324"/>
    </row>
    <row r="13" spans="1:9" ht="19.5">
      <c r="A13" s="232" t="s">
        <v>6</v>
      </c>
      <c r="B13" s="345"/>
      <c r="C13" s="345"/>
      <c r="D13" s="347">
        <f>+[1]OTCHET!D12</f>
        <v>0</v>
      </c>
      <c r="E13" s="289" t="s">
        <v>8</v>
      </c>
      <c r="F13" s="333"/>
      <c r="G13" s="276"/>
      <c r="H13" s="325"/>
      <c r="I13" s="325"/>
    </row>
    <row r="14" spans="1:9" ht="15.75">
      <c r="A14" s="258" t="s">
        <v>9</v>
      </c>
      <c r="B14" s="348"/>
      <c r="C14" s="348"/>
      <c r="D14" s="348"/>
      <c r="E14" s="348"/>
      <c r="F14" s="348"/>
      <c r="G14" s="276"/>
      <c r="H14" s="325"/>
      <c r="I14" s="325"/>
    </row>
    <row r="15" spans="1:9" ht="19.5">
      <c r="A15" s="349" t="s">
        <v>10</v>
      </c>
      <c r="B15" s="350"/>
      <c r="C15" s="350"/>
      <c r="D15" s="321" t="str">
        <f>+[1]OTCHET!D15</f>
        <v>ФИНАНСОВО-ПРАВНА ФОРМА</v>
      </c>
      <c r="E15" s="277">
        <f>[1]OTCHET!E15</f>
        <v>33</v>
      </c>
      <c r="F15" s="348"/>
      <c r="G15" s="351"/>
      <c r="H15" s="351"/>
      <c r="I15" s="352"/>
    </row>
    <row r="16" spans="1:9" ht="16.5" thickBot="1">
      <c r="A16" s="353"/>
      <c r="B16" s="353"/>
      <c r="C16" s="353"/>
      <c r="D16" s="354"/>
      <c r="E16" s="354"/>
      <c r="F16" s="354"/>
      <c r="G16" s="354"/>
      <c r="H16" s="354"/>
      <c r="I16" s="355" t="s">
        <v>12</v>
      </c>
    </row>
    <row r="17" spans="1:9" ht="15.75">
      <c r="A17" s="356"/>
      <c r="B17" s="357" t="s">
        <v>13</v>
      </c>
      <c r="C17" s="357"/>
      <c r="D17" s="328" t="s">
        <v>14</v>
      </c>
      <c r="E17" s="358" t="s">
        <v>15</v>
      </c>
      <c r="F17" s="359" t="s">
        <v>16</v>
      </c>
      <c r="G17" s="261"/>
      <c r="H17" s="360"/>
      <c r="I17" s="263"/>
    </row>
    <row r="18" spans="1:9" ht="94.5">
      <c r="A18" s="361" t="s">
        <v>17</v>
      </c>
      <c r="B18" s="362"/>
      <c r="C18" s="362"/>
      <c r="D18" s="329"/>
      <c r="E18" s="363"/>
      <c r="F18" s="364" t="s">
        <v>18</v>
      </c>
      <c r="G18" s="365" t="s">
        <v>19</v>
      </c>
      <c r="H18" s="365" t="s">
        <v>20</v>
      </c>
      <c r="I18" s="366" t="s">
        <v>21</v>
      </c>
    </row>
    <row r="19" spans="1:9" ht="15.75">
      <c r="A19" s="367"/>
      <c r="B19" s="367"/>
      <c r="C19" s="367"/>
      <c r="D19" s="368"/>
      <c r="E19" s="368"/>
      <c r="F19" s="369"/>
      <c r="G19" s="370"/>
      <c r="H19" s="370"/>
      <c r="I19" s="371"/>
    </row>
    <row r="20" spans="1:9" ht="15.75">
      <c r="A20" s="372" t="s">
        <v>22</v>
      </c>
      <c r="B20" s="373"/>
      <c r="C20" s="373"/>
      <c r="D20" s="374" t="s">
        <v>23</v>
      </c>
      <c r="E20" s="374" t="s">
        <v>24</v>
      </c>
      <c r="F20" s="375" t="s">
        <v>25</v>
      </c>
      <c r="G20" s="376" t="s">
        <v>26</v>
      </c>
      <c r="H20" s="376" t="s">
        <v>27</v>
      </c>
      <c r="I20" s="377" t="s">
        <v>28</v>
      </c>
    </row>
    <row r="21" spans="1:9" ht="15.75">
      <c r="A21" s="378"/>
      <c r="B21" s="378"/>
      <c r="C21" s="378"/>
      <c r="D21" s="379"/>
      <c r="E21" s="379"/>
      <c r="F21" s="380"/>
      <c r="G21" s="381"/>
      <c r="H21" s="381"/>
      <c r="I21" s="382"/>
    </row>
    <row r="22" spans="1:9" ht="19.5" thickBot="1">
      <c r="A22" s="383" t="s">
        <v>29</v>
      </c>
      <c r="B22" s="384" t="s">
        <v>30</v>
      </c>
      <c r="C22" s="385"/>
      <c r="D22" s="386" t="e">
        <f t="shared" ref="D22:I22" si="0">+D23+D25+D36+D37</f>
        <v>#VALUE!</v>
      </c>
      <c r="E22" s="386">
        <f t="shared" si="0"/>
        <v>0</v>
      </c>
      <c r="F22" s="387">
        <f t="shared" si="0"/>
        <v>0</v>
      </c>
      <c r="G22" s="388">
        <f t="shared" si="0"/>
        <v>0</v>
      </c>
      <c r="H22" s="388">
        <f t="shared" si="0"/>
        <v>0</v>
      </c>
      <c r="I22" s="389">
        <f t="shared" si="0"/>
        <v>0</v>
      </c>
    </row>
    <row r="23" spans="1:9" ht="16.5" thickTop="1">
      <c r="A23" s="390" t="s">
        <v>31</v>
      </c>
      <c r="B23" s="390" t="s">
        <v>32</v>
      </c>
      <c r="C23" s="390"/>
      <c r="D23" s="391">
        <f>[1]OTCHET!D22+[1]OTCHET!D28+[1]OTCHET!D33+[1]OTCHET!D39+[1]OTCHET!D47+[1]OTCHET!D52+[1]OTCHET!D58+[1]OTCHET!D61+[1]OTCHET!D64+[1]OTCHET!D65+[1]OTCHET!D72+[1]OTCHET!D73+[1]OTCHET!D74</f>
        <v>0</v>
      </c>
      <c r="E23" s="391">
        <f t="shared" ref="E23:E88" si="1">+F23+G23+H23+I23</f>
        <v>0</v>
      </c>
      <c r="F23" s="392">
        <f>[1]OTCHET!F22+[1]OTCHET!F28+[1]OTCHET!F33+[1]OTCHET!F39+[1]OTCHET!F47+[1]OTCHET!F52+[1]OTCHET!F58+[1]OTCHET!F61+[1]OTCHET!F64+[1]OTCHET!F65+[1]OTCHET!F72+[1]OTCHET!F73+[1]OTCHET!F74</f>
        <v>0</v>
      </c>
      <c r="G23" s="393">
        <f>[1]OTCHET!G22+[1]OTCHET!G28+[1]OTCHET!G33+[1]OTCHET!G39+[1]OTCHET!G47+[1]OTCHET!G52+[1]OTCHET!G58+[1]OTCHET!G61+[1]OTCHET!G64+[1]OTCHET!G65+[1]OTCHET!G72+[1]OTCHET!G73+[1]OTCHET!G74</f>
        <v>0</v>
      </c>
      <c r="H23" s="393">
        <f>[1]OTCHET!H22+[1]OTCHET!H28+[1]OTCHET!H33+[1]OTCHET!H39+[1]OTCHET!H47+[1]OTCHET!H52+[1]OTCHET!H58+[1]OTCHET!H61+[1]OTCHET!H64+[1]OTCHET!H65+[1]OTCHET!H72+[1]OTCHET!H73+[1]OTCHET!H74</f>
        <v>0</v>
      </c>
      <c r="I23" s="394">
        <f>[1]OTCHET!I22+[1]OTCHET!I28+[1]OTCHET!I33+[1]OTCHET!I39+[1]OTCHET!I47+[1]OTCHET!I52+[1]OTCHET!I58+[1]OTCHET!I61+[1]OTCHET!I64+[1]OTCHET!I65+[1]OTCHET!I72+[1]OTCHET!I73+[1]OTCHET!I74</f>
        <v>0</v>
      </c>
    </row>
    <row r="24" spans="1:9" ht="15.75">
      <c r="A24" s="395" t="s">
        <v>33</v>
      </c>
      <c r="B24" s="395" t="s">
        <v>34</v>
      </c>
      <c r="C24" s="395"/>
      <c r="D24" s="396"/>
      <c r="E24" s="396">
        <f t="shared" si="1"/>
        <v>0</v>
      </c>
      <c r="F24" s="397"/>
      <c r="G24" s="398"/>
      <c r="H24" s="398"/>
      <c r="I24" s="399"/>
    </row>
    <row r="25" spans="1:9" ht="15.75">
      <c r="A25" s="400" t="s">
        <v>35</v>
      </c>
      <c r="B25" s="400" t="s">
        <v>36</v>
      </c>
      <c r="C25" s="400"/>
      <c r="D25" s="401" t="e">
        <f>+D26+D30+D31+D32+D33</f>
        <v>#VALUE!</v>
      </c>
      <c r="E25" s="401">
        <f>+E26+E30+E31+E32+E33</f>
        <v>0</v>
      </c>
      <c r="F25" s="402">
        <f t="shared" ref="F25:I25" si="2">+F26+F30+F31+F32+F33</f>
        <v>0</v>
      </c>
      <c r="G25" s="403">
        <f>+G26+G30+G31+G32+G33</f>
        <v>0</v>
      </c>
      <c r="H25" s="403">
        <f>+H26+H30+H31+H32+H33</f>
        <v>0</v>
      </c>
      <c r="I25" s="404">
        <f>+I26+I30+I31+I32+I33</f>
        <v>0</v>
      </c>
    </row>
    <row r="26" spans="1:9" ht="15.75">
      <c r="A26" s="405" t="s">
        <v>37</v>
      </c>
      <c r="B26" s="405" t="s">
        <v>38</v>
      </c>
      <c r="C26" s="405"/>
      <c r="D26" s="406">
        <f>[1]OTCHET!D75</f>
        <v>0</v>
      </c>
      <c r="E26" s="406">
        <f t="shared" si="1"/>
        <v>0</v>
      </c>
      <c r="F26" s="407">
        <f>[1]OTCHET!F75</f>
        <v>0</v>
      </c>
      <c r="G26" s="408">
        <f>[1]OTCHET!G75</f>
        <v>0</v>
      </c>
      <c r="H26" s="408">
        <f>[1]OTCHET!H75</f>
        <v>0</v>
      </c>
      <c r="I26" s="409">
        <f>[1]OTCHET!I75</f>
        <v>0</v>
      </c>
    </row>
    <row r="27" spans="1:9" ht="15.75">
      <c r="A27" s="410" t="s">
        <v>39</v>
      </c>
      <c r="B27" s="411" t="s">
        <v>40</v>
      </c>
      <c r="C27" s="410"/>
      <c r="D27" s="412" t="str">
        <f>[1]OTCHET!D76</f>
        <v>вноски от приходи на държавни (общински) предприятия и институции</v>
      </c>
      <c r="E27" s="412">
        <f t="shared" si="1"/>
        <v>0</v>
      </c>
      <c r="F27" s="413">
        <f>[1]OTCHET!F76</f>
        <v>0</v>
      </c>
      <c r="G27" s="414">
        <f>[1]OTCHET!G76</f>
        <v>0</v>
      </c>
      <c r="H27" s="414">
        <f>[1]OTCHET!H76</f>
        <v>0</v>
      </c>
      <c r="I27" s="415">
        <f>[1]OTCHET!I76</f>
        <v>0</v>
      </c>
    </row>
    <row r="28" spans="1:9" ht="15.75">
      <c r="A28" s="416" t="s">
        <v>41</v>
      </c>
      <c r="B28" s="417" t="s">
        <v>42</v>
      </c>
      <c r="C28" s="416"/>
      <c r="D28" s="418" t="str">
        <f>[1]OTCHET!D78</f>
        <v>нетни приходи от продажби на услуги, стоки и продукция</v>
      </c>
      <c r="E28" s="418">
        <f t="shared" si="1"/>
        <v>0</v>
      </c>
      <c r="F28" s="419">
        <f>[1]OTCHET!F78</f>
        <v>0</v>
      </c>
      <c r="G28" s="420">
        <f>[1]OTCHET!G78</f>
        <v>0</v>
      </c>
      <c r="H28" s="420">
        <f>[1]OTCHET!H78</f>
        <v>0</v>
      </c>
      <c r="I28" s="421">
        <f>[1]OTCHET!I78</f>
        <v>0</v>
      </c>
    </row>
    <row r="29" spans="1:9" ht="15.75">
      <c r="A29" s="422" t="s">
        <v>43</v>
      </c>
      <c r="B29" s="423" t="s">
        <v>44</v>
      </c>
      <c r="C29" s="422"/>
      <c r="D29" s="424" t="e">
        <f>+[1]OTCHET!D79+[1]OTCHET!D80</f>
        <v>#VALUE!</v>
      </c>
      <c r="E29" s="424">
        <f t="shared" si="1"/>
        <v>0</v>
      </c>
      <c r="F29" s="425">
        <f>+[1]OTCHET!F79+[1]OTCHET!F80</f>
        <v>0</v>
      </c>
      <c r="G29" s="426">
        <f>+[1]OTCHET!G79+[1]OTCHET!G80</f>
        <v>0</v>
      </c>
      <c r="H29" s="426">
        <f>+[1]OTCHET!H79+[1]OTCHET!H80</f>
        <v>0</v>
      </c>
      <c r="I29" s="427">
        <f>+[1]OTCHET!I79+[1]OTCHET!I80</f>
        <v>0</v>
      </c>
    </row>
    <row r="30" spans="1:9" ht="15.75">
      <c r="A30" s="428" t="s">
        <v>45</v>
      </c>
      <c r="B30" s="428" t="s">
        <v>46</v>
      </c>
      <c r="C30" s="428"/>
      <c r="D30" s="429" t="e">
        <f>[1]OTCHET!D91+[1]OTCHET!D94+[1]OTCHET!D95+[1]OTCHET!D116+[1]OTCHET!D117</f>
        <v>#VALUE!</v>
      </c>
      <c r="E30" s="429">
        <f t="shared" si="1"/>
        <v>0</v>
      </c>
      <c r="F30" s="430">
        <f>[1]OTCHET!F91+[1]OTCHET!F94+[1]OTCHET!F95+[1]OTCHET!F116+[1]OTCHET!F117</f>
        <v>0</v>
      </c>
      <c r="G30" s="431">
        <f>[1]OTCHET!G91+[1]OTCHET!G94+[1]OTCHET!G95+[1]OTCHET!G116+[1]OTCHET!G117</f>
        <v>0</v>
      </c>
      <c r="H30" s="431">
        <f>[1]OTCHET!H91+[1]OTCHET!H94+[1]OTCHET!H95+[1]OTCHET!H116+[1]OTCHET!H117</f>
        <v>0</v>
      </c>
      <c r="I30" s="432">
        <f>[1]OTCHET!I91+[1]OTCHET!I94+[1]OTCHET!I95+[1]OTCHET!I116+[1]OTCHET!I117</f>
        <v>0</v>
      </c>
    </row>
    <row r="31" spans="1:9" ht="15.75">
      <c r="A31" s="433" t="s">
        <v>47</v>
      </c>
      <c r="B31" s="433" t="s">
        <v>48</v>
      </c>
      <c r="C31" s="433"/>
      <c r="D31" s="434">
        <f>[1]OTCHET!D109</f>
        <v>0</v>
      </c>
      <c r="E31" s="434">
        <f t="shared" si="1"/>
        <v>0</v>
      </c>
      <c r="F31" s="435">
        <f>[1]OTCHET!F109</f>
        <v>0</v>
      </c>
      <c r="G31" s="436">
        <f>[1]OTCHET!G109</f>
        <v>0</v>
      </c>
      <c r="H31" s="436">
        <f>[1]OTCHET!H109</f>
        <v>0</v>
      </c>
      <c r="I31" s="437">
        <f>[1]OTCHET!I109</f>
        <v>0</v>
      </c>
    </row>
    <row r="32" spans="1:9" ht="15.75">
      <c r="A32" s="433" t="s">
        <v>49</v>
      </c>
      <c r="B32" s="433" t="s">
        <v>50</v>
      </c>
      <c r="C32" s="433"/>
      <c r="D32" s="434" t="e">
        <f>[1]OTCHET!D113+[1]OTCHET!D122+[1]OTCHET!D138+[1]OTCHET!D139-[1]OTCHET!D116-[1]OTCHET!D117</f>
        <v>#VALUE!</v>
      </c>
      <c r="E32" s="434">
        <f t="shared" si="1"/>
        <v>0</v>
      </c>
      <c r="F32" s="435">
        <f>[1]OTCHET!F113+[1]OTCHET!F122+[1]OTCHET!F138+[1]OTCHET!F139-[1]OTCHET!F116-[1]OTCHET!F117</f>
        <v>0</v>
      </c>
      <c r="G32" s="436">
        <f>[1]OTCHET!G113+[1]OTCHET!G122+[1]OTCHET!G138+[1]OTCHET!G139-[1]OTCHET!G116-[1]OTCHET!G117</f>
        <v>0</v>
      </c>
      <c r="H32" s="436">
        <f>[1]OTCHET!H113+[1]OTCHET!H122+[1]OTCHET!H138+[1]OTCHET!H139-[1]OTCHET!H116-[1]OTCHET!H117</f>
        <v>0</v>
      </c>
      <c r="I32" s="437">
        <f>[1]OTCHET!I113+[1]OTCHET!I122+[1]OTCHET!I138+[1]OTCHET!I139-[1]OTCHET!I116-[1]OTCHET!I117</f>
        <v>0</v>
      </c>
    </row>
    <row r="33" spans="1:9" ht="15.75">
      <c r="A33" s="438" t="s">
        <v>51</v>
      </c>
      <c r="B33" s="439" t="s">
        <v>52</v>
      </c>
      <c r="C33" s="438"/>
      <c r="D33" s="396">
        <f>[1]OTCHET!D126</f>
        <v>0</v>
      </c>
      <c r="E33" s="396">
        <f t="shared" si="1"/>
        <v>0</v>
      </c>
      <c r="F33" s="397">
        <f>[1]OTCHET!F126</f>
        <v>0</v>
      </c>
      <c r="G33" s="398">
        <f>[1]OTCHET!G126</f>
        <v>0</v>
      </c>
      <c r="H33" s="398">
        <f>[1]OTCHET!H126</f>
        <v>0</v>
      </c>
      <c r="I33" s="399">
        <f>[1]OTCHET!I126</f>
        <v>0</v>
      </c>
    </row>
    <row r="34" spans="1:9" ht="16.5" thickBot="1">
      <c r="A34" s="440"/>
      <c r="B34" s="441"/>
      <c r="C34" s="441"/>
      <c r="D34" s="442"/>
      <c r="E34" s="442">
        <f t="shared" si="1"/>
        <v>0</v>
      </c>
      <c r="F34" s="443"/>
      <c r="G34" s="444"/>
      <c r="H34" s="444"/>
      <c r="I34" s="445"/>
    </row>
    <row r="35" spans="1:9" ht="15.75">
      <c r="A35" s="446"/>
      <c r="B35" s="446"/>
      <c r="C35" s="446"/>
      <c r="D35" s="447"/>
      <c r="E35" s="447">
        <f t="shared" si="1"/>
        <v>0</v>
      </c>
      <c r="F35" s="448"/>
      <c r="G35" s="449"/>
      <c r="H35" s="449"/>
      <c r="I35" s="450"/>
    </row>
    <row r="36" spans="1:9" ht="15.75">
      <c r="A36" s="451" t="s">
        <v>53</v>
      </c>
      <c r="B36" s="451" t="s">
        <v>54</v>
      </c>
      <c r="C36" s="451"/>
      <c r="D36" s="452">
        <f>+[1]OTCHET!D140</f>
        <v>0</v>
      </c>
      <c r="E36" s="452">
        <f t="shared" si="1"/>
        <v>0</v>
      </c>
      <c r="F36" s="453">
        <f>+[1]OTCHET!F140</f>
        <v>0</v>
      </c>
      <c r="G36" s="454">
        <f>+[1]OTCHET!G140</f>
        <v>0</v>
      </c>
      <c r="H36" s="454">
        <f>+[1]OTCHET!H140</f>
        <v>0</v>
      </c>
      <c r="I36" s="455">
        <f>+[1]OTCHET!I140</f>
        <v>0</v>
      </c>
    </row>
    <row r="37" spans="1:9" ht="15.75">
      <c r="A37" s="456" t="s">
        <v>55</v>
      </c>
      <c r="B37" s="456" t="s">
        <v>56</v>
      </c>
      <c r="C37" s="456"/>
      <c r="D37" s="457">
        <f>[1]OTCHET!D143+[1]OTCHET!D152+[1]OTCHET!D161</f>
        <v>0</v>
      </c>
      <c r="E37" s="457">
        <f t="shared" si="1"/>
        <v>0</v>
      </c>
      <c r="F37" s="458">
        <f>[1]OTCHET!F143+[1]OTCHET!F152+[1]OTCHET!F161</f>
        <v>0</v>
      </c>
      <c r="G37" s="459">
        <f>[1]OTCHET!G143+[1]OTCHET!G152+[1]OTCHET!G161</f>
        <v>0</v>
      </c>
      <c r="H37" s="459">
        <f>[1]OTCHET!H143+[1]OTCHET!H152+[1]OTCHET!H161</f>
        <v>0</v>
      </c>
      <c r="I37" s="460">
        <f>[1]OTCHET!I143+[1]OTCHET!I152+[1]OTCHET!I161</f>
        <v>0</v>
      </c>
    </row>
    <row r="38" spans="1:9" ht="19.5" thickBot="1">
      <c r="A38" s="461" t="s">
        <v>57</v>
      </c>
      <c r="B38" s="462" t="s">
        <v>58</v>
      </c>
      <c r="C38" s="463"/>
      <c r="D38" s="464">
        <f t="shared" ref="D38:I38" si="3">D39+D43+D44+D46+SUM(D48:D52)+D55</f>
        <v>0</v>
      </c>
      <c r="E38" s="464">
        <f t="shared" si="3"/>
        <v>0</v>
      </c>
      <c r="F38" s="465">
        <f t="shared" si="3"/>
        <v>0</v>
      </c>
      <c r="G38" s="466">
        <f t="shared" si="3"/>
        <v>0</v>
      </c>
      <c r="H38" s="466">
        <f t="shared" si="3"/>
        <v>0</v>
      </c>
      <c r="I38" s="467">
        <f t="shared" si="3"/>
        <v>0</v>
      </c>
    </row>
    <row r="39" spans="1:9" ht="16.5" thickTop="1">
      <c r="A39" s="468" t="s">
        <v>59</v>
      </c>
      <c r="B39" s="469" t="s">
        <v>60</v>
      </c>
      <c r="C39" s="468"/>
      <c r="D39" s="470">
        <f t="shared" ref="D39:I39" si="4">SUM(D40:D42)</f>
        <v>0</v>
      </c>
      <c r="E39" s="470">
        <f t="shared" si="4"/>
        <v>0</v>
      </c>
      <c r="F39" s="471">
        <f t="shared" si="4"/>
        <v>0</v>
      </c>
      <c r="G39" s="472">
        <f t="shared" si="4"/>
        <v>0</v>
      </c>
      <c r="H39" s="472">
        <f t="shared" si="4"/>
        <v>0</v>
      </c>
      <c r="I39" s="473">
        <f t="shared" si="4"/>
        <v>0</v>
      </c>
    </row>
    <row r="40" spans="1:9" ht="15.75">
      <c r="A40" s="474" t="s">
        <v>61</v>
      </c>
      <c r="B40" s="475" t="s">
        <v>60</v>
      </c>
      <c r="C40" s="476"/>
      <c r="D40" s="317">
        <f>[1]OTCHET!D188</f>
        <v>0</v>
      </c>
      <c r="E40" s="317">
        <f t="shared" si="1"/>
        <v>0</v>
      </c>
      <c r="F40" s="314">
        <f>[1]OTCHET!F188</f>
        <v>0</v>
      </c>
      <c r="G40" s="301">
        <f>[1]OTCHET!G188</f>
        <v>0</v>
      </c>
      <c r="H40" s="301">
        <f>[1]OTCHET!H188</f>
        <v>0</v>
      </c>
      <c r="I40" s="302">
        <f>[1]OTCHET!I188</f>
        <v>0</v>
      </c>
    </row>
    <row r="41" spans="1:9" ht="15.75">
      <c r="A41" s="477" t="s">
        <v>62</v>
      </c>
      <c r="B41" s="478" t="s">
        <v>63</v>
      </c>
      <c r="C41" s="479"/>
      <c r="D41" s="318">
        <f>[1]OTCHET!D191</f>
        <v>0</v>
      </c>
      <c r="E41" s="318">
        <f t="shared" si="1"/>
        <v>0</v>
      </c>
      <c r="F41" s="315">
        <f>[1]OTCHET!F191</f>
        <v>0</v>
      </c>
      <c r="G41" s="305">
        <f>[1]OTCHET!G191</f>
        <v>0</v>
      </c>
      <c r="H41" s="305">
        <f>[1]OTCHET!H191</f>
        <v>0</v>
      </c>
      <c r="I41" s="306">
        <f>[1]OTCHET!I191</f>
        <v>0</v>
      </c>
    </row>
    <row r="42" spans="1:9" ht="15.75">
      <c r="A42" s="480" t="s">
        <v>64</v>
      </c>
      <c r="B42" s="481" t="s">
        <v>65</v>
      </c>
      <c r="C42" s="482"/>
      <c r="D42" s="319">
        <f>+[1]OTCHET!D197+[1]OTCHET!D205</f>
        <v>0</v>
      </c>
      <c r="E42" s="319">
        <f t="shared" si="1"/>
        <v>0</v>
      </c>
      <c r="F42" s="316">
        <f>+[1]OTCHET!F197+[1]OTCHET!F205</f>
        <v>0</v>
      </c>
      <c r="G42" s="309">
        <f>+[1]OTCHET!G197+[1]OTCHET!G205</f>
        <v>0</v>
      </c>
      <c r="H42" s="309">
        <f>+[1]OTCHET!H197+[1]OTCHET!H205</f>
        <v>0</v>
      </c>
      <c r="I42" s="310">
        <f>+[1]OTCHET!I197+[1]OTCHET!I205</f>
        <v>0</v>
      </c>
    </row>
    <row r="43" spans="1:9" ht="15.75">
      <c r="A43" s="483" t="s">
        <v>66</v>
      </c>
      <c r="B43" s="484" t="s">
        <v>67</v>
      </c>
      <c r="C43" s="483"/>
      <c r="D43" s="485">
        <f>+[1]OTCHET!D206+[1]OTCHET!D224+[1]OTCHET!D273</f>
        <v>0</v>
      </c>
      <c r="E43" s="485">
        <f t="shared" si="1"/>
        <v>0</v>
      </c>
      <c r="F43" s="486">
        <f>+[1]OTCHET!F206+[1]OTCHET!F224+[1]OTCHET!F273</f>
        <v>0</v>
      </c>
      <c r="G43" s="487">
        <f>+[1]OTCHET!G206+[1]OTCHET!G224+[1]OTCHET!G273</f>
        <v>0</v>
      </c>
      <c r="H43" s="487">
        <f>+[1]OTCHET!H206+[1]OTCHET!H224+[1]OTCHET!H273</f>
        <v>0</v>
      </c>
      <c r="I43" s="488">
        <f>+[1]OTCHET!I206+[1]OTCHET!I224+[1]OTCHET!I273</f>
        <v>0</v>
      </c>
    </row>
    <row r="44" spans="1:9" ht="15.75">
      <c r="A44" s="489" t="s">
        <v>68</v>
      </c>
      <c r="B44" s="395" t="s">
        <v>69</v>
      </c>
      <c r="C44" s="489"/>
      <c r="D44" s="396">
        <f>+[1]OTCHET!D228+[1]OTCHET!D234+[1]OTCHET!D237+[1]OTCHET!D238+[1]OTCHET!D239+[1]OTCHET!D240+[1]OTCHET!D241</f>
        <v>0</v>
      </c>
      <c r="E44" s="396">
        <f t="shared" si="1"/>
        <v>0</v>
      </c>
      <c r="F44" s="397">
        <f>+[1]OTCHET!F228+[1]OTCHET!F234+[1]OTCHET!F237+[1]OTCHET!F238+[1]OTCHET!F239+[1]OTCHET!F240+[1]OTCHET!F241</f>
        <v>0</v>
      </c>
      <c r="G44" s="398">
        <f>+[1]OTCHET!G228+[1]OTCHET!G234+[1]OTCHET!G237+[1]OTCHET!G238+[1]OTCHET!G239+[1]OTCHET!G240+[1]OTCHET!G241</f>
        <v>0</v>
      </c>
      <c r="H44" s="398">
        <f>+[1]OTCHET!H228+[1]OTCHET!H234+[1]OTCHET!H237+[1]OTCHET!H238+[1]OTCHET!H239+[1]OTCHET!H240+[1]OTCHET!H241</f>
        <v>0</v>
      </c>
      <c r="I44" s="399">
        <f>+[1]OTCHET!I228+[1]OTCHET!I234+[1]OTCHET!I237+[1]OTCHET!I238+[1]OTCHET!I239+[1]OTCHET!I240+[1]OTCHET!I241</f>
        <v>0</v>
      </c>
    </row>
    <row r="45" spans="1:9" ht="15.75">
      <c r="A45" s="490" t="s">
        <v>70</v>
      </c>
      <c r="B45" s="490" t="s">
        <v>71</v>
      </c>
      <c r="C45" s="490"/>
      <c r="D45" s="491" t="e">
        <f>+[1]OTCHET!D237+[1]OTCHET!D238+[1]OTCHET!D239+[1]OTCHET!D240+[1]OTCHET!D244+[1]OTCHET!D245+[1]OTCHET!D249</f>
        <v>#VALUE!</v>
      </c>
      <c r="E45" s="491">
        <f t="shared" si="1"/>
        <v>0</v>
      </c>
      <c r="F45" s="492">
        <f>+[1]OTCHET!F237+[1]OTCHET!F238+[1]OTCHET!F239+[1]OTCHET!F240+[1]OTCHET!F244+[1]OTCHET!F245+[1]OTCHET!F249</f>
        <v>0</v>
      </c>
      <c r="G45" s="493">
        <f>+[1]OTCHET!G237+[1]OTCHET!G238+[1]OTCHET!G239+[1]OTCHET!G240+[1]OTCHET!G244+[1]OTCHET!G245+[1]OTCHET!G249</f>
        <v>0</v>
      </c>
      <c r="H45" s="3">
        <f>+[1]OTCHET!H237+[1]OTCHET!H238+[1]OTCHET!H239+[1]OTCHET!H240+[1]OTCHET!H244+[1]OTCHET!H245+[1]OTCHET!H249</f>
        <v>0</v>
      </c>
      <c r="I45" s="494">
        <f>+[1]OTCHET!I237+[1]OTCHET!I238+[1]OTCHET!I239+[1]OTCHET!I240+[1]OTCHET!I244+[1]OTCHET!I245+[1]OTCHET!I249</f>
        <v>0</v>
      </c>
    </row>
    <row r="46" spans="1:9" ht="15.75">
      <c r="A46" s="483" t="s">
        <v>72</v>
      </c>
      <c r="B46" s="484" t="s">
        <v>73</v>
      </c>
      <c r="C46" s="483"/>
      <c r="D46" s="485">
        <f>+[1]OTCHET!D257+[1]OTCHET!D258+[1]OTCHET!D259+[1]OTCHET!D260</f>
        <v>0</v>
      </c>
      <c r="E46" s="485">
        <f t="shared" si="1"/>
        <v>0</v>
      </c>
      <c r="F46" s="486">
        <f>+[1]OTCHET!F257+[1]OTCHET!F258+[1]OTCHET!F259+[1]OTCHET!F260</f>
        <v>0</v>
      </c>
      <c r="G46" s="487">
        <f>+[1]OTCHET!G257+[1]OTCHET!G258+[1]OTCHET!G259+[1]OTCHET!G260</f>
        <v>0</v>
      </c>
      <c r="H46" s="487">
        <f>+[1]OTCHET!H257+[1]OTCHET!H258+[1]OTCHET!H259+[1]OTCHET!H260</f>
        <v>0</v>
      </c>
      <c r="I46" s="488">
        <f>+[1]OTCHET!I257+[1]OTCHET!I258+[1]OTCHET!I259+[1]OTCHET!I260</f>
        <v>0</v>
      </c>
    </row>
    <row r="47" spans="1:9" ht="15.75">
      <c r="A47" s="490" t="s">
        <v>74</v>
      </c>
      <c r="B47" s="490" t="s">
        <v>75</v>
      </c>
      <c r="C47" s="490"/>
      <c r="D47" s="491">
        <f>+[1]OTCHET!D258</f>
        <v>0</v>
      </c>
      <c r="E47" s="491">
        <f t="shared" si="1"/>
        <v>0</v>
      </c>
      <c r="F47" s="492">
        <f>+[1]OTCHET!F258</f>
        <v>0</v>
      </c>
      <c r="G47" s="493">
        <f>+[1]OTCHET!G258</f>
        <v>0</v>
      </c>
      <c r="H47" s="3">
        <f>+[1]OTCHET!H258</f>
        <v>0</v>
      </c>
      <c r="I47" s="494">
        <f>+[1]OTCHET!I258</f>
        <v>0</v>
      </c>
    </row>
    <row r="48" spans="1:9" ht="15.75">
      <c r="A48" s="495" t="s">
        <v>76</v>
      </c>
      <c r="B48" s="495" t="s">
        <v>77</v>
      </c>
      <c r="C48" s="496"/>
      <c r="D48" s="434">
        <f>+[1]OTCHET!D267+[1]OTCHET!D271+[1]OTCHET!D272</f>
        <v>0</v>
      </c>
      <c r="E48" s="434">
        <f t="shared" si="1"/>
        <v>0</v>
      </c>
      <c r="F48" s="430">
        <f>+[1]OTCHET!F267+[1]OTCHET!F271+[1]OTCHET!F272</f>
        <v>0</v>
      </c>
      <c r="G48" s="431">
        <f>+[1]OTCHET!G267+[1]OTCHET!G271+[1]OTCHET!G272</f>
        <v>0</v>
      </c>
      <c r="H48" s="431">
        <f>+[1]OTCHET!H267+[1]OTCHET!H271+[1]OTCHET!H272</f>
        <v>0</v>
      </c>
      <c r="I48" s="432">
        <f>+[1]OTCHET!I267+[1]OTCHET!I271+[1]OTCHET!I272</f>
        <v>0</v>
      </c>
    </row>
    <row r="49" spans="1:9" ht="15.75">
      <c r="A49" s="495" t="s">
        <v>78</v>
      </c>
      <c r="B49" s="495" t="s">
        <v>79</v>
      </c>
      <c r="C49" s="496"/>
      <c r="D49" s="434">
        <f>[1]OTCHET!D277+[1]OTCHET!D278+[1]OTCHET!D286+[1]OTCHET!D289</f>
        <v>0</v>
      </c>
      <c r="E49" s="434">
        <f t="shared" si="1"/>
        <v>0</v>
      </c>
      <c r="F49" s="435">
        <f>[1]OTCHET!F277+[1]OTCHET!F278+[1]OTCHET!F286+[1]OTCHET!F289</f>
        <v>0</v>
      </c>
      <c r="G49" s="436">
        <f>[1]OTCHET!G277+[1]OTCHET!G278+[1]OTCHET!G286+[1]OTCHET!G289</f>
        <v>0</v>
      </c>
      <c r="H49" s="436">
        <f>[1]OTCHET!H277+[1]OTCHET!H278+[1]OTCHET!H286+[1]OTCHET!H289</f>
        <v>0</v>
      </c>
      <c r="I49" s="437">
        <f>[1]OTCHET!I277+[1]OTCHET!I278+[1]OTCHET!I286+[1]OTCHET!I289</f>
        <v>0</v>
      </c>
    </row>
    <row r="50" spans="1:9" ht="15.75">
      <c r="A50" s="495" t="s">
        <v>80</v>
      </c>
      <c r="B50" s="495" t="s">
        <v>81</v>
      </c>
      <c r="C50" s="495"/>
      <c r="D50" s="434">
        <f>+[1]OTCHET!D290</f>
        <v>0</v>
      </c>
      <c r="E50" s="434">
        <f t="shared" si="1"/>
        <v>0</v>
      </c>
      <c r="F50" s="435">
        <f>+[1]OTCHET!F290</f>
        <v>0</v>
      </c>
      <c r="G50" s="436">
        <f>+[1]OTCHET!G290</f>
        <v>0</v>
      </c>
      <c r="H50" s="436">
        <f>+[1]OTCHET!H290</f>
        <v>0</v>
      </c>
      <c r="I50" s="437">
        <f>+[1]OTCHET!I290</f>
        <v>0</v>
      </c>
    </row>
    <row r="51" spans="1:9" ht="15.75">
      <c r="A51" s="489" t="s">
        <v>82</v>
      </c>
      <c r="B51" s="497" t="s">
        <v>83</v>
      </c>
      <c r="C51" s="395"/>
      <c r="D51" s="396">
        <f>+[1]OTCHET!D274</f>
        <v>0</v>
      </c>
      <c r="E51" s="396">
        <f>+F51+G51+H51+I51</f>
        <v>0</v>
      </c>
      <c r="F51" s="397">
        <f>+[1]OTCHET!F274</f>
        <v>0</v>
      </c>
      <c r="G51" s="398">
        <f>+[1]OTCHET!G274</f>
        <v>0</v>
      </c>
      <c r="H51" s="398">
        <f>+[1]OTCHET!H274</f>
        <v>0</v>
      </c>
      <c r="I51" s="399">
        <f>+[1]OTCHET!I274</f>
        <v>0</v>
      </c>
    </row>
    <row r="52" spans="1:9" ht="15.75">
      <c r="A52" s="489" t="s">
        <v>84</v>
      </c>
      <c r="B52" s="497" t="s">
        <v>83</v>
      </c>
      <c r="C52" s="395"/>
      <c r="D52" s="396">
        <f>+[1]OTCHET!D295</f>
        <v>0</v>
      </c>
      <c r="E52" s="396">
        <f t="shared" si="1"/>
        <v>0</v>
      </c>
      <c r="F52" s="397">
        <f>+[1]OTCHET!F295</f>
        <v>0</v>
      </c>
      <c r="G52" s="398">
        <f>+[1]OTCHET!G295</f>
        <v>0</v>
      </c>
      <c r="H52" s="398">
        <f>+[1]OTCHET!H295</f>
        <v>0</v>
      </c>
      <c r="I52" s="399">
        <f>+[1]OTCHET!I295</f>
        <v>0</v>
      </c>
    </row>
    <row r="53" spans="1:9" ht="15.75">
      <c r="A53" s="498" t="s">
        <v>85</v>
      </c>
      <c r="B53" s="498" t="s">
        <v>86</v>
      </c>
      <c r="C53" s="499"/>
      <c r="D53" s="500" t="str">
        <f>[1]OTCHET!D296</f>
        <v>плащания за попълване на държавния резерв</v>
      </c>
      <c r="E53" s="500">
        <f t="shared" si="1"/>
        <v>0</v>
      </c>
      <c r="F53" s="501">
        <f>[1]OTCHET!F296</f>
        <v>0</v>
      </c>
      <c r="G53" s="502">
        <f>[1]OTCHET!G296</f>
        <v>0</v>
      </c>
      <c r="H53" s="502">
        <f>[1]OTCHET!H296</f>
        <v>0</v>
      </c>
      <c r="I53" s="503">
        <f>[1]OTCHET!I296</f>
        <v>0</v>
      </c>
    </row>
    <row r="54" spans="1:9" ht="15.75">
      <c r="A54" s="504" t="s">
        <v>87</v>
      </c>
      <c r="B54" s="505" t="s">
        <v>88</v>
      </c>
      <c r="C54" s="506"/>
      <c r="D54" s="507" t="str">
        <f>[1]OTCHET!D298</f>
        <v>постъпления от продажба на държавния резерв (-)</v>
      </c>
      <c r="E54" s="507">
        <f t="shared" si="1"/>
        <v>0</v>
      </c>
      <c r="F54" s="508">
        <f>[1]OTCHET!F298</f>
        <v>0</v>
      </c>
      <c r="G54" s="509">
        <f>[1]OTCHET!G298</f>
        <v>0</v>
      </c>
      <c r="H54" s="509">
        <f>[1]OTCHET!H298</f>
        <v>0</v>
      </c>
      <c r="I54" s="510">
        <f>[1]OTCHET!I298</f>
        <v>0</v>
      </c>
    </row>
    <row r="55" spans="1:9" ht="15.75">
      <c r="A55" s="440" t="s">
        <v>89</v>
      </c>
      <c r="B55" s="440" t="s">
        <v>90</v>
      </c>
      <c r="C55" s="511"/>
      <c r="D55" s="512">
        <f>+[1]OTCHET!D299</f>
        <v>0</v>
      </c>
      <c r="E55" s="512">
        <f t="shared" si="1"/>
        <v>0</v>
      </c>
      <c r="F55" s="513">
        <f>+[1]OTCHET!F299</f>
        <v>0</v>
      </c>
      <c r="G55" s="514">
        <f>+[1]OTCHET!G299</f>
        <v>0</v>
      </c>
      <c r="H55" s="514">
        <f>+[1]OTCHET!H299</f>
        <v>0</v>
      </c>
      <c r="I55" s="515">
        <f>+[1]OTCHET!I299</f>
        <v>0</v>
      </c>
    </row>
    <row r="56" spans="1:9" ht="19.5" thickBot="1">
      <c r="A56" s="516" t="s">
        <v>91</v>
      </c>
      <c r="B56" s="517" t="s">
        <v>92</v>
      </c>
      <c r="C56" s="517"/>
      <c r="D56" s="518">
        <f t="shared" ref="D56:I56" si="5">+D57+D58+D62</f>
        <v>0</v>
      </c>
      <c r="E56" s="518">
        <f t="shared" si="5"/>
        <v>0</v>
      </c>
      <c r="F56" s="519">
        <f t="shared" si="5"/>
        <v>0</v>
      </c>
      <c r="G56" s="520">
        <f t="shared" si="5"/>
        <v>0</v>
      </c>
      <c r="H56" s="90">
        <f t="shared" si="5"/>
        <v>0</v>
      </c>
      <c r="I56" s="521">
        <f t="shared" si="5"/>
        <v>0</v>
      </c>
    </row>
    <row r="57" spans="1:9" ht="16.5" thickTop="1">
      <c r="A57" s="483" t="s">
        <v>93</v>
      </c>
      <c r="B57" s="484" t="s">
        <v>94</v>
      </c>
      <c r="C57" s="483"/>
      <c r="D57" s="522">
        <f>+[1]OTCHET!D363+[1]OTCHET!D377+[1]OTCHET!D390</f>
        <v>0</v>
      </c>
      <c r="E57" s="522">
        <f t="shared" si="1"/>
        <v>0</v>
      </c>
      <c r="F57" s="523">
        <f>+[1]OTCHET!F363+[1]OTCHET!F377+[1]OTCHET!F390</f>
        <v>0</v>
      </c>
      <c r="G57" s="524">
        <f>+[1]OTCHET!G363+[1]OTCHET!G377+[1]OTCHET!G390</f>
        <v>0</v>
      </c>
      <c r="H57" s="524">
        <f>+[1]OTCHET!H363+[1]OTCHET!H377+[1]OTCHET!H390</f>
        <v>0</v>
      </c>
      <c r="I57" s="525">
        <f>+[1]OTCHET!I363+[1]OTCHET!I377+[1]OTCHET!I390</f>
        <v>0</v>
      </c>
    </row>
    <row r="58" spans="1:9" ht="15.75">
      <c r="A58" s="496" t="s">
        <v>95</v>
      </c>
      <c r="B58" s="495" t="s">
        <v>96</v>
      </c>
      <c r="C58" s="496"/>
      <c r="D58" s="526">
        <f>+[1]OTCHET!D385+[1]OTCHET!D393+[1]OTCHET!D398+[1]OTCHET!D401+[1]OTCHET!D404+[1]OTCHET!D407+[1]OTCHET!D408+[1]OTCHET!D411+[1]OTCHET!D424+[1]OTCHET!D425+[1]OTCHET!D426+[1]OTCHET!D427+[1]OTCHET!D428</f>
        <v>0</v>
      </c>
      <c r="E58" s="526">
        <f t="shared" si="1"/>
        <v>0</v>
      </c>
      <c r="F58" s="527">
        <f>+[1]OTCHET!F385+[1]OTCHET!F393+[1]OTCHET!F398+[1]OTCHET!F401+[1]OTCHET!F404+[1]OTCHET!F407+[1]OTCHET!F408+[1]OTCHET!F411+[1]OTCHET!F424+[1]OTCHET!F425+[1]OTCHET!F426+[1]OTCHET!F427+[1]OTCHET!F428</f>
        <v>0</v>
      </c>
      <c r="G58" s="528">
        <f>+[1]OTCHET!G385+[1]OTCHET!G393+[1]OTCHET!G398+[1]OTCHET!G401+[1]OTCHET!G404+[1]OTCHET!G407+[1]OTCHET!G408+[1]OTCHET!G411+[1]OTCHET!G424+[1]OTCHET!G425+[1]OTCHET!G426+[1]OTCHET!G427+[1]OTCHET!G428</f>
        <v>0</v>
      </c>
      <c r="H58" s="528">
        <f>+[1]OTCHET!H385+[1]OTCHET!H393+[1]OTCHET!H398+[1]OTCHET!H401+[1]OTCHET!H404+[1]OTCHET!H407+[1]OTCHET!H408+[1]OTCHET!H411+[1]OTCHET!H424+[1]OTCHET!H425+[1]OTCHET!H426+[1]OTCHET!H427+[1]OTCHET!H428</f>
        <v>0</v>
      </c>
      <c r="I58" s="529">
        <f>+[1]OTCHET!I385+[1]OTCHET!I393+[1]OTCHET!I398+[1]OTCHET!I401+[1]OTCHET!I404+[1]OTCHET!I407+[1]OTCHET!I408+[1]OTCHET!I411+[1]OTCHET!I424+[1]OTCHET!I425+[1]OTCHET!I426+[1]OTCHET!I427+[1]OTCHET!I428</f>
        <v>0</v>
      </c>
    </row>
    <row r="59" spans="1:9" ht="15.75">
      <c r="A59" s="395" t="s">
        <v>97</v>
      </c>
      <c r="B59" s="395" t="s">
        <v>98</v>
      </c>
      <c r="C59" s="489"/>
      <c r="D59" s="530">
        <f>+[1]OTCHET!D424+[1]OTCHET!D425+[1]OTCHET!D426+[1]OTCHET!D427+[1]OTCHET!D428</f>
        <v>0</v>
      </c>
      <c r="E59" s="530">
        <f t="shared" si="1"/>
        <v>0</v>
      </c>
      <c r="F59" s="531">
        <f>+[1]OTCHET!F424+[1]OTCHET!F425+[1]OTCHET!F426+[1]OTCHET!F427+[1]OTCHET!F428</f>
        <v>0</v>
      </c>
      <c r="G59" s="532">
        <f>+[1]OTCHET!G424+[1]OTCHET!G425+[1]OTCHET!G426+[1]OTCHET!G427+[1]OTCHET!G428</f>
        <v>0</v>
      </c>
      <c r="H59" s="532">
        <f>+[1]OTCHET!H424+[1]OTCHET!H425+[1]OTCHET!H426+[1]OTCHET!H427+[1]OTCHET!H428</f>
        <v>0</v>
      </c>
      <c r="I59" s="533">
        <f>+[1]OTCHET!I424+[1]OTCHET!I425+[1]OTCHET!I426+[1]OTCHET!I427+[1]OTCHET!I428</f>
        <v>0</v>
      </c>
    </row>
    <row r="60" spans="1:9" ht="15.75">
      <c r="A60" s="534" t="s">
        <v>99</v>
      </c>
      <c r="B60" s="534" t="s">
        <v>34</v>
      </c>
      <c r="C60" s="535"/>
      <c r="D60" s="536">
        <f>[1]OTCHET!D407</f>
        <v>0</v>
      </c>
      <c r="E60" s="536">
        <f t="shared" si="1"/>
        <v>0</v>
      </c>
      <c r="F60" s="537">
        <f>[1]OTCHET!F407</f>
        <v>0</v>
      </c>
      <c r="G60" s="538">
        <f>[1]OTCHET!G407</f>
        <v>0</v>
      </c>
      <c r="H60" s="538">
        <f>[1]OTCHET!H407</f>
        <v>0</v>
      </c>
      <c r="I60" s="539">
        <f>[1]OTCHET!I407</f>
        <v>0</v>
      </c>
    </row>
    <row r="61" spans="1:9" ht="15.75">
      <c r="A61" s="81"/>
      <c r="B61" s="540"/>
      <c r="C61" s="483"/>
      <c r="D61" s="522"/>
      <c r="E61" s="522">
        <f t="shared" si="1"/>
        <v>0</v>
      </c>
      <c r="F61" s="523"/>
      <c r="G61" s="524"/>
      <c r="H61" s="524"/>
      <c r="I61" s="525"/>
    </row>
    <row r="62" spans="1:9" ht="15.75">
      <c r="A62" s="541" t="s">
        <v>100</v>
      </c>
      <c r="B62" s="456" t="s">
        <v>101</v>
      </c>
      <c r="C62" s="541"/>
      <c r="D62" s="457">
        <f>[1]OTCHET!D414</f>
        <v>0</v>
      </c>
      <c r="E62" s="457">
        <f t="shared" si="1"/>
        <v>0</v>
      </c>
      <c r="F62" s="458">
        <f>[1]OTCHET!F414</f>
        <v>0</v>
      </c>
      <c r="G62" s="459">
        <f>[1]OTCHET!G414</f>
        <v>0</v>
      </c>
      <c r="H62" s="459">
        <f>[1]OTCHET!H414</f>
        <v>0</v>
      </c>
      <c r="I62" s="460">
        <f>[1]OTCHET!I414</f>
        <v>0</v>
      </c>
    </row>
    <row r="63" spans="1:9" ht="19.5" thickBot="1">
      <c r="A63" s="542" t="s">
        <v>102</v>
      </c>
      <c r="B63" s="543" t="s">
        <v>103</v>
      </c>
      <c r="C63" s="544"/>
      <c r="D63" s="545">
        <f>+[1]OTCHET!D250</f>
        <v>0</v>
      </c>
      <c r="E63" s="545">
        <f t="shared" si="1"/>
        <v>0</v>
      </c>
      <c r="F63" s="546">
        <f>+[1]OTCHET!F250</f>
        <v>0</v>
      </c>
      <c r="G63" s="547">
        <f>+[1]OTCHET!G250</f>
        <v>0</v>
      </c>
      <c r="H63" s="547">
        <f>+[1]OTCHET!H250</f>
        <v>0</v>
      </c>
      <c r="I63" s="548">
        <f>+[1]OTCHET!I250</f>
        <v>0</v>
      </c>
    </row>
    <row r="64" spans="1:9" ht="19.5" thickTop="1">
      <c r="A64" s="549" t="s">
        <v>104</v>
      </c>
      <c r="B64" s="550"/>
      <c r="C64" s="550"/>
      <c r="D64" s="551" t="e">
        <f t="shared" ref="D64:I64" si="6">+D22-D38+D56-D63</f>
        <v>#VALUE!</v>
      </c>
      <c r="E64" s="551">
        <f t="shared" si="6"/>
        <v>0</v>
      </c>
      <c r="F64" s="552">
        <f t="shared" si="6"/>
        <v>0</v>
      </c>
      <c r="G64" s="553">
        <f t="shared" si="6"/>
        <v>0</v>
      </c>
      <c r="H64" s="553">
        <f t="shared" si="6"/>
        <v>0</v>
      </c>
      <c r="I64" s="554">
        <f t="shared" si="6"/>
        <v>0</v>
      </c>
    </row>
    <row r="65" spans="1:9">
      <c r="A65" s="236" t="e">
        <f>+IF(+SUM(D$65:I$65)=0,0,"Контрола: дефицит/излишък = финансиране с обратен знак (V. + VІ. = 0)")</f>
        <v>#VALUE!</v>
      </c>
      <c r="B65" s="555"/>
      <c r="C65" s="555"/>
      <c r="D65" s="556" t="e">
        <f t="shared" ref="D65:I65" si="7">+D$64+D$66</f>
        <v>#VALUE!</v>
      </c>
      <c r="E65" s="556">
        <f t="shared" si="7"/>
        <v>0</v>
      </c>
      <c r="F65" s="557">
        <f t="shared" si="7"/>
        <v>0</v>
      </c>
      <c r="G65" s="557">
        <f t="shared" si="7"/>
        <v>0</v>
      </c>
      <c r="H65" s="557">
        <f t="shared" si="7"/>
        <v>0</v>
      </c>
      <c r="I65" s="558">
        <f t="shared" si="7"/>
        <v>0</v>
      </c>
    </row>
    <row r="66" spans="1:9" ht="19.5" thickBot="1">
      <c r="A66" s="383" t="s">
        <v>105</v>
      </c>
      <c r="B66" s="559" t="s">
        <v>106</v>
      </c>
      <c r="C66" s="559"/>
      <c r="D66" s="560" t="e">
        <f>SUM(+D68+D76+D77+D84+D85+D86+D89+D90+D91+D92+D93+D94+D95)</f>
        <v>#VALUE!</v>
      </c>
      <c r="E66" s="560">
        <f>SUM(+E68+E76+E77+E84+E85+E86+E89+E90+E91+E92+E93+E94+E95)</f>
        <v>0</v>
      </c>
      <c r="F66" s="561">
        <f t="shared" ref="F66:I66" si="8">SUM(+F68+F76+F77+F84+F85+F86+F89+F90+F91+F92+F93+F94+F95)</f>
        <v>0</v>
      </c>
      <c r="G66" s="562">
        <f>SUM(+G68+G76+G77+G84+G85+G86+G89+G90+G91+G92+G93+G94+G95)</f>
        <v>0</v>
      </c>
      <c r="H66" s="562">
        <f>SUM(+H68+H76+H77+H84+H85+H86+H89+H90+H91+H92+H93+H94+H95)</f>
        <v>0</v>
      </c>
      <c r="I66" s="563">
        <f>SUM(+I68+I76+I77+I84+I85+I86+I89+I90+I91+I92+I93+I94+I95)</f>
        <v>0</v>
      </c>
    </row>
    <row r="67" spans="1:9" ht="16.5" thickTop="1">
      <c r="A67" s="564"/>
      <c r="B67" s="564"/>
      <c r="C67" s="564"/>
      <c r="D67" s="565"/>
      <c r="E67" s="565">
        <f t="shared" si="1"/>
        <v>0</v>
      </c>
      <c r="F67" s="566"/>
      <c r="G67" s="567"/>
      <c r="H67" s="567"/>
      <c r="I67" s="568"/>
    </row>
    <row r="68" spans="1:9" ht="15.75">
      <c r="A68" s="489" t="s">
        <v>107</v>
      </c>
      <c r="B68" s="395" t="s">
        <v>108</v>
      </c>
      <c r="C68" s="489"/>
      <c r="D68" s="530" t="e">
        <f>SUM(D69:D75)</f>
        <v>#VALUE!</v>
      </c>
      <c r="E68" s="530">
        <f>SUM(E69:E75)</f>
        <v>0</v>
      </c>
      <c r="F68" s="531">
        <f t="shared" ref="F68:I68" si="9">SUM(F69:F75)</f>
        <v>0</v>
      </c>
      <c r="G68" s="532">
        <f>SUM(G69:G75)</f>
        <v>0</v>
      </c>
      <c r="H68" s="532">
        <f>SUM(H69:H75)</f>
        <v>0</v>
      </c>
      <c r="I68" s="533">
        <f>SUM(I69:I75)</f>
        <v>0</v>
      </c>
    </row>
    <row r="69" spans="1:9" ht="15.75">
      <c r="A69" s="569" t="s">
        <v>109</v>
      </c>
      <c r="B69" s="569" t="s">
        <v>110</v>
      </c>
      <c r="C69" s="569"/>
      <c r="D69" s="570" t="e">
        <f>+[1]OTCHET!D484+[1]OTCHET!D485+[1]OTCHET!D488+[1]OTCHET!D489+[1]OTCHET!D492+[1]OTCHET!D493+[1]OTCHET!D497</f>
        <v>#VALUE!</v>
      </c>
      <c r="E69" s="570">
        <f t="shared" si="1"/>
        <v>0</v>
      </c>
      <c r="F69" s="571">
        <f>+[1]OTCHET!F484+[1]OTCHET!F485+[1]OTCHET!F488+[1]OTCHET!F489+[1]OTCHET!F492+[1]OTCHET!F493+[1]OTCHET!F497</f>
        <v>0</v>
      </c>
      <c r="G69" s="572">
        <f>+[1]OTCHET!G484+[1]OTCHET!G485+[1]OTCHET!G488+[1]OTCHET!G489+[1]OTCHET!G492+[1]OTCHET!G493+[1]OTCHET!G497</f>
        <v>0</v>
      </c>
      <c r="H69" s="572">
        <f>+[1]OTCHET!H484+[1]OTCHET!H485+[1]OTCHET!H488+[1]OTCHET!H489+[1]OTCHET!H492+[1]OTCHET!H493+[1]OTCHET!H497</f>
        <v>0</v>
      </c>
      <c r="I69" s="573">
        <f>+[1]OTCHET!I484+[1]OTCHET!I485+[1]OTCHET!I488+[1]OTCHET!I489+[1]OTCHET!I492+[1]OTCHET!I493+[1]OTCHET!I497</f>
        <v>0</v>
      </c>
    </row>
    <row r="70" spans="1:9" ht="15.75">
      <c r="A70" s="574" t="s">
        <v>111</v>
      </c>
      <c r="B70" s="574" t="s">
        <v>112</v>
      </c>
      <c r="C70" s="574"/>
      <c r="D70" s="575" t="e">
        <f>+[1]OTCHET!D486+[1]OTCHET!D487+[1]OTCHET!D490+[1]OTCHET!D491+[1]OTCHET!D494+[1]OTCHET!D495+[1]OTCHET!D496+[1]OTCHET!D498</f>
        <v>#VALUE!</v>
      </c>
      <c r="E70" s="575">
        <f t="shared" si="1"/>
        <v>0</v>
      </c>
      <c r="F70" s="576">
        <f>+[1]OTCHET!F486+[1]OTCHET!F487+[1]OTCHET!F490+[1]OTCHET!F491+[1]OTCHET!F494+[1]OTCHET!F495+[1]OTCHET!F496+[1]OTCHET!F498</f>
        <v>0</v>
      </c>
      <c r="G70" s="577">
        <f>+[1]OTCHET!G486+[1]OTCHET!G487+[1]OTCHET!G490+[1]OTCHET!G491+[1]OTCHET!G494+[1]OTCHET!G495+[1]OTCHET!G496+[1]OTCHET!G498</f>
        <v>0</v>
      </c>
      <c r="H70" s="577">
        <f>+[1]OTCHET!H486+[1]OTCHET!H487+[1]OTCHET!H490+[1]OTCHET!H491+[1]OTCHET!H494+[1]OTCHET!H495+[1]OTCHET!H496+[1]OTCHET!H498</f>
        <v>0</v>
      </c>
      <c r="I70" s="578">
        <f>+[1]OTCHET!I486+[1]OTCHET!I487+[1]OTCHET!I490+[1]OTCHET!I491+[1]OTCHET!I494+[1]OTCHET!I495+[1]OTCHET!I496+[1]OTCHET!I498</f>
        <v>0</v>
      </c>
    </row>
    <row r="71" spans="1:9" ht="15.75">
      <c r="A71" s="574" t="s">
        <v>113</v>
      </c>
      <c r="B71" s="574" t="s">
        <v>114</v>
      </c>
      <c r="C71" s="574"/>
      <c r="D71" s="575">
        <f>+[1]OTCHET!D499</f>
        <v>0</v>
      </c>
      <c r="E71" s="575">
        <f t="shared" si="1"/>
        <v>0</v>
      </c>
      <c r="F71" s="576">
        <f>+[1]OTCHET!F499</f>
        <v>0</v>
      </c>
      <c r="G71" s="577">
        <f>+[1]OTCHET!G499</f>
        <v>0</v>
      </c>
      <c r="H71" s="577">
        <f>+[1]OTCHET!H499</f>
        <v>0</v>
      </c>
      <c r="I71" s="578">
        <f>+[1]OTCHET!I499</f>
        <v>0</v>
      </c>
    </row>
    <row r="72" spans="1:9" ht="15.75">
      <c r="A72" s="574" t="s">
        <v>115</v>
      </c>
      <c r="B72" s="574" t="s">
        <v>116</v>
      </c>
      <c r="C72" s="574"/>
      <c r="D72" s="575">
        <f>+[1]OTCHET!D504</f>
        <v>0</v>
      </c>
      <c r="E72" s="575">
        <f t="shared" si="1"/>
        <v>0</v>
      </c>
      <c r="F72" s="576">
        <f>+[1]OTCHET!F504</f>
        <v>0</v>
      </c>
      <c r="G72" s="577">
        <f>+[1]OTCHET!G504</f>
        <v>0</v>
      </c>
      <c r="H72" s="577">
        <f>+[1]OTCHET!H504</f>
        <v>0</v>
      </c>
      <c r="I72" s="578">
        <f>+[1]OTCHET!I504</f>
        <v>0</v>
      </c>
    </row>
    <row r="73" spans="1:9" ht="15.75">
      <c r="A73" s="574" t="s">
        <v>117</v>
      </c>
      <c r="B73" s="574" t="s">
        <v>118</v>
      </c>
      <c r="C73" s="574"/>
      <c r="D73" s="575" t="str">
        <f>+[1]OTCHET!D544</f>
        <v>с чуждестранни ценни книжа и финасови активи (+/-)</v>
      </c>
      <c r="E73" s="575">
        <f t="shared" si="1"/>
        <v>0</v>
      </c>
      <c r="F73" s="576">
        <f>+[1]OTCHET!F544</f>
        <v>0</v>
      </c>
      <c r="G73" s="577">
        <f>+[1]OTCHET!G544</f>
        <v>0</v>
      </c>
      <c r="H73" s="577">
        <f>+[1]OTCHET!H544</f>
        <v>0</v>
      </c>
      <c r="I73" s="578">
        <f>+[1]OTCHET!I544</f>
        <v>0</v>
      </c>
    </row>
    <row r="74" spans="1:9" ht="15.75">
      <c r="A74" s="579" t="s">
        <v>119</v>
      </c>
      <c r="B74" s="579" t="s">
        <v>120</v>
      </c>
      <c r="C74" s="579"/>
      <c r="D74" s="575" t="e">
        <f>+[1]OTCHET!D583+[1]OTCHET!D584</f>
        <v>#VALUE!</v>
      </c>
      <c r="E74" s="575">
        <f t="shared" si="1"/>
        <v>0</v>
      </c>
      <c r="F74" s="576">
        <f>+[1]OTCHET!F583+[1]OTCHET!F584</f>
        <v>0</v>
      </c>
      <c r="G74" s="577">
        <f>+[1]OTCHET!G583+[1]OTCHET!G584</f>
        <v>0</v>
      </c>
      <c r="H74" s="577">
        <f>+[1]OTCHET!H583+[1]OTCHET!H584</f>
        <v>0</v>
      </c>
      <c r="I74" s="578">
        <f>+[1]OTCHET!I583+[1]OTCHET!I584</f>
        <v>0</v>
      </c>
    </row>
    <row r="75" spans="1:9" ht="15.75">
      <c r="A75" s="580" t="s">
        <v>121</v>
      </c>
      <c r="B75" s="580" t="s">
        <v>122</v>
      </c>
      <c r="C75" s="580"/>
      <c r="D75" s="581" t="e">
        <f>+[1]OTCHET!D585+[1]OTCHET!D586+[1]OTCHET!D587</f>
        <v>#VALUE!</v>
      </c>
      <c r="E75" s="581">
        <f t="shared" si="1"/>
        <v>0</v>
      </c>
      <c r="F75" s="582">
        <f>+[1]OTCHET!F585+[1]OTCHET!F586+[1]OTCHET!F587</f>
        <v>0</v>
      </c>
      <c r="G75" s="583">
        <f>+[1]OTCHET!G585+[1]OTCHET!G586+[1]OTCHET!G587</f>
        <v>0</v>
      </c>
      <c r="H75" s="583">
        <f>+[1]OTCHET!H585+[1]OTCHET!H586+[1]OTCHET!H587</f>
        <v>0</v>
      </c>
      <c r="I75" s="584">
        <f>+[1]OTCHET!I585+[1]OTCHET!I586+[1]OTCHET!I587</f>
        <v>0</v>
      </c>
    </row>
    <row r="76" spans="1:9" ht="15.75">
      <c r="A76" s="483" t="s">
        <v>123</v>
      </c>
      <c r="B76" s="484" t="s">
        <v>124</v>
      </c>
      <c r="C76" s="483"/>
      <c r="D76" s="522">
        <f>[1]OTCHET!D463</f>
        <v>0</v>
      </c>
      <c r="E76" s="522">
        <f t="shared" si="1"/>
        <v>0</v>
      </c>
      <c r="F76" s="523">
        <f>[1]OTCHET!F463</f>
        <v>0</v>
      </c>
      <c r="G76" s="524">
        <f>[1]OTCHET!G463</f>
        <v>0</v>
      </c>
      <c r="H76" s="524">
        <f>[1]OTCHET!H463</f>
        <v>0</v>
      </c>
      <c r="I76" s="525">
        <f>[1]OTCHET!I463</f>
        <v>0</v>
      </c>
    </row>
    <row r="77" spans="1:9" ht="15.75">
      <c r="A77" s="489" t="s">
        <v>125</v>
      </c>
      <c r="B77" s="395" t="s">
        <v>126</v>
      </c>
      <c r="C77" s="489"/>
      <c r="D77" s="530" t="e">
        <f>SUM(D78:D83)</f>
        <v>#VALUE!</v>
      </c>
      <c r="E77" s="530">
        <f>SUM(E78:E83)</f>
        <v>0</v>
      </c>
      <c r="F77" s="531">
        <f t="shared" ref="F77:I77" si="10">SUM(F78:F83)</f>
        <v>0</v>
      </c>
      <c r="G77" s="532">
        <f>SUM(G78:G83)</f>
        <v>0</v>
      </c>
      <c r="H77" s="532">
        <f>SUM(H78:H83)</f>
        <v>0</v>
      </c>
      <c r="I77" s="533">
        <f>SUM(I78:I83)</f>
        <v>0</v>
      </c>
    </row>
    <row r="78" spans="1:9" ht="15.75">
      <c r="A78" s="569" t="s">
        <v>127</v>
      </c>
      <c r="B78" s="569" t="s">
        <v>128</v>
      </c>
      <c r="C78" s="569"/>
      <c r="D78" s="570" t="e">
        <f>+[1]OTCHET!D468+[1]OTCHET!D471</f>
        <v>#VALUE!</v>
      </c>
      <c r="E78" s="570">
        <f t="shared" si="1"/>
        <v>0</v>
      </c>
      <c r="F78" s="571">
        <f>+[1]OTCHET!F468+[1]OTCHET!F471</f>
        <v>0</v>
      </c>
      <c r="G78" s="572">
        <f>+[1]OTCHET!G468+[1]OTCHET!G471</f>
        <v>0</v>
      </c>
      <c r="H78" s="572">
        <f>+[1]OTCHET!H468+[1]OTCHET!H471</f>
        <v>0</v>
      </c>
      <c r="I78" s="573">
        <f>+[1]OTCHET!I468+[1]OTCHET!I471</f>
        <v>0</v>
      </c>
    </row>
    <row r="79" spans="1:9" ht="15.75">
      <c r="A79" s="574" t="s">
        <v>129</v>
      </c>
      <c r="B79" s="574" t="s">
        <v>130</v>
      </c>
      <c r="C79" s="574"/>
      <c r="D79" s="575" t="e">
        <f>+[1]OTCHET!D469+[1]OTCHET!D472</f>
        <v>#VALUE!</v>
      </c>
      <c r="E79" s="575">
        <f t="shared" si="1"/>
        <v>0</v>
      </c>
      <c r="F79" s="576">
        <f>+[1]OTCHET!F469+[1]OTCHET!F472</f>
        <v>0</v>
      </c>
      <c r="G79" s="577">
        <f>+[1]OTCHET!G469+[1]OTCHET!G472</f>
        <v>0</v>
      </c>
      <c r="H79" s="577">
        <f>+[1]OTCHET!H469+[1]OTCHET!H472</f>
        <v>0</v>
      </c>
      <c r="I79" s="578">
        <f>+[1]OTCHET!I469+[1]OTCHET!I472</f>
        <v>0</v>
      </c>
    </row>
    <row r="80" spans="1:9" ht="15.75">
      <c r="A80" s="574" t="s">
        <v>131</v>
      </c>
      <c r="B80" s="574" t="s">
        <v>132</v>
      </c>
      <c r="C80" s="574"/>
      <c r="D80" s="575">
        <f>[1]OTCHET!D473</f>
        <v>0</v>
      </c>
      <c r="E80" s="575">
        <f t="shared" si="1"/>
        <v>0</v>
      </c>
      <c r="F80" s="576">
        <f>[1]OTCHET!F473</f>
        <v>0</v>
      </c>
      <c r="G80" s="577">
        <f>[1]OTCHET!G473</f>
        <v>0</v>
      </c>
      <c r="H80" s="577">
        <f>[1]OTCHET!H473</f>
        <v>0</v>
      </c>
      <c r="I80" s="578">
        <f>[1]OTCHET!I473</f>
        <v>0</v>
      </c>
    </row>
    <row r="81" spans="1:9" ht="15.75">
      <c r="A81" s="574"/>
      <c r="B81" s="574"/>
      <c r="C81" s="574"/>
      <c r="D81" s="575"/>
      <c r="E81" s="575">
        <f t="shared" si="1"/>
        <v>0</v>
      </c>
      <c r="F81" s="576"/>
      <c r="G81" s="577"/>
      <c r="H81" s="577"/>
      <c r="I81" s="578"/>
    </row>
    <row r="82" spans="1:9" ht="15.75">
      <c r="A82" s="574" t="s">
        <v>133</v>
      </c>
      <c r="B82" s="574" t="s">
        <v>134</v>
      </c>
      <c r="C82" s="574"/>
      <c r="D82" s="575" t="str">
        <f>+[1]OTCHET!D481</f>
        <v>предоставени заеми на крайни бенефициенти (-)</v>
      </c>
      <c r="E82" s="575">
        <f t="shared" si="1"/>
        <v>0</v>
      </c>
      <c r="F82" s="576">
        <f>+[1]OTCHET!F481</f>
        <v>0</v>
      </c>
      <c r="G82" s="577">
        <f>+[1]OTCHET!G481</f>
        <v>0</v>
      </c>
      <c r="H82" s="577">
        <f>+[1]OTCHET!H481</f>
        <v>0</v>
      </c>
      <c r="I82" s="578">
        <f>+[1]OTCHET!I481</f>
        <v>0</v>
      </c>
    </row>
    <row r="83" spans="1:9" ht="15.75">
      <c r="A83" s="585" t="s">
        <v>135</v>
      </c>
      <c r="B83" s="585" t="s">
        <v>136</v>
      </c>
      <c r="C83" s="585"/>
      <c r="D83" s="581" t="str">
        <f>+[1]OTCHET!D482</f>
        <v>възстановени суми по предоставени заеми на крайни бенефиценти (+)</v>
      </c>
      <c r="E83" s="581">
        <f t="shared" si="1"/>
        <v>0</v>
      </c>
      <c r="F83" s="582">
        <f>+[1]OTCHET!F482</f>
        <v>0</v>
      </c>
      <c r="G83" s="583">
        <f>+[1]OTCHET!G482</f>
        <v>0</v>
      </c>
      <c r="H83" s="583">
        <f>+[1]OTCHET!H482</f>
        <v>0</v>
      </c>
      <c r="I83" s="584">
        <f>+[1]OTCHET!I482</f>
        <v>0</v>
      </c>
    </row>
    <row r="84" spans="1:9" ht="15.75">
      <c r="A84" s="483" t="s">
        <v>137</v>
      </c>
      <c r="B84" s="484" t="s">
        <v>138</v>
      </c>
      <c r="C84" s="483"/>
      <c r="D84" s="522">
        <f>[1]OTCHET!D537</f>
        <v>0</v>
      </c>
      <c r="E84" s="522">
        <f t="shared" si="1"/>
        <v>0</v>
      </c>
      <c r="F84" s="523">
        <f>[1]OTCHET!F537</f>
        <v>0</v>
      </c>
      <c r="G84" s="524">
        <f>[1]OTCHET!G537</f>
        <v>0</v>
      </c>
      <c r="H84" s="524">
        <f>[1]OTCHET!H537</f>
        <v>0</v>
      </c>
      <c r="I84" s="525">
        <f>[1]OTCHET!I537</f>
        <v>0</v>
      </c>
    </row>
    <row r="85" spans="1:9" ht="15.75">
      <c r="A85" s="496" t="s">
        <v>139</v>
      </c>
      <c r="B85" s="495" t="s">
        <v>140</v>
      </c>
      <c r="C85" s="496"/>
      <c r="D85" s="526">
        <f>[1]OTCHET!D538</f>
        <v>0</v>
      </c>
      <c r="E85" s="526">
        <f t="shared" si="1"/>
        <v>0</v>
      </c>
      <c r="F85" s="527">
        <f>[1]OTCHET!F538</f>
        <v>0</v>
      </c>
      <c r="G85" s="528">
        <f>[1]OTCHET!G538</f>
        <v>0</v>
      </c>
      <c r="H85" s="528">
        <f>[1]OTCHET!H538</f>
        <v>0</v>
      </c>
      <c r="I85" s="529">
        <f>[1]OTCHET!I538</f>
        <v>0</v>
      </c>
    </row>
    <row r="86" spans="1:9" ht="15.75">
      <c r="A86" s="489" t="s">
        <v>141</v>
      </c>
      <c r="B86" s="395" t="s">
        <v>142</v>
      </c>
      <c r="C86" s="489"/>
      <c r="D86" s="530" t="e">
        <f>+D87+D88</f>
        <v>#VALUE!</v>
      </c>
      <c r="E86" s="530">
        <f>+E87+E88</f>
        <v>-4524</v>
      </c>
      <c r="F86" s="531">
        <f t="shared" ref="F86:I86" si="11">+F87+F88</f>
        <v>-2262</v>
      </c>
      <c r="G86" s="532">
        <f>+G87+G88</f>
        <v>-662</v>
      </c>
      <c r="H86" s="532">
        <f>+H87+H88</f>
        <v>0</v>
      </c>
      <c r="I86" s="533">
        <f>+I87+I88</f>
        <v>-1600</v>
      </c>
    </row>
    <row r="87" spans="1:9" ht="15.75">
      <c r="A87" s="569" t="s">
        <v>143</v>
      </c>
      <c r="B87" s="569" t="s">
        <v>144</v>
      </c>
      <c r="C87" s="586"/>
      <c r="D87" s="570" t="e">
        <f>+[1]OTCHET!D505+[1]OTCHET!D514+[1]OTCHET!D518+[1]OTCHET!D545</f>
        <v>#VALUE!</v>
      </c>
      <c r="E87" s="570">
        <f t="shared" si="1"/>
        <v>0</v>
      </c>
      <c r="F87" s="571">
        <f>+[1]OTCHET!F505+[1]OTCHET!F514+[1]OTCHET!F518+[1]OTCHET!F545</f>
        <v>0</v>
      </c>
      <c r="G87" s="572">
        <f>+[1]OTCHET!G505+[1]OTCHET!G514+[1]OTCHET!G518+[1]OTCHET!G545</f>
        <v>0</v>
      </c>
      <c r="H87" s="572">
        <f>+[1]OTCHET!H505+[1]OTCHET!H514+[1]OTCHET!H518+[1]OTCHET!H545</f>
        <v>0</v>
      </c>
      <c r="I87" s="573">
        <f>+[1]OTCHET!I505+[1]OTCHET!I514+[1]OTCHET!I518+[1]OTCHET!I545</f>
        <v>0</v>
      </c>
    </row>
    <row r="88" spans="1:9" ht="15.75">
      <c r="A88" s="585" t="s">
        <v>145</v>
      </c>
      <c r="B88" s="585" t="s">
        <v>146</v>
      </c>
      <c r="C88" s="587"/>
      <c r="D88" s="581">
        <f>+[1]OTCHET!D523+[1]OTCHET!D526+[1]OTCHET!D546</f>
        <v>0</v>
      </c>
      <c r="E88" s="581">
        <f t="shared" si="1"/>
        <v>-4524</v>
      </c>
      <c r="F88" s="582">
        <f>+[1]OTCHET!F523+[1]OTCHET!F526+[1]OTCHET!F546</f>
        <v>-2262</v>
      </c>
      <c r="G88" s="583">
        <f>+[1]OTCHET!G523+[1]OTCHET!G526+[1]OTCHET!G546</f>
        <v>-662</v>
      </c>
      <c r="H88" s="583">
        <f>+[1]OTCHET!H523+[1]OTCHET!H526+[1]OTCHET!H546</f>
        <v>0</v>
      </c>
      <c r="I88" s="584">
        <f>+[1]OTCHET!I523+[1]OTCHET!I526+[1]OTCHET!I546</f>
        <v>-1600</v>
      </c>
    </row>
    <row r="89" spans="1:9" ht="15.75">
      <c r="A89" s="483" t="s">
        <v>147</v>
      </c>
      <c r="B89" s="484" t="s">
        <v>148</v>
      </c>
      <c r="C89" s="588"/>
      <c r="D89" s="522">
        <f>[1]OTCHET!D533</f>
        <v>0</v>
      </c>
      <c r="E89" s="522">
        <f t="shared" ref="E89:E96" si="12">+F89+G89+H89+I89</f>
        <v>0</v>
      </c>
      <c r="F89" s="523">
        <f>[1]OTCHET!F533</f>
        <v>0</v>
      </c>
      <c r="G89" s="524">
        <f>[1]OTCHET!G533</f>
        <v>0</v>
      </c>
      <c r="H89" s="524">
        <f>[1]OTCHET!H533</f>
        <v>0</v>
      </c>
      <c r="I89" s="525">
        <f>[1]OTCHET!I533</f>
        <v>0</v>
      </c>
    </row>
    <row r="90" spans="1:9" ht="15.75">
      <c r="A90" s="496" t="s">
        <v>149</v>
      </c>
      <c r="B90" s="495" t="s">
        <v>150</v>
      </c>
      <c r="C90" s="496"/>
      <c r="D90" s="526" t="e">
        <f>+[1]OTCHET!D569+[1]OTCHET!D570+[1]OTCHET!D571+[1]OTCHET!D572+[1]OTCHET!D573+[1]OTCHET!D574</f>
        <v>#VALUE!</v>
      </c>
      <c r="E90" s="526">
        <f t="shared" si="12"/>
        <v>93614</v>
      </c>
      <c r="F90" s="527">
        <f>+[1]OTCHET!F569+[1]OTCHET!F570+[1]OTCHET!F571+[1]OTCHET!F572+[1]OTCHET!F573+[1]OTCHET!F574</f>
        <v>46807</v>
      </c>
      <c r="G90" s="528">
        <f>+[1]OTCHET!G569+[1]OTCHET!G570+[1]OTCHET!G571+[1]OTCHET!G572+[1]OTCHET!G573+[1]OTCHET!G574</f>
        <v>46807</v>
      </c>
      <c r="H90" s="528">
        <f>+[1]OTCHET!H569+[1]OTCHET!H570+[1]OTCHET!H571+[1]OTCHET!H572+[1]OTCHET!H573+[1]OTCHET!H574</f>
        <v>0</v>
      </c>
      <c r="I90" s="529">
        <f>+[1]OTCHET!I569+[1]OTCHET!I570+[1]OTCHET!I571+[1]OTCHET!I572+[1]OTCHET!I573+[1]OTCHET!I574</f>
        <v>0</v>
      </c>
    </row>
    <row r="91" spans="1:9" ht="15.75">
      <c r="A91" s="589" t="s">
        <v>151</v>
      </c>
      <c r="B91" s="589" t="s">
        <v>152</v>
      </c>
      <c r="C91" s="589"/>
      <c r="D91" s="434" t="e">
        <f>+[1]OTCHET!D575+[1]OTCHET!D576+[1]OTCHET!D577+[1]OTCHET!D578+[1]OTCHET!D579+[1]OTCHET!D580+[1]OTCHET!D581</f>
        <v>#VALUE!</v>
      </c>
      <c r="E91" s="434">
        <f t="shared" si="12"/>
        <v>-89090</v>
      </c>
      <c r="F91" s="435">
        <f>+[1]OTCHET!F575+[1]OTCHET!F576+[1]OTCHET!F577+[1]OTCHET!F578+[1]OTCHET!F579+[1]OTCHET!F580+[1]OTCHET!F581</f>
        <v>-44545</v>
      </c>
      <c r="G91" s="436">
        <f>+[1]OTCHET!G575+[1]OTCHET!G576+[1]OTCHET!G577+[1]OTCHET!G578+[1]OTCHET!G579+[1]OTCHET!G580+[1]OTCHET!G581</f>
        <v>-44545</v>
      </c>
      <c r="H91" s="436">
        <f>+[1]OTCHET!H575+[1]OTCHET!H576+[1]OTCHET!H577+[1]OTCHET!H578+[1]OTCHET!H579+[1]OTCHET!H580+[1]OTCHET!H581</f>
        <v>0</v>
      </c>
      <c r="I91" s="437">
        <f>+[1]OTCHET!I575+[1]OTCHET!I576+[1]OTCHET!I577+[1]OTCHET!I578+[1]OTCHET!I579+[1]OTCHET!I580+[1]OTCHET!I581</f>
        <v>0</v>
      </c>
    </row>
    <row r="92" spans="1:9" ht="15.75">
      <c r="A92" s="495" t="s">
        <v>153</v>
      </c>
      <c r="B92" s="495" t="s">
        <v>154</v>
      </c>
      <c r="C92" s="589"/>
      <c r="D92" s="434" t="str">
        <f>+[1]OTCHET!D582</f>
        <v xml:space="preserve"> преоценка на валутни наличности (нереализирани курсови разлики) по сметки и средства в страната  (+/-)</v>
      </c>
      <c r="E92" s="434">
        <f t="shared" si="12"/>
        <v>0</v>
      </c>
      <c r="F92" s="435">
        <f>+[1]OTCHET!F582</f>
        <v>0</v>
      </c>
      <c r="G92" s="436">
        <f>+[1]OTCHET!G582</f>
        <v>0</v>
      </c>
      <c r="H92" s="436">
        <f>+[1]OTCHET!H582</f>
        <v>0</v>
      </c>
      <c r="I92" s="437">
        <f>+[1]OTCHET!I582</f>
        <v>0</v>
      </c>
    </row>
    <row r="93" spans="1:9" ht="15.75">
      <c r="A93" s="495" t="s">
        <v>155</v>
      </c>
      <c r="B93" s="495" t="s">
        <v>156</v>
      </c>
      <c r="C93" s="495"/>
      <c r="D93" s="434" t="e">
        <f>+[1]OTCHET!D589+[1]OTCHET!D590</f>
        <v>#VALUE!</v>
      </c>
      <c r="E93" s="434">
        <f t="shared" si="12"/>
        <v>0</v>
      </c>
      <c r="F93" s="435">
        <f>+[1]OTCHET!F589+[1]OTCHET!F590</f>
        <v>0</v>
      </c>
      <c r="G93" s="436">
        <f>+[1]OTCHET!G589+[1]OTCHET!G590</f>
        <v>0</v>
      </c>
      <c r="H93" s="436">
        <f>+[1]OTCHET!H589+[1]OTCHET!H590</f>
        <v>0</v>
      </c>
      <c r="I93" s="437">
        <f>+[1]OTCHET!I589+[1]OTCHET!I590</f>
        <v>0</v>
      </c>
    </row>
    <row r="94" spans="1:9" ht="15.75">
      <c r="A94" s="495" t="s">
        <v>157</v>
      </c>
      <c r="B94" s="589" t="s">
        <v>158</v>
      </c>
      <c r="C94" s="495"/>
      <c r="D94" s="434" t="e">
        <f>+[1]OTCHET!D591+[1]OTCHET!D592</f>
        <v>#VALUE!</v>
      </c>
      <c r="E94" s="434">
        <f t="shared" si="12"/>
        <v>0</v>
      </c>
      <c r="F94" s="435">
        <f>+[1]OTCHET!F591+[1]OTCHET!F592</f>
        <v>0</v>
      </c>
      <c r="G94" s="436">
        <f>+[1]OTCHET!G591+[1]OTCHET!G592</f>
        <v>0</v>
      </c>
      <c r="H94" s="436">
        <f>+[1]OTCHET!H591+[1]OTCHET!H592</f>
        <v>0</v>
      </c>
      <c r="I94" s="437">
        <f>+[1]OTCHET!I591+[1]OTCHET!I592</f>
        <v>0</v>
      </c>
    </row>
    <row r="95" spans="1:9" ht="15.75">
      <c r="A95" s="395" t="s">
        <v>159</v>
      </c>
      <c r="B95" s="395" t="s">
        <v>160</v>
      </c>
      <c r="C95" s="395"/>
      <c r="D95" s="396">
        <f>[1]OTCHET!D593</f>
        <v>0</v>
      </c>
      <c r="E95" s="396">
        <f t="shared" si="12"/>
        <v>0</v>
      </c>
      <c r="F95" s="397">
        <f>[1]OTCHET!F593</f>
        <v>0</v>
      </c>
      <c r="G95" s="398">
        <f>[1]OTCHET!G593</f>
        <v>-1600</v>
      </c>
      <c r="H95" s="398">
        <f>[1]OTCHET!H593</f>
        <v>0</v>
      </c>
      <c r="I95" s="399">
        <f>[1]OTCHET!I593</f>
        <v>1600</v>
      </c>
    </row>
    <row r="96" spans="1:9" ht="16.5" thickBot="1">
      <c r="A96" s="590" t="s">
        <v>161</v>
      </c>
      <c r="B96" s="590" t="s">
        <v>162</v>
      </c>
      <c r="C96" s="590"/>
      <c r="D96" s="591" t="str">
        <f>+[1]OTCHET!D596</f>
        <v>покупко-продажба на валута (+/-)</v>
      </c>
      <c r="E96" s="591">
        <f t="shared" si="12"/>
        <v>0</v>
      </c>
      <c r="F96" s="592">
        <f>+[1]OTCHET!F596</f>
        <v>0</v>
      </c>
      <c r="G96" s="593">
        <f>+[1]OTCHET!G596</f>
        <v>0</v>
      </c>
      <c r="H96" s="593">
        <f>+[1]OTCHET!H596</f>
        <v>0</v>
      </c>
      <c r="I96" s="594">
        <f>+[1]OTCHET!I596</f>
        <v>0</v>
      </c>
    </row>
    <row r="97" spans="1:9" ht="15.75">
      <c r="A97" s="320" t="e">
        <f>+IF(+SUM(D$65:I$65)=0,0,"Контрола: дефицит/излишък = финансиране с обратен знак (V. + VІ. = 0)")</f>
        <v>#VALUE!</v>
      </c>
      <c r="B97" s="595"/>
      <c r="C97" s="595"/>
      <c r="D97" s="596" t="e">
        <f t="shared" ref="D97:I97" si="13">+D$64+D$66</f>
        <v>#VALUE!</v>
      </c>
      <c r="E97" s="596">
        <f t="shared" si="13"/>
        <v>0</v>
      </c>
      <c r="F97" s="597">
        <f t="shared" si="13"/>
        <v>0</v>
      </c>
      <c r="G97" s="597">
        <f t="shared" si="13"/>
        <v>0</v>
      </c>
      <c r="H97" s="597">
        <f t="shared" si="13"/>
        <v>0</v>
      </c>
      <c r="I97" s="597">
        <f t="shared" si="13"/>
        <v>0</v>
      </c>
    </row>
    <row r="98" spans="1:9" ht="15.75">
      <c r="A98" s="598"/>
      <c r="B98" s="598"/>
      <c r="C98" s="598"/>
      <c r="D98" s="599"/>
      <c r="E98" s="248"/>
      <c r="F98" s="600"/>
      <c r="G98" s="333"/>
      <c r="H98" s="333"/>
    </row>
    <row r="99" spans="1:9" ht="15.75">
      <c r="A99" s="267" t="s">
        <v>163</v>
      </c>
      <c r="B99" s="25"/>
      <c r="C99" s="25"/>
      <c r="D99" s="249"/>
      <c r="E99" s="2"/>
      <c r="F99" s="268" t="s">
        <v>164</v>
      </c>
      <c r="G99" s="268" t="s">
        <v>164</v>
      </c>
      <c r="H99" s="269"/>
      <c r="I99" s="288" t="s">
        <v>165</v>
      </c>
    </row>
    <row r="100" spans="1:9" ht="15.75">
      <c r="A100" s="250" t="s">
        <v>166</v>
      </c>
      <c r="B100" s="270"/>
      <c r="C100" s="270"/>
      <c r="D100" s="271"/>
      <c r="E100" s="271"/>
      <c r="F100" s="327" t="s">
        <v>167</v>
      </c>
      <c r="G100" s="327"/>
      <c r="H100" s="272"/>
      <c r="I100" s="251" t="s">
        <v>168</v>
      </c>
    </row>
    <row r="101" spans="1:9" ht="15.75">
      <c r="A101" s="246" t="s">
        <v>169</v>
      </c>
      <c r="B101" s="29"/>
      <c r="C101" s="29"/>
      <c r="D101" s="284"/>
      <c r="E101" s="273"/>
      <c r="F101" s="19"/>
      <c r="G101" s="19"/>
      <c r="H101" s="19"/>
      <c r="I101" s="19"/>
    </row>
    <row r="102" spans="1:9" ht="15.75">
      <c r="A102" s="269"/>
      <c r="B102" s="27"/>
      <c r="C102" s="25"/>
      <c r="D102" s="326" t="s">
        <v>170</v>
      </c>
      <c r="E102" s="326"/>
      <c r="F102" s="19"/>
      <c r="G102" s="19"/>
      <c r="H102" s="19"/>
      <c r="I102" s="19"/>
    </row>
    <row r="103" spans="1:9">
      <c r="A103" s="29"/>
      <c r="B103" s="1"/>
      <c r="C103" s="1"/>
      <c r="D103" s="19"/>
      <c r="E103" s="19"/>
      <c r="F103" s="19"/>
      <c r="G103" s="19"/>
      <c r="H103" s="19"/>
      <c r="I103" s="19"/>
    </row>
    <row r="104" spans="1:9">
      <c r="A104" s="1"/>
      <c r="B104" s="1"/>
      <c r="C104" s="1"/>
      <c r="D104" s="19"/>
      <c r="E104" s="19"/>
      <c r="F104" s="19"/>
      <c r="G104" s="19"/>
      <c r="H104" s="19"/>
      <c r="I104" s="19"/>
    </row>
    <row r="105" spans="1:9" ht="15.75">
      <c r="A105" s="247" t="s">
        <v>171</v>
      </c>
      <c r="B105" s="25"/>
      <c r="C105" s="25"/>
      <c r="D105" s="273"/>
      <c r="E105" s="273"/>
      <c r="F105" s="19"/>
      <c r="G105" s="247" t="s">
        <v>172</v>
      </c>
      <c r="H105" s="285"/>
      <c r="I105" s="274"/>
    </row>
    <row r="106" spans="1:9" ht="15.75">
      <c r="A106" s="1"/>
      <c r="B106" s="1"/>
      <c r="C106" s="1"/>
      <c r="D106" s="326" t="s">
        <v>170</v>
      </c>
      <c r="E106" s="326"/>
      <c r="F106" s="275"/>
      <c r="G106" s="19"/>
      <c r="H106" s="326" t="s">
        <v>173</v>
      </c>
      <c r="I106" s="326"/>
    </row>
    <row r="107" spans="1:9">
      <c r="A107" s="603"/>
      <c r="B107" s="603"/>
      <c r="C107" s="603"/>
      <c r="D107" s="604"/>
      <c r="E107" s="604"/>
      <c r="F107" s="604"/>
      <c r="G107" s="604"/>
      <c r="H107" s="604"/>
      <c r="I107" s="604"/>
    </row>
    <row r="108" spans="1:9">
      <c r="A108" s="603"/>
      <c r="B108" s="603"/>
      <c r="C108" s="603"/>
      <c r="D108" s="604"/>
      <c r="E108" s="604"/>
      <c r="F108" s="604"/>
      <c r="G108" s="604"/>
      <c r="H108" s="604"/>
      <c r="I108" s="604"/>
    </row>
    <row r="109" spans="1:9">
      <c r="A109" s="603"/>
      <c r="B109" s="603"/>
      <c r="C109" s="603"/>
      <c r="D109" s="604"/>
      <c r="E109" s="604"/>
      <c r="F109" s="604"/>
      <c r="G109" s="604"/>
      <c r="H109" s="604"/>
      <c r="I109" s="604"/>
    </row>
    <row r="110" spans="1:9">
      <c r="A110" s="603"/>
      <c r="B110" s="603"/>
      <c r="C110" s="603"/>
      <c r="D110" s="604"/>
      <c r="E110" s="604"/>
      <c r="F110" s="604"/>
      <c r="G110" s="604"/>
      <c r="H110" s="604"/>
      <c r="I110" s="604"/>
    </row>
    <row r="111" spans="1:9">
      <c r="A111" s="603"/>
      <c r="B111" s="603"/>
      <c r="C111" s="603"/>
      <c r="D111" s="604"/>
      <c r="E111" s="604"/>
      <c r="F111" s="604"/>
      <c r="G111" s="604"/>
      <c r="H111" s="604"/>
      <c r="I111" s="604"/>
    </row>
    <row r="112" spans="1:9">
      <c r="A112" s="603"/>
      <c r="B112" s="603"/>
      <c r="C112" s="603"/>
      <c r="D112" s="604"/>
      <c r="E112" s="604"/>
      <c r="F112" s="604"/>
      <c r="G112" s="604"/>
      <c r="H112" s="604"/>
      <c r="I112" s="604"/>
    </row>
    <row r="113" spans="1:9">
      <c r="A113" s="603"/>
      <c r="B113" s="603"/>
      <c r="C113" s="603"/>
      <c r="D113" s="604"/>
      <c r="E113" s="604"/>
      <c r="F113" s="604"/>
      <c r="G113" s="604"/>
      <c r="H113" s="604"/>
      <c r="I113" s="604"/>
    </row>
    <row r="114" spans="1:9">
      <c r="A114" s="603"/>
      <c r="B114" s="603"/>
      <c r="C114" s="603"/>
      <c r="D114" s="604"/>
      <c r="E114" s="604"/>
      <c r="F114" s="604"/>
      <c r="G114" s="604"/>
      <c r="H114" s="604"/>
      <c r="I114" s="604"/>
    </row>
    <row r="115" spans="1:9">
      <c r="A115" s="603"/>
      <c r="B115" s="603"/>
      <c r="C115" s="603"/>
      <c r="D115" s="604"/>
      <c r="E115" s="604"/>
      <c r="F115" s="604"/>
      <c r="G115" s="604"/>
      <c r="H115" s="604"/>
      <c r="I115" s="604"/>
    </row>
    <row r="116" spans="1:9">
      <c r="A116" s="603"/>
      <c r="B116" s="603"/>
      <c r="C116" s="603"/>
      <c r="D116" s="604"/>
      <c r="E116" s="604"/>
      <c r="F116" s="604"/>
      <c r="G116" s="604"/>
      <c r="H116" s="604"/>
      <c r="I116" s="604"/>
    </row>
    <row r="117" spans="1:9">
      <c r="A117" s="603"/>
      <c r="B117" s="603"/>
      <c r="C117" s="603"/>
      <c r="D117" s="604"/>
      <c r="E117" s="604"/>
      <c r="F117" s="604"/>
      <c r="G117" s="604"/>
      <c r="H117" s="604"/>
      <c r="I117" s="604"/>
    </row>
    <row r="118" spans="1:9">
      <c r="A118" s="603"/>
      <c r="B118" s="603"/>
      <c r="C118" s="603"/>
      <c r="D118" s="604"/>
      <c r="E118" s="604"/>
      <c r="F118" s="604"/>
      <c r="G118" s="604"/>
      <c r="H118" s="604"/>
      <c r="I118" s="604"/>
    </row>
    <row r="119" spans="1:9">
      <c r="A119" s="603"/>
      <c r="B119" s="603"/>
      <c r="C119" s="603"/>
      <c r="D119" s="604"/>
      <c r="E119" s="604"/>
      <c r="F119" s="604"/>
      <c r="G119" s="604"/>
      <c r="H119" s="604"/>
      <c r="I119" s="604"/>
    </row>
    <row r="120" spans="1:9">
      <c r="A120" s="603"/>
      <c r="B120" s="603"/>
      <c r="C120" s="603"/>
      <c r="D120" s="604"/>
      <c r="E120" s="604"/>
      <c r="F120" s="604"/>
      <c r="G120" s="604"/>
      <c r="H120" s="604"/>
      <c r="I120" s="604"/>
    </row>
    <row r="121" spans="1:9">
      <c r="A121" s="603"/>
      <c r="B121" s="603"/>
      <c r="C121" s="603"/>
      <c r="D121" s="604"/>
      <c r="E121" s="604"/>
      <c r="F121" s="604"/>
      <c r="G121" s="604"/>
      <c r="H121" s="604"/>
      <c r="I121" s="604"/>
    </row>
    <row r="122" spans="1:9">
      <c r="A122" s="603"/>
      <c r="B122" s="603"/>
      <c r="C122" s="603"/>
      <c r="D122" s="604"/>
      <c r="E122" s="604"/>
      <c r="F122" s="604"/>
      <c r="G122" s="604"/>
      <c r="H122" s="604"/>
      <c r="I122" s="604"/>
    </row>
    <row r="123" spans="1:9">
      <c r="A123" s="603"/>
      <c r="B123" s="603"/>
      <c r="C123" s="603"/>
      <c r="D123" s="604"/>
      <c r="E123" s="604"/>
      <c r="F123" s="604"/>
      <c r="G123" s="604"/>
      <c r="H123" s="604"/>
      <c r="I123" s="604"/>
    </row>
    <row r="124" spans="1:9">
      <c r="A124" s="603"/>
      <c r="B124" s="603"/>
      <c r="C124" s="603"/>
      <c r="D124" s="604"/>
      <c r="E124" s="604"/>
      <c r="F124" s="604"/>
      <c r="G124" s="604"/>
      <c r="H124" s="604"/>
      <c r="I124" s="604"/>
    </row>
    <row r="125" spans="1:9">
      <c r="A125" s="603"/>
      <c r="B125" s="603"/>
      <c r="C125" s="603"/>
      <c r="D125" s="604"/>
      <c r="E125" s="604"/>
      <c r="F125" s="604"/>
      <c r="G125" s="604"/>
      <c r="H125" s="604"/>
      <c r="I125" s="604"/>
    </row>
    <row r="126" spans="1:9">
      <c r="A126" s="603"/>
      <c r="B126" s="603"/>
      <c r="C126" s="603"/>
      <c r="D126" s="604"/>
      <c r="E126" s="604"/>
      <c r="F126" s="604"/>
      <c r="G126" s="604"/>
      <c r="H126" s="604"/>
      <c r="I126" s="604"/>
    </row>
    <row r="127" spans="1:9">
      <c r="A127" s="603"/>
      <c r="B127" s="603"/>
      <c r="C127" s="603"/>
      <c r="D127" s="604"/>
      <c r="E127" s="604"/>
      <c r="F127" s="604"/>
      <c r="G127" s="604"/>
      <c r="H127" s="604"/>
      <c r="I127" s="604"/>
    </row>
    <row r="128" spans="1:9">
      <c r="A128" s="603"/>
      <c r="B128" s="603"/>
      <c r="C128" s="603"/>
      <c r="D128" s="604"/>
      <c r="E128" s="604"/>
      <c r="F128" s="604"/>
      <c r="G128" s="604"/>
      <c r="H128" s="604"/>
      <c r="I128" s="604"/>
    </row>
    <row r="129" spans="1:9">
      <c r="A129" s="603"/>
      <c r="B129" s="603"/>
      <c r="C129" s="603"/>
      <c r="D129" s="604"/>
      <c r="E129" s="604"/>
      <c r="F129" s="604"/>
      <c r="G129" s="604"/>
      <c r="H129" s="604"/>
      <c r="I129" s="604"/>
    </row>
    <row r="130" spans="1:9">
      <c r="A130" s="603"/>
      <c r="B130" s="603"/>
      <c r="C130" s="603"/>
      <c r="D130" s="604"/>
      <c r="E130" s="604"/>
      <c r="F130" s="604"/>
      <c r="G130" s="604"/>
      <c r="H130" s="604"/>
      <c r="I130" s="604"/>
    </row>
    <row r="131" spans="1:9">
      <c r="A131" s="603"/>
      <c r="B131" s="603"/>
      <c r="C131" s="603"/>
      <c r="D131" s="604"/>
      <c r="E131" s="604"/>
      <c r="F131" s="604"/>
      <c r="G131" s="604"/>
      <c r="H131" s="604"/>
      <c r="I131" s="604"/>
    </row>
    <row r="132" spans="1:9">
      <c r="A132" s="603"/>
      <c r="B132" s="603"/>
      <c r="C132" s="603"/>
      <c r="D132" s="604"/>
      <c r="E132" s="604"/>
      <c r="F132" s="604"/>
      <c r="G132" s="604"/>
      <c r="H132" s="604"/>
      <c r="I132" s="604"/>
    </row>
    <row r="133" spans="1:9">
      <c r="A133" s="603"/>
      <c r="B133" s="603"/>
      <c r="C133" s="603"/>
      <c r="D133" s="604"/>
      <c r="E133" s="604"/>
      <c r="F133" s="604"/>
      <c r="G133" s="604"/>
      <c r="H133" s="604"/>
      <c r="I133" s="604"/>
    </row>
    <row r="134" spans="1:9">
      <c r="A134" s="603"/>
      <c r="B134" s="603"/>
      <c r="C134" s="603"/>
      <c r="D134" s="604"/>
      <c r="E134" s="604"/>
      <c r="F134" s="604"/>
      <c r="G134" s="604"/>
      <c r="H134" s="604"/>
      <c r="I134" s="604"/>
    </row>
    <row r="135" spans="1:9">
      <c r="A135" s="603"/>
      <c r="B135" s="603"/>
      <c r="C135" s="603"/>
      <c r="D135" s="604"/>
      <c r="E135" s="604"/>
      <c r="F135" s="604"/>
      <c r="G135" s="604"/>
      <c r="H135" s="604"/>
      <c r="I135" s="604"/>
    </row>
    <row r="136" spans="1:9">
      <c r="A136" s="603"/>
      <c r="B136" s="603"/>
      <c r="C136" s="603"/>
      <c r="D136" s="604"/>
      <c r="E136" s="604"/>
      <c r="F136" s="604"/>
      <c r="G136" s="604"/>
      <c r="H136" s="604"/>
      <c r="I136" s="604"/>
    </row>
    <row r="137" spans="1:9">
      <c r="A137" s="603"/>
      <c r="B137" s="603"/>
      <c r="C137" s="603"/>
      <c r="D137" s="604"/>
      <c r="E137" s="604"/>
      <c r="F137" s="604"/>
      <c r="G137" s="604"/>
      <c r="H137" s="604"/>
      <c r="I137" s="604"/>
    </row>
    <row r="138" spans="1:9">
      <c r="A138" s="603"/>
      <c r="B138" s="603"/>
      <c r="C138" s="603"/>
      <c r="D138" s="604"/>
      <c r="E138" s="604"/>
      <c r="F138" s="604"/>
      <c r="G138" s="604"/>
      <c r="H138" s="604"/>
      <c r="I138" s="604"/>
    </row>
    <row r="139" spans="1:9">
      <c r="A139" s="603"/>
      <c r="B139" s="603"/>
      <c r="C139" s="603"/>
      <c r="D139" s="604"/>
      <c r="E139" s="604"/>
      <c r="F139" s="604"/>
      <c r="G139" s="604"/>
      <c r="H139" s="604"/>
      <c r="I139" s="604"/>
    </row>
    <row r="140" spans="1:9">
      <c r="A140" s="603"/>
      <c r="B140" s="603"/>
      <c r="C140" s="603"/>
      <c r="D140" s="604"/>
      <c r="E140" s="604"/>
      <c r="F140" s="604"/>
      <c r="G140" s="604"/>
      <c r="H140" s="604"/>
      <c r="I140" s="604"/>
    </row>
    <row r="141" spans="1:9">
      <c r="A141" s="603"/>
      <c r="B141" s="603"/>
      <c r="C141" s="603"/>
      <c r="D141" s="604"/>
      <c r="E141" s="604"/>
      <c r="F141" s="604"/>
      <c r="G141" s="604"/>
      <c r="H141" s="604"/>
      <c r="I141" s="604"/>
    </row>
    <row r="142" spans="1:9">
      <c r="A142" s="603"/>
      <c r="B142" s="603"/>
      <c r="C142" s="603"/>
      <c r="D142" s="604"/>
      <c r="E142" s="604"/>
      <c r="F142" s="604"/>
      <c r="G142" s="604"/>
      <c r="H142" s="604"/>
      <c r="I142" s="604"/>
    </row>
    <row r="143" spans="1:9">
      <c r="A143" s="603"/>
      <c r="B143" s="603"/>
      <c r="C143" s="603"/>
      <c r="D143" s="604"/>
      <c r="E143" s="604"/>
      <c r="F143" s="604"/>
      <c r="G143" s="604"/>
      <c r="H143" s="604"/>
      <c r="I143" s="604"/>
    </row>
    <row r="144" spans="1:9">
      <c r="A144" s="603"/>
      <c r="B144" s="603"/>
      <c r="C144" s="603"/>
      <c r="D144" s="604"/>
      <c r="E144" s="604"/>
      <c r="F144" s="604"/>
      <c r="G144" s="604"/>
      <c r="H144" s="604"/>
      <c r="I144" s="604"/>
    </row>
    <row r="145" spans="1:9">
      <c r="A145" s="603"/>
      <c r="B145" s="603"/>
      <c r="C145" s="603"/>
      <c r="D145" s="604"/>
      <c r="E145" s="604"/>
      <c r="F145" s="604"/>
      <c r="G145" s="604"/>
      <c r="H145" s="604"/>
      <c r="I145" s="604"/>
    </row>
    <row r="146" spans="1:9">
      <c r="A146" s="603"/>
      <c r="B146" s="603"/>
      <c r="C146" s="603"/>
      <c r="D146" s="604"/>
      <c r="E146" s="604"/>
      <c r="F146" s="604"/>
      <c r="G146" s="604"/>
      <c r="H146" s="604"/>
      <c r="I146" s="604"/>
    </row>
    <row r="147" spans="1:9">
      <c r="A147" s="603"/>
      <c r="B147" s="603"/>
      <c r="C147" s="603"/>
      <c r="D147" s="604"/>
      <c r="E147" s="604"/>
      <c r="F147" s="604"/>
      <c r="G147" s="604"/>
      <c r="H147" s="604"/>
      <c r="I147" s="604"/>
    </row>
    <row r="148" spans="1:9">
      <c r="A148" s="603"/>
      <c r="B148" s="603"/>
      <c r="C148" s="603"/>
      <c r="D148" s="604"/>
      <c r="E148" s="604"/>
      <c r="F148" s="604"/>
      <c r="G148" s="604"/>
      <c r="H148" s="604"/>
      <c r="I148" s="604"/>
    </row>
    <row r="149" spans="1:9">
      <c r="A149" s="603"/>
      <c r="B149" s="603"/>
      <c r="C149" s="603"/>
      <c r="D149" s="604"/>
      <c r="E149" s="604"/>
      <c r="F149" s="604"/>
      <c r="G149" s="604"/>
      <c r="H149" s="604"/>
      <c r="I149" s="604"/>
    </row>
    <row r="150" spans="1:9">
      <c r="A150" s="603"/>
      <c r="B150" s="603"/>
      <c r="C150" s="603"/>
      <c r="D150" s="604"/>
      <c r="E150" s="604"/>
      <c r="F150" s="604"/>
      <c r="G150" s="604"/>
      <c r="H150" s="604"/>
      <c r="I150" s="604"/>
    </row>
    <row r="151" spans="1:9">
      <c r="A151" s="603"/>
      <c r="B151" s="603"/>
      <c r="C151" s="603"/>
      <c r="D151" s="604"/>
      <c r="E151" s="604"/>
      <c r="F151" s="604"/>
      <c r="G151" s="604"/>
      <c r="H151" s="604"/>
      <c r="I151" s="604"/>
    </row>
    <row r="152" spans="1:9">
      <c r="A152" s="603"/>
      <c r="B152" s="603"/>
      <c r="C152" s="603"/>
      <c r="D152" s="604"/>
      <c r="E152" s="604"/>
      <c r="F152" s="604"/>
      <c r="G152" s="604"/>
      <c r="H152" s="604"/>
      <c r="I152" s="604"/>
    </row>
    <row r="153" spans="1:9">
      <c r="A153" s="603"/>
      <c r="B153" s="603"/>
      <c r="C153" s="603"/>
      <c r="D153" s="604"/>
      <c r="E153" s="604"/>
      <c r="F153" s="604"/>
      <c r="G153" s="604"/>
      <c r="H153" s="604"/>
      <c r="I153" s="604"/>
    </row>
    <row r="154" spans="1:9">
      <c r="A154" s="603"/>
      <c r="B154" s="603"/>
      <c r="C154" s="603"/>
      <c r="D154" s="604"/>
      <c r="E154" s="604"/>
      <c r="F154" s="604"/>
      <c r="G154" s="604"/>
      <c r="H154" s="604"/>
      <c r="I154" s="604"/>
    </row>
    <row r="155" spans="1:9">
      <c r="A155" s="603"/>
      <c r="B155" s="603"/>
      <c r="C155" s="603"/>
      <c r="D155" s="604"/>
      <c r="E155" s="604"/>
      <c r="F155" s="604"/>
      <c r="G155" s="604"/>
      <c r="H155" s="604"/>
      <c r="I155" s="604"/>
    </row>
    <row r="156" spans="1:9">
      <c r="A156" s="603"/>
      <c r="B156" s="603"/>
      <c r="C156" s="603"/>
      <c r="D156" s="604"/>
      <c r="E156" s="604"/>
      <c r="F156" s="604"/>
      <c r="G156" s="604"/>
      <c r="H156" s="604"/>
      <c r="I156" s="604"/>
    </row>
    <row r="157" spans="1:9">
      <c r="A157" s="603"/>
      <c r="B157" s="603"/>
      <c r="C157" s="603"/>
      <c r="D157" s="604"/>
      <c r="E157" s="604"/>
      <c r="F157" s="604"/>
      <c r="G157" s="604"/>
      <c r="H157" s="604"/>
      <c r="I157" s="604"/>
    </row>
    <row r="158" spans="1:9">
      <c r="A158" s="603"/>
      <c r="B158" s="603"/>
      <c r="C158" s="603"/>
      <c r="D158" s="604"/>
      <c r="E158" s="604"/>
      <c r="F158" s="604"/>
      <c r="G158" s="604"/>
      <c r="H158" s="604"/>
      <c r="I158" s="604"/>
    </row>
    <row r="159" spans="1:9">
      <c r="A159" s="603"/>
      <c r="B159" s="603"/>
      <c r="C159" s="603"/>
      <c r="D159" s="604"/>
      <c r="E159" s="604"/>
      <c r="F159" s="604"/>
      <c r="G159" s="604"/>
      <c r="H159" s="604"/>
      <c r="I159" s="604"/>
    </row>
    <row r="160" spans="1:9">
      <c r="A160" s="603"/>
      <c r="B160" s="603"/>
      <c r="C160" s="603"/>
      <c r="D160" s="604"/>
      <c r="E160" s="604"/>
      <c r="F160" s="604"/>
      <c r="G160" s="604"/>
      <c r="H160" s="604"/>
      <c r="I160" s="604"/>
    </row>
    <row r="161" spans="1:9">
      <c r="A161" s="603"/>
      <c r="B161" s="603"/>
      <c r="C161" s="603"/>
      <c r="D161" s="604"/>
      <c r="E161" s="604"/>
      <c r="F161" s="604"/>
      <c r="G161" s="604"/>
      <c r="H161" s="604"/>
      <c r="I161" s="604"/>
    </row>
    <row r="162" spans="1:9">
      <c r="A162" s="603"/>
      <c r="B162" s="603"/>
      <c r="C162" s="603"/>
      <c r="D162" s="604"/>
      <c r="E162" s="604"/>
      <c r="F162" s="604"/>
      <c r="G162" s="604"/>
      <c r="H162" s="604"/>
      <c r="I162" s="604"/>
    </row>
    <row r="163" spans="1:9">
      <c r="A163" s="603"/>
      <c r="B163" s="603"/>
      <c r="C163" s="603"/>
      <c r="D163" s="604"/>
      <c r="E163" s="604"/>
      <c r="F163" s="604"/>
      <c r="G163" s="604"/>
      <c r="H163" s="604"/>
      <c r="I163" s="604"/>
    </row>
    <row r="164" spans="1:9">
      <c r="A164" s="603"/>
      <c r="B164" s="603"/>
      <c r="C164" s="603"/>
      <c r="D164" s="604"/>
      <c r="E164" s="604"/>
      <c r="F164" s="604"/>
      <c r="G164" s="604"/>
      <c r="H164" s="604"/>
      <c r="I164" s="604"/>
    </row>
    <row r="165" spans="1:9">
      <c r="A165" s="603"/>
      <c r="B165" s="603"/>
      <c r="C165" s="603"/>
      <c r="D165" s="604"/>
      <c r="E165" s="604"/>
      <c r="F165" s="604"/>
      <c r="G165" s="604"/>
      <c r="H165" s="604"/>
      <c r="I165" s="604"/>
    </row>
    <row r="166" spans="1:9">
      <c r="A166" s="603"/>
      <c r="B166" s="603"/>
      <c r="C166" s="603"/>
      <c r="D166" s="604"/>
      <c r="E166" s="604"/>
      <c r="F166" s="604"/>
      <c r="G166" s="604"/>
      <c r="H166" s="604"/>
      <c r="I166" s="604"/>
    </row>
    <row r="167" spans="1:9">
      <c r="A167" s="603"/>
      <c r="B167" s="603"/>
      <c r="C167" s="603"/>
      <c r="D167" s="604"/>
      <c r="E167" s="604"/>
      <c r="F167" s="604"/>
      <c r="G167" s="604"/>
      <c r="H167" s="604"/>
      <c r="I167" s="604"/>
    </row>
    <row r="168" spans="1:9">
      <c r="A168" s="603"/>
      <c r="B168" s="603"/>
      <c r="C168" s="603"/>
      <c r="D168" s="604"/>
      <c r="E168" s="604"/>
      <c r="F168" s="604"/>
      <c r="G168" s="604"/>
      <c r="H168" s="604"/>
      <c r="I168" s="604"/>
    </row>
    <row r="169" spans="1:9">
      <c r="A169" s="603"/>
      <c r="B169" s="603"/>
      <c r="C169" s="603"/>
      <c r="D169" s="604"/>
      <c r="E169" s="604"/>
      <c r="F169" s="604"/>
      <c r="G169" s="604"/>
      <c r="H169" s="604"/>
      <c r="I169" s="604"/>
    </row>
    <row r="170" spans="1:9">
      <c r="A170" s="603"/>
      <c r="B170" s="603"/>
      <c r="C170" s="603"/>
      <c r="D170" s="604"/>
      <c r="E170" s="604"/>
      <c r="F170" s="604"/>
      <c r="G170" s="604"/>
      <c r="H170" s="604"/>
      <c r="I170" s="604"/>
    </row>
    <row r="171" spans="1:9">
      <c r="A171" s="603"/>
      <c r="B171" s="603"/>
      <c r="C171" s="603"/>
      <c r="D171" s="604"/>
      <c r="E171" s="604"/>
      <c r="F171" s="604"/>
      <c r="G171" s="604"/>
      <c r="H171" s="604"/>
      <c r="I171" s="604"/>
    </row>
    <row r="172" spans="1:9">
      <c r="A172" s="603"/>
      <c r="B172" s="603"/>
      <c r="C172" s="603"/>
      <c r="D172" s="604"/>
      <c r="E172" s="604"/>
      <c r="F172" s="604"/>
      <c r="G172" s="604"/>
      <c r="H172" s="604"/>
      <c r="I172" s="604"/>
    </row>
    <row r="173" spans="1:9">
      <c r="A173" s="603"/>
      <c r="B173" s="603"/>
      <c r="C173" s="603"/>
      <c r="D173" s="604"/>
      <c r="E173" s="604"/>
      <c r="F173" s="604"/>
      <c r="G173" s="604"/>
      <c r="H173" s="604"/>
      <c r="I173" s="604"/>
    </row>
    <row r="174" spans="1:9">
      <c r="A174" s="603"/>
      <c r="B174" s="603"/>
      <c r="C174" s="603"/>
      <c r="D174" s="604"/>
      <c r="E174" s="604"/>
      <c r="F174" s="604"/>
      <c r="G174" s="604"/>
      <c r="H174" s="604"/>
      <c r="I174" s="604"/>
    </row>
    <row r="175" spans="1:9">
      <c r="A175" s="603"/>
      <c r="B175" s="603"/>
      <c r="C175" s="603"/>
      <c r="D175" s="604"/>
      <c r="E175" s="604"/>
      <c r="F175" s="604"/>
      <c r="G175" s="604"/>
      <c r="H175" s="604"/>
      <c r="I175" s="604"/>
    </row>
    <row r="176" spans="1:9">
      <c r="A176" s="603"/>
      <c r="B176" s="603"/>
      <c r="C176" s="603"/>
      <c r="D176" s="604"/>
      <c r="E176" s="604"/>
      <c r="F176" s="604"/>
      <c r="G176" s="604"/>
      <c r="H176" s="604"/>
      <c r="I176" s="604"/>
    </row>
    <row r="177" spans="1:9">
      <c r="A177" s="603"/>
      <c r="B177" s="603"/>
      <c r="C177" s="603"/>
      <c r="D177" s="604"/>
      <c r="E177" s="604"/>
      <c r="F177" s="604"/>
      <c r="G177" s="604"/>
      <c r="H177" s="604"/>
      <c r="I177" s="604"/>
    </row>
    <row r="178" spans="1:9">
      <c r="A178" s="603"/>
      <c r="B178" s="603"/>
      <c r="C178" s="603"/>
      <c r="D178" s="604"/>
      <c r="E178" s="604"/>
      <c r="F178" s="604"/>
      <c r="G178" s="604"/>
      <c r="H178" s="604"/>
      <c r="I178" s="604"/>
    </row>
    <row r="179" spans="1:9">
      <c r="A179" s="603"/>
      <c r="B179" s="603"/>
      <c r="C179" s="603"/>
      <c r="D179" s="604"/>
      <c r="E179" s="604"/>
      <c r="F179" s="604"/>
      <c r="G179" s="604"/>
      <c r="H179" s="604"/>
      <c r="I179" s="604"/>
    </row>
    <row r="180" spans="1:9">
      <c r="A180" s="603"/>
      <c r="B180" s="603"/>
      <c r="C180" s="603"/>
      <c r="D180" s="604"/>
      <c r="E180" s="604"/>
      <c r="F180" s="604"/>
      <c r="G180" s="604"/>
      <c r="H180" s="604"/>
      <c r="I180" s="604"/>
    </row>
    <row r="181" spans="1:9">
      <c r="A181" s="603"/>
      <c r="B181" s="603"/>
      <c r="C181" s="603"/>
      <c r="D181" s="604"/>
      <c r="E181" s="604"/>
      <c r="F181" s="604"/>
      <c r="G181" s="604"/>
      <c r="H181" s="604"/>
      <c r="I181" s="604"/>
    </row>
    <row r="182" spans="1:9">
      <c r="A182" s="603"/>
      <c r="B182" s="603"/>
      <c r="C182" s="603"/>
      <c r="D182" s="604"/>
      <c r="E182" s="604"/>
      <c r="F182" s="604"/>
      <c r="G182" s="604"/>
      <c r="H182" s="604"/>
      <c r="I182" s="604"/>
    </row>
    <row r="183" spans="1:9">
      <c r="A183" s="603"/>
      <c r="B183" s="603"/>
      <c r="C183" s="603"/>
      <c r="D183" s="604"/>
      <c r="E183" s="604"/>
      <c r="F183" s="604"/>
      <c r="G183" s="604"/>
      <c r="H183" s="604"/>
      <c r="I183" s="604"/>
    </row>
    <row r="184" spans="1:9">
      <c r="A184" s="603"/>
      <c r="B184" s="603"/>
      <c r="C184" s="603"/>
      <c r="D184" s="604"/>
      <c r="E184" s="604"/>
      <c r="F184" s="604"/>
      <c r="G184" s="604"/>
      <c r="H184" s="604"/>
      <c r="I184" s="604"/>
    </row>
    <row r="185" spans="1:9">
      <c r="A185" s="603"/>
      <c r="B185" s="603"/>
      <c r="C185" s="603"/>
      <c r="D185" s="604"/>
      <c r="E185" s="604"/>
      <c r="F185" s="604"/>
      <c r="G185" s="604"/>
      <c r="H185" s="604"/>
      <c r="I185" s="604"/>
    </row>
    <row r="186" spans="1:9">
      <c r="A186" s="603"/>
      <c r="B186" s="603"/>
      <c r="C186" s="603"/>
      <c r="D186" s="604"/>
      <c r="E186" s="604"/>
      <c r="F186" s="604"/>
      <c r="G186" s="604"/>
      <c r="H186" s="604"/>
      <c r="I186" s="604"/>
    </row>
    <row r="187" spans="1:9">
      <c r="A187" s="603"/>
      <c r="B187" s="603"/>
      <c r="C187" s="603"/>
      <c r="D187" s="604"/>
      <c r="E187" s="604"/>
      <c r="F187" s="604"/>
      <c r="G187" s="604"/>
      <c r="H187" s="604"/>
      <c r="I187" s="604"/>
    </row>
    <row r="188" spans="1:9">
      <c r="A188" s="603"/>
      <c r="B188" s="603"/>
      <c r="C188" s="603"/>
      <c r="D188" s="604"/>
      <c r="E188" s="604"/>
      <c r="F188" s="604"/>
      <c r="G188" s="604"/>
      <c r="H188" s="604"/>
      <c r="I188" s="604"/>
    </row>
    <row r="189" spans="1:9">
      <c r="A189" s="603"/>
      <c r="B189" s="603"/>
      <c r="C189" s="603"/>
      <c r="D189" s="604"/>
      <c r="E189" s="604"/>
      <c r="F189" s="604"/>
      <c r="G189" s="604"/>
      <c r="H189" s="604"/>
      <c r="I189" s="604"/>
    </row>
    <row r="190" spans="1:9">
      <c r="A190" s="603"/>
      <c r="B190" s="603"/>
      <c r="C190" s="603"/>
      <c r="D190" s="604"/>
      <c r="E190" s="604"/>
      <c r="F190" s="604"/>
      <c r="G190" s="604"/>
      <c r="H190" s="604"/>
      <c r="I190" s="604"/>
    </row>
    <row r="191" spans="1:9">
      <c r="A191" s="603"/>
      <c r="B191" s="603"/>
      <c r="C191" s="603"/>
      <c r="D191" s="604"/>
      <c r="E191" s="604"/>
      <c r="F191" s="604"/>
      <c r="G191" s="604"/>
      <c r="H191" s="604"/>
      <c r="I191" s="604"/>
    </row>
    <row r="192" spans="1:9">
      <c r="A192" s="603"/>
      <c r="B192" s="603"/>
      <c r="C192" s="603"/>
      <c r="D192" s="604"/>
      <c r="E192" s="604"/>
      <c r="F192" s="604"/>
      <c r="G192" s="604"/>
      <c r="H192" s="604"/>
      <c r="I192" s="604"/>
    </row>
    <row r="193" spans="1:9">
      <c r="A193" s="603"/>
      <c r="B193" s="603"/>
      <c r="C193" s="603"/>
      <c r="D193" s="604"/>
      <c r="E193" s="604"/>
      <c r="F193" s="604"/>
      <c r="G193" s="604"/>
      <c r="H193" s="604"/>
      <c r="I193" s="604"/>
    </row>
    <row r="194" spans="1:9">
      <c r="A194" s="603"/>
      <c r="B194" s="603"/>
      <c r="C194" s="603"/>
      <c r="D194" s="604"/>
      <c r="E194" s="604"/>
      <c r="F194" s="604"/>
      <c r="G194" s="604"/>
      <c r="H194" s="604"/>
      <c r="I194" s="604"/>
    </row>
    <row r="195" spans="1:9">
      <c r="A195" s="603"/>
      <c r="B195" s="603"/>
      <c r="C195" s="603"/>
      <c r="D195" s="604"/>
      <c r="E195" s="604"/>
      <c r="F195" s="604"/>
      <c r="G195" s="604"/>
      <c r="H195" s="604"/>
      <c r="I195" s="604"/>
    </row>
    <row r="196" spans="1:9">
      <c r="A196" s="603"/>
      <c r="B196" s="603"/>
      <c r="C196" s="603"/>
      <c r="D196" s="604"/>
      <c r="E196" s="604"/>
      <c r="F196" s="604"/>
      <c r="G196" s="604"/>
      <c r="H196" s="604"/>
      <c r="I196" s="604"/>
    </row>
    <row r="197" spans="1:9">
      <c r="A197" s="603"/>
      <c r="B197" s="603"/>
      <c r="C197" s="603"/>
      <c r="D197" s="604"/>
      <c r="E197" s="604"/>
      <c r="F197" s="604"/>
      <c r="G197" s="604"/>
      <c r="H197" s="604"/>
      <c r="I197" s="604"/>
    </row>
    <row r="198" spans="1:9">
      <c r="A198" s="603"/>
      <c r="B198" s="603"/>
      <c r="C198" s="603"/>
      <c r="D198" s="604"/>
      <c r="E198" s="604"/>
      <c r="F198" s="604"/>
      <c r="G198" s="604"/>
      <c r="H198" s="604"/>
      <c r="I198" s="604"/>
    </row>
    <row r="199" spans="1:9">
      <c r="A199" s="603"/>
      <c r="B199" s="603"/>
      <c r="C199" s="603"/>
      <c r="D199" s="604"/>
      <c r="E199" s="604"/>
      <c r="F199" s="604"/>
      <c r="G199" s="604"/>
      <c r="H199" s="604"/>
      <c r="I199" s="604"/>
    </row>
    <row r="200" spans="1:9">
      <c r="A200" s="603"/>
      <c r="B200" s="603"/>
      <c r="C200" s="603"/>
      <c r="D200" s="604"/>
      <c r="E200" s="604"/>
      <c r="F200" s="604"/>
      <c r="G200" s="604"/>
      <c r="H200" s="604"/>
      <c r="I200" s="604"/>
    </row>
    <row r="201" spans="1:9">
      <c r="A201" s="603"/>
      <c r="B201" s="603"/>
      <c r="C201" s="603"/>
      <c r="D201" s="604"/>
      <c r="E201" s="604"/>
      <c r="F201" s="604"/>
      <c r="G201" s="604"/>
      <c r="H201" s="604"/>
      <c r="I201" s="604"/>
    </row>
    <row r="202" spans="1:9">
      <c r="A202" s="603"/>
      <c r="B202" s="603"/>
      <c r="C202" s="603"/>
      <c r="D202" s="604"/>
      <c r="E202" s="604"/>
      <c r="F202" s="604"/>
      <c r="G202" s="604"/>
      <c r="H202" s="604"/>
      <c r="I202" s="604"/>
    </row>
    <row r="203" spans="1:9">
      <c r="A203" s="603"/>
      <c r="B203" s="603"/>
      <c r="C203" s="603"/>
      <c r="D203" s="604"/>
      <c r="E203" s="604"/>
      <c r="F203" s="604"/>
      <c r="G203" s="604"/>
      <c r="H203" s="604"/>
      <c r="I203" s="604"/>
    </row>
    <row r="204" spans="1:9">
      <c r="A204" s="603"/>
      <c r="B204" s="603"/>
      <c r="C204" s="603"/>
      <c r="D204" s="604"/>
      <c r="E204" s="604"/>
      <c r="F204" s="604"/>
      <c r="G204" s="604"/>
      <c r="H204" s="604"/>
      <c r="I204" s="604"/>
    </row>
    <row r="205" spans="1:9">
      <c r="A205" s="603"/>
      <c r="B205" s="603"/>
      <c r="C205" s="603"/>
      <c r="D205" s="604"/>
      <c r="E205" s="604"/>
      <c r="F205" s="604"/>
      <c r="G205" s="604"/>
      <c r="H205" s="604"/>
      <c r="I205" s="604"/>
    </row>
    <row r="206" spans="1:9">
      <c r="A206" s="603"/>
      <c r="B206" s="603"/>
      <c r="C206" s="603"/>
      <c r="D206" s="604"/>
      <c r="E206" s="604"/>
      <c r="F206" s="604"/>
      <c r="G206" s="604"/>
      <c r="H206" s="604"/>
      <c r="I206" s="604"/>
    </row>
    <row r="207" spans="1:9">
      <c r="A207" s="603"/>
      <c r="B207" s="603"/>
      <c r="C207" s="603"/>
      <c r="D207" s="604"/>
      <c r="E207" s="604"/>
      <c r="F207" s="604"/>
      <c r="G207" s="604"/>
      <c r="H207" s="604"/>
      <c r="I207" s="604"/>
    </row>
    <row r="208" spans="1:9">
      <c r="A208" s="603"/>
      <c r="B208" s="603"/>
      <c r="C208" s="603"/>
      <c r="D208" s="604"/>
      <c r="E208" s="604"/>
      <c r="F208" s="604"/>
      <c r="G208" s="604"/>
      <c r="H208" s="604"/>
      <c r="I208" s="604"/>
    </row>
    <row r="209" spans="1:9">
      <c r="A209" s="603"/>
      <c r="B209" s="603"/>
      <c r="C209" s="603"/>
      <c r="D209" s="604"/>
      <c r="E209" s="604"/>
      <c r="F209" s="604"/>
      <c r="G209" s="604"/>
      <c r="H209" s="604"/>
      <c r="I209" s="604"/>
    </row>
    <row r="210" spans="1:9">
      <c r="A210" s="603"/>
      <c r="B210" s="603"/>
      <c r="C210" s="603"/>
      <c r="D210" s="604"/>
      <c r="E210" s="604"/>
      <c r="F210" s="604"/>
      <c r="G210" s="604"/>
      <c r="H210" s="604"/>
      <c r="I210" s="604"/>
    </row>
    <row r="211" spans="1:9">
      <c r="A211" s="603"/>
      <c r="B211" s="603"/>
      <c r="C211" s="603"/>
      <c r="D211" s="604"/>
      <c r="E211" s="604"/>
      <c r="F211" s="604"/>
      <c r="G211" s="604"/>
      <c r="H211" s="604"/>
      <c r="I211" s="604"/>
    </row>
    <row r="212" spans="1:9">
      <c r="A212" s="603"/>
      <c r="B212" s="603"/>
      <c r="C212" s="603"/>
      <c r="D212" s="604"/>
      <c r="E212" s="604"/>
      <c r="F212" s="604"/>
      <c r="G212" s="604"/>
      <c r="H212" s="604"/>
      <c r="I212" s="604"/>
    </row>
    <row r="213" spans="1:9">
      <c r="A213" s="603"/>
      <c r="B213" s="603"/>
      <c r="C213" s="603"/>
      <c r="D213" s="604"/>
      <c r="E213" s="604"/>
      <c r="F213" s="604"/>
      <c r="G213" s="604"/>
      <c r="H213" s="604"/>
      <c r="I213" s="604"/>
    </row>
    <row r="214" spans="1:9">
      <c r="A214" s="603"/>
      <c r="B214" s="603"/>
      <c r="C214" s="603"/>
      <c r="D214" s="604"/>
      <c r="E214" s="604"/>
      <c r="F214" s="604"/>
      <c r="G214" s="604"/>
      <c r="H214" s="604"/>
      <c r="I214" s="604"/>
    </row>
    <row r="215" spans="1:9">
      <c r="A215" s="603"/>
      <c r="B215" s="603"/>
      <c r="C215" s="603"/>
      <c r="D215" s="604"/>
      <c r="E215" s="604"/>
      <c r="F215" s="604"/>
      <c r="G215" s="604"/>
      <c r="H215" s="604"/>
      <c r="I215" s="604"/>
    </row>
    <row r="216" spans="1:9">
      <c r="A216" s="603"/>
      <c r="B216" s="603"/>
      <c r="C216" s="603"/>
      <c r="D216" s="604"/>
      <c r="E216" s="604"/>
      <c r="F216" s="604"/>
      <c r="G216" s="604"/>
      <c r="H216" s="604"/>
      <c r="I216" s="604"/>
    </row>
    <row r="217" spans="1:9">
      <c r="A217" s="603"/>
      <c r="B217" s="603"/>
      <c r="C217" s="603"/>
      <c r="D217" s="604"/>
      <c r="E217" s="604"/>
      <c r="F217" s="604"/>
      <c r="G217" s="604"/>
      <c r="H217" s="604"/>
      <c r="I217" s="604"/>
    </row>
    <row r="218" spans="1:9">
      <c r="A218" s="603"/>
      <c r="B218" s="603"/>
      <c r="C218" s="603"/>
      <c r="D218" s="604"/>
      <c r="E218" s="604"/>
      <c r="F218" s="604"/>
      <c r="G218" s="604"/>
      <c r="H218" s="604"/>
      <c r="I218" s="604"/>
    </row>
    <row r="219" spans="1:9">
      <c r="A219" s="603"/>
      <c r="B219" s="603"/>
      <c r="C219" s="603"/>
      <c r="D219" s="604"/>
      <c r="E219" s="604"/>
      <c r="F219" s="604"/>
      <c r="G219" s="604"/>
      <c r="H219" s="604"/>
      <c r="I219" s="604"/>
    </row>
    <row r="220" spans="1:9">
      <c r="A220" s="603"/>
      <c r="B220" s="603"/>
      <c r="C220" s="603"/>
      <c r="D220" s="604"/>
      <c r="E220" s="604"/>
      <c r="F220" s="604"/>
      <c r="G220" s="604"/>
      <c r="H220" s="604"/>
      <c r="I220" s="604"/>
    </row>
    <row r="221" spans="1:9">
      <c r="A221" s="603"/>
      <c r="B221" s="603"/>
      <c r="C221" s="603"/>
      <c r="D221" s="604"/>
      <c r="E221" s="604"/>
      <c r="F221" s="604"/>
      <c r="G221" s="604"/>
      <c r="H221" s="604"/>
      <c r="I221" s="604"/>
    </row>
    <row r="222" spans="1:9">
      <c r="A222" s="603"/>
      <c r="B222" s="603"/>
      <c r="C222" s="603"/>
      <c r="D222" s="604"/>
      <c r="E222" s="604"/>
      <c r="F222" s="604"/>
      <c r="G222" s="604"/>
      <c r="H222" s="604"/>
      <c r="I222" s="604"/>
    </row>
    <row r="223" spans="1:9">
      <c r="A223" s="603"/>
      <c r="B223" s="603"/>
      <c r="C223" s="603"/>
      <c r="D223" s="604"/>
      <c r="E223" s="604"/>
      <c r="F223" s="604"/>
      <c r="G223" s="604"/>
      <c r="H223" s="604"/>
      <c r="I223" s="604"/>
    </row>
    <row r="224" spans="1:9">
      <c r="A224" s="603"/>
      <c r="B224" s="603"/>
      <c r="C224" s="603"/>
      <c r="D224" s="604"/>
      <c r="E224" s="604"/>
      <c r="F224" s="604"/>
      <c r="G224" s="604"/>
      <c r="H224" s="604"/>
      <c r="I224" s="604"/>
    </row>
    <row r="225" spans="1:9">
      <c r="A225" s="603"/>
      <c r="B225" s="603"/>
      <c r="C225" s="603"/>
      <c r="D225" s="604"/>
      <c r="E225" s="604"/>
      <c r="F225" s="604"/>
      <c r="G225" s="604"/>
      <c r="H225" s="604"/>
      <c r="I225" s="604"/>
    </row>
    <row r="226" spans="1:9">
      <c r="A226" s="603"/>
      <c r="B226" s="603"/>
      <c r="C226" s="603"/>
      <c r="D226" s="604"/>
      <c r="E226" s="604"/>
      <c r="F226" s="604"/>
      <c r="G226" s="604"/>
      <c r="H226" s="604"/>
      <c r="I226" s="604"/>
    </row>
    <row r="227" spans="1:9">
      <c r="A227" s="603"/>
      <c r="B227" s="603"/>
      <c r="C227" s="603"/>
      <c r="D227" s="604"/>
      <c r="E227" s="604"/>
      <c r="F227" s="604"/>
      <c r="G227" s="604"/>
      <c r="H227" s="604"/>
      <c r="I227" s="604"/>
    </row>
    <row r="228" spans="1:9">
      <c r="A228" s="603"/>
      <c r="B228" s="603"/>
      <c r="C228" s="603"/>
      <c r="D228" s="604"/>
      <c r="E228" s="604"/>
      <c r="F228" s="604"/>
      <c r="G228" s="604"/>
      <c r="H228" s="604"/>
      <c r="I228" s="604"/>
    </row>
    <row r="229" spans="1:9">
      <c r="A229" s="603"/>
      <c r="B229" s="603"/>
      <c r="C229" s="603"/>
      <c r="D229" s="604"/>
      <c r="E229" s="604"/>
      <c r="F229" s="604"/>
      <c r="G229" s="604"/>
      <c r="H229" s="604"/>
      <c r="I229" s="604"/>
    </row>
    <row r="230" spans="1:9">
      <c r="A230" s="603"/>
      <c r="B230" s="603"/>
      <c r="C230" s="603"/>
      <c r="D230" s="604"/>
      <c r="E230" s="604"/>
      <c r="F230" s="604"/>
      <c r="G230" s="604"/>
      <c r="H230" s="604"/>
      <c r="I230" s="604"/>
    </row>
    <row r="231" spans="1:9">
      <c r="A231" s="603"/>
      <c r="B231" s="603"/>
      <c r="C231" s="603"/>
      <c r="D231" s="604"/>
      <c r="E231" s="604"/>
      <c r="F231" s="604"/>
      <c r="G231" s="604"/>
      <c r="H231" s="604"/>
      <c r="I231" s="604"/>
    </row>
    <row r="232" spans="1:9">
      <c r="A232" s="603"/>
      <c r="B232" s="603"/>
      <c r="C232" s="603"/>
      <c r="D232" s="604"/>
      <c r="E232" s="604"/>
      <c r="F232" s="604"/>
      <c r="G232" s="604"/>
      <c r="H232" s="604"/>
      <c r="I232" s="604"/>
    </row>
    <row r="233" spans="1:9">
      <c r="A233" s="603"/>
      <c r="B233" s="603"/>
      <c r="C233" s="603"/>
      <c r="D233" s="604"/>
      <c r="E233" s="604"/>
      <c r="F233" s="604"/>
      <c r="G233" s="604"/>
      <c r="H233" s="604"/>
      <c r="I233" s="604"/>
    </row>
    <row r="234" spans="1:9">
      <c r="A234" s="603"/>
      <c r="B234" s="603"/>
      <c r="C234" s="603"/>
      <c r="D234" s="604"/>
      <c r="E234" s="604"/>
      <c r="F234" s="604"/>
      <c r="G234" s="604"/>
      <c r="H234" s="604"/>
      <c r="I234" s="604"/>
    </row>
    <row r="235" spans="1:9">
      <c r="A235" s="603"/>
      <c r="B235" s="603"/>
      <c r="C235" s="603"/>
      <c r="D235" s="604"/>
      <c r="E235" s="604"/>
      <c r="F235" s="604"/>
      <c r="G235" s="604"/>
      <c r="H235" s="604"/>
      <c r="I235" s="604"/>
    </row>
    <row r="236" spans="1:9">
      <c r="A236" s="603"/>
      <c r="B236" s="603"/>
      <c r="C236" s="603"/>
      <c r="D236" s="604"/>
      <c r="E236" s="604"/>
      <c r="F236" s="604"/>
      <c r="G236" s="604"/>
      <c r="H236" s="604"/>
      <c r="I236" s="604"/>
    </row>
    <row r="237" spans="1:9">
      <c r="A237" s="603"/>
      <c r="B237" s="603"/>
      <c r="C237" s="603"/>
      <c r="D237" s="604"/>
      <c r="E237" s="604"/>
      <c r="F237" s="604"/>
      <c r="G237" s="604"/>
      <c r="H237" s="604"/>
      <c r="I237" s="604"/>
    </row>
    <row r="238" spans="1:9">
      <c r="A238" s="603"/>
      <c r="B238" s="603"/>
      <c r="C238" s="603"/>
      <c r="D238" s="604"/>
      <c r="E238" s="604"/>
      <c r="F238" s="604"/>
      <c r="G238" s="604"/>
      <c r="H238" s="604"/>
      <c r="I238" s="604"/>
    </row>
    <row r="239" spans="1:9">
      <c r="A239" s="603"/>
      <c r="B239" s="603"/>
      <c r="C239" s="603"/>
      <c r="D239" s="604"/>
      <c r="E239" s="604"/>
      <c r="F239" s="604"/>
      <c r="G239" s="604"/>
      <c r="H239" s="604"/>
      <c r="I239" s="604"/>
    </row>
    <row r="240" spans="1:9">
      <c r="A240" s="603"/>
      <c r="B240" s="603"/>
      <c r="C240" s="603"/>
      <c r="D240" s="604"/>
      <c r="E240" s="604"/>
      <c r="F240" s="604"/>
      <c r="G240" s="604"/>
      <c r="H240" s="604"/>
      <c r="I240" s="604"/>
    </row>
    <row r="241" spans="1:9">
      <c r="A241" s="603"/>
      <c r="B241" s="603"/>
      <c r="C241" s="603"/>
      <c r="D241" s="604"/>
      <c r="E241" s="604"/>
      <c r="F241" s="604"/>
      <c r="G241" s="604"/>
      <c r="H241" s="604"/>
      <c r="I241" s="604"/>
    </row>
    <row r="242" spans="1:9">
      <c r="A242" s="603"/>
      <c r="B242" s="603"/>
      <c r="C242" s="603"/>
      <c r="D242" s="604"/>
      <c r="E242" s="604"/>
      <c r="F242" s="604"/>
      <c r="G242" s="604"/>
      <c r="H242" s="604"/>
      <c r="I242" s="604"/>
    </row>
    <row r="243" spans="1:9">
      <c r="A243" s="603"/>
      <c r="B243" s="603"/>
      <c r="C243" s="603"/>
      <c r="D243" s="604"/>
      <c r="E243" s="604"/>
      <c r="F243" s="604"/>
      <c r="G243" s="604"/>
      <c r="H243" s="604"/>
      <c r="I243" s="604"/>
    </row>
    <row r="244" spans="1:9">
      <c r="A244" s="603"/>
      <c r="B244" s="603"/>
      <c r="C244" s="603"/>
      <c r="D244" s="604"/>
      <c r="E244" s="604"/>
      <c r="F244" s="604"/>
      <c r="G244" s="604"/>
      <c r="H244" s="604"/>
      <c r="I244" s="604"/>
    </row>
    <row r="245" spans="1:9">
      <c r="A245" s="603"/>
      <c r="B245" s="603"/>
      <c r="C245" s="603"/>
      <c r="D245" s="604"/>
      <c r="E245" s="604"/>
      <c r="F245" s="604"/>
      <c r="G245" s="604"/>
      <c r="H245" s="604"/>
      <c r="I245" s="604"/>
    </row>
    <row r="246" spans="1:9">
      <c r="A246" s="603"/>
      <c r="B246" s="603"/>
      <c r="C246" s="603"/>
      <c r="D246" s="604"/>
      <c r="E246" s="604"/>
      <c r="F246" s="604"/>
      <c r="G246" s="604"/>
      <c r="H246" s="604"/>
      <c r="I246" s="604"/>
    </row>
    <row r="247" spans="1:9">
      <c r="A247" s="603"/>
      <c r="B247" s="603"/>
      <c r="C247" s="603"/>
      <c r="D247" s="604"/>
      <c r="E247" s="604"/>
      <c r="F247" s="604"/>
      <c r="G247" s="604"/>
      <c r="H247" s="604"/>
      <c r="I247" s="604"/>
    </row>
    <row r="248" spans="1:9">
      <c r="A248" s="603"/>
      <c r="B248" s="603"/>
      <c r="C248" s="603"/>
      <c r="D248" s="604"/>
      <c r="E248" s="604"/>
      <c r="F248" s="604"/>
      <c r="G248" s="604"/>
      <c r="H248" s="604"/>
      <c r="I248" s="604"/>
    </row>
  </sheetData>
  <mergeCells count="8">
    <mergeCell ref="D106:E106"/>
    <mergeCell ref="H106:I106"/>
    <mergeCell ref="H11:I11"/>
    <mergeCell ref="H12:I14"/>
    <mergeCell ref="D17:D18"/>
    <mergeCell ref="E17:E18"/>
    <mergeCell ref="F100:G100"/>
    <mergeCell ref="D102:E102"/>
  </mergeCells>
  <conditionalFormatting sqref="D65:I65">
    <cfRule type="cellIs" dxfId="62" priority="21" stopIfTrue="1" operator="notEqual">
      <formula>0</formula>
    </cfRule>
  </conditionalFormatting>
  <conditionalFormatting sqref="D97:I97">
    <cfRule type="cellIs" dxfId="61" priority="20" stopIfTrue="1" operator="notEqual">
      <formula>0</formula>
    </cfRule>
  </conditionalFormatting>
  <conditionalFormatting sqref="F99:G99 A99">
    <cfRule type="cellIs" dxfId="60" priority="19" stopIfTrue="1" operator="equal">
      <formula>0</formula>
    </cfRule>
  </conditionalFormatting>
  <conditionalFormatting sqref="H106 D102">
    <cfRule type="cellIs" dxfId="59" priority="18" stopIfTrue="1" operator="equal">
      <formula>0</formula>
    </cfRule>
  </conditionalFormatting>
  <conditionalFormatting sqref="I99">
    <cfRule type="cellIs" dxfId="58" priority="17" stopIfTrue="1" operator="equal">
      <formula>0</formula>
    </cfRule>
  </conditionalFormatting>
  <conditionalFormatting sqref="D106:E106">
    <cfRule type="cellIs" dxfId="57" priority="16" stopIfTrue="1" operator="equal">
      <formula>0</formula>
    </cfRule>
  </conditionalFormatting>
  <conditionalFormatting sqref="E15">
    <cfRule type="cellIs" dxfId="56" priority="11" stopIfTrue="1" operator="equal">
      <formula>"Чужди средства"</formula>
    </cfRule>
    <cfRule type="cellIs" dxfId="55" priority="12" stopIfTrue="1" operator="equal">
      <formula>"СЕС - ДМП"</formula>
    </cfRule>
    <cfRule type="cellIs" dxfId="54" priority="13" stopIfTrue="1" operator="equal">
      <formula>"СЕС - РА"</formula>
    </cfRule>
    <cfRule type="cellIs" dxfId="53" priority="14" stopIfTrue="1" operator="equal">
      <formula>"СЕС - ДЕС"</formula>
    </cfRule>
    <cfRule type="cellIs" dxfId="52" priority="15" stopIfTrue="1" operator="equal">
      <formula>"СЕС - КСФ"</formula>
    </cfRule>
  </conditionalFormatting>
  <conditionalFormatting sqref="A97">
    <cfRule type="cellIs" dxfId="51" priority="10" stopIfTrue="1" operator="notEqual">
      <formula>0</formula>
    </cfRule>
  </conditionalFormatting>
  <conditionalFormatting sqref="H11:I11">
    <cfRule type="cellIs" dxfId="50" priority="6" stopIfTrue="1" operator="between">
      <formula>1000000000000</formula>
      <formula>9999999999999990</formula>
    </cfRule>
    <cfRule type="cellIs" dxfId="49" priority="7" stopIfTrue="1" operator="between">
      <formula>10000000000</formula>
      <formula>999999999999</formula>
    </cfRule>
    <cfRule type="cellIs" dxfId="48" priority="8" stopIfTrue="1" operator="between">
      <formula>1000000</formula>
      <formula>99999999</formula>
    </cfRule>
    <cfRule type="cellIs" dxfId="47" priority="9" stopIfTrue="1" operator="between">
      <formula>100</formula>
      <formula>9999</formula>
    </cfRule>
  </conditionalFormatting>
  <conditionalFormatting sqref="D15">
    <cfRule type="cellIs" dxfId="46" priority="1" stopIfTrue="1" operator="equal">
      <formula>"Чужди средства"</formula>
    </cfRule>
    <cfRule type="cellIs" dxfId="45" priority="2" stopIfTrue="1" operator="equal">
      <formula>"СЕС - ДМП"</formula>
    </cfRule>
    <cfRule type="cellIs" dxfId="44" priority="3" stopIfTrue="1" operator="equal">
      <formula>"СЕС - РА"</formula>
    </cfRule>
    <cfRule type="cellIs" dxfId="43" priority="4" stopIfTrue="1" operator="equal">
      <formula>"СЕС - ДЕС"</formula>
    </cfRule>
    <cfRule type="cellIs" dxfId="42" priority="5" stopIfTrue="1" operator="equal">
      <formula>"СЕС - КСФ"</formula>
    </cfRule>
  </conditionalFormatting>
  <dataValidations count="7">
    <dataValidation allowBlank="1" showErrorMessage="1" prompt="Въвежда се началната дата за периода само с цифри и разделител &quot;.&quot; или &quot;-&quot;, без букви за година и точки." sqref="E11 E65539 E131075 E196611 E262147 E327683 E393219 E458755 E524291 E589827 E655363 E720899 E786435 E851971 E917507 E983043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B11 B65539 B131075 B196611 B262147 B327683 B393219 B458755 B524291 B589827 B655363 B720899 B786435 B851971 B917507 B983043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D33 D65561 D131097 D196633 D262169 D327705 D393241 D458777 D524313 D589849 D655385 D720921 D786457 D851993 D917529 D983065 F33:I33 F65561:I65561 F131097:I131097 F196633:I196633 F262169:I262169 F327705:I327705 F393241:I393241 F458777:I458777 F524313:I524313 F589849:I589849 F655385:I655385 F720921:I720921 F786457:I786457 F851993:I851993 F917529:I917529 F983065:I983065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D54 D65582 D131118 D196654 D262190 D327726 D393262 D458798 D524334 D589870 D655406 D720942 D786478 D852014 D917550 D983086 F54:I54 F65582:I65582 F131118:I131118 F196654:I196654 F262190:I262190 F327726:I327726 F393262:I393262 F458798:I458798 F524334:I524334 F589870:I589870 F655406:I655406 F720942:I720942 F786478:I786478 F852014:I852014 F917550:I917550 F983086:I983086">
      <formula1>0</formula1>
    </dataValidation>
    <dataValidation type="whole" operator="lessThanOrEqual" allowBlank="1" showInputMessage="1" showErrorMessage="1" error="въведете цяло отрицателно число" sqref="D91 D65619 D131155 D196691 D262227 D327763 D393299 D458835 D524371 D589907 D655443 D720979 D786515 D852051 D917587 D983123 F91:I91 F65619:I65619 F131155:I131155 F196691:I196691 F262227:I262227 F327763:I327763 F393299:I393299 F458835:I458835 F524371:I524371 F589907:I589907 F655443:I655443 F720979:I720979 F786515:I786515 F852051:I852051 F917587:I917587 F983123:I983123">
      <formula1>0</formula1>
    </dataValidation>
    <dataValidation type="whole" operator="greaterThanOrEqual" allowBlank="1" showInputMessage="1" showErrorMessage="1" error="въведете цяло положително число" sqref="D90 D65618 D131154 D196690 D262226 D327762 D393298 D458834 D524370 D589906 D655442 D720978 D786514 D852050 D917586 D983122 F90:I90 F65618:I65618 F131154:I131154 F196690:I196690 F262226:I262226 F327762:I327762 F393298:I393298 F458834:I458834 F524370:I524370 F589906:I589906 F655442:I655442 F720978:I720978 F786514:I786514 F852050:I852050 F917586:I917586 F983122:I983122">
      <formula1>0</formula1>
    </dataValidation>
    <dataValidation type="whole" allowBlank="1" showInputMessage="1" showErrorMessage="1" error="въведете цяло число" sqref="D92:D96 D65620:D65624 D131156:D131160 D196692:D196696 D262228:D262232 D327764:D327768 D393300:D393304 D458836:D458840 D524372:D524376 D589908:D589912 D655444:D655448 D720980:D720984 D786516:D786520 D852052:D852056 D917588:D917592 D983124:D983128 F92:I96 F65620:I65624 F131156:I131160 F196692:I196696 F262228:I262232 F327764:I327768 F393300:I393304 F458836:I458840 F524372:I524376 F589908:I589912 F655444:I655448 F720980:I720984 F786516:I786520 F852052:I852056 F917588:I917592 F983124:I983128 D55:D89 D65583:D65617 D131119:D131153 D196655:D196689 D262191:D262225 D327727:D327761 D393263:D393297 D458799:D458833 D524335:D524369 D589871:D589905 D655407:D655441 D720943:D720977 D786479:D786513 D852015:D852049 D917551:D917585 D983087:D983121 D22:D32 D65550:D65560 D131086:D131096 D196622:D196632 D262158:D262168 D327694:D327704 D393230:D393240 D458766:D458776 D524302:D524312 D589838:D589848 D655374:D655384 D720910:D720920 D786446:D786456 D851982:D851992 D917518:D917528 D983054:D983064 F55:I89 F65583:I65617 F131119:I131153 F196655:I196689 F262191:I262225 F327727:I327761 F393263:I393297 F458799:I458833 F524335:I524369 F589871:I589905 F655407:I655441 F720943:I720977 F786479:I786513 F852015:I852049 F917551:I917585 F983087:I983121 F22:I32 F65550:I65560 F131086:I131096 F196622:I196632 F262158:I262168 F327694:I327704 F393230:I393240 F458766:I458776 F524302:I524312 F589838:I589848 F655374:I655384 F720910:I720920 F786446:I786456 F851982:I851992 F917518:I917528 F983054:I983064 D97:I97 D65633:I65633 D131169:I131169 D196705:I196705 D262241:I262241 D327777:I327777 D393313:I393313 D458849:I458849 D524385:I524385 D589921:I589921 D655457:I655457 D720993:I720993 D786529:I786529 D852065:I852065 D917601:I917601 D983137:I983137 D34:D53 D65562:D65581 D131098:D131117 D196634:D196653 D262170:D262189 D327706:D327725 D393242:D393261 D458778:D458797 D524314:D524333 D589850:D589869 D655386:D655405 D720922:D720941 D786458:D786477 D851994:D852013 D917530:D917549 D983066:D983085 E22:E96 E65550:E65624 E131086:E131160 E196622:E196696 E262158:E262232 E327694:E327768 E393230:E393304 E458766:E458840 E524302:E524376 E589838:E589912 E655374:E655448 E720910:E720984 E786446:E786520 E851982:E852056 E917518:E917592 E983054:E983128 F34:I53 F65562:I65581 F131098:I131117 F196634:I196653 F262170:I262189 F327706:I327725 F393242:I393261 F458778:I458797 F524314:I524333 F589850:I589869 F655386:I655405 F720922:I720941 F786458:I786477 F851994:I852013 F917530:I917549 F983066:I983085">
      <formula1>-10000000000000000</formula1>
      <formula2>10000000000000000</formula2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48"/>
  <sheetViews>
    <sheetView topLeftCell="A6" zoomScale="60" zoomScaleNormal="60" workbookViewId="0">
      <selection activeCell="M115" sqref="M115"/>
    </sheetView>
  </sheetViews>
  <sheetFormatPr defaultRowHeight="15"/>
  <cols>
    <col min="1" max="1" width="81.7109375" style="602" customWidth="1"/>
    <col min="2" max="2" width="3.28515625" style="602" hidden="1" customWidth="1"/>
    <col min="3" max="3" width="4.140625" style="602" hidden="1" customWidth="1"/>
    <col min="4" max="5" width="19.140625" style="601" customWidth="1"/>
    <col min="6" max="9" width="19" style="601" customWidth="1"/>
  </cols>
  <sheetData>
    <row r="1" spans="1:9" ht="18.75">
      <c r="A1" s="332"/>
      <c r="B1" s="332"/>
      <c r="C1" s="332"/>
      <c r="D1" s="333"/>
      <c r="E1" s="334"/>
      <c r="F1" s="334"/>
      <c r="G1" s="334"/>
      <c r="H1" s="333"/>
      <c r="I1" s="333"/>
    </row>
    <row r="2" spans="1:9" ht="15.75">
      <c r="A2" s="332"/>
      <c r="B2" s="332"/>
      <c r="C2" s="332"/>
      <c r="D2" s="333"/>
      <c r="E2" s="335"/>
      <c r="F2" s="335"/>
      <c r="G2" s="335"/>
      <c r="H2" s="333"/>
      <c r="I2" s="333"/>
    </row>
    <row r="3" spans="1:9" ht="15.75">
      <c r="A3" s="332"/>
      <c r="B3" s="332"/>
      <c r="C3" s="332"/>
      <c r="D3" s="333"/>
      <c r="E3" s="335"/>
      <c r="F3" s="335"/>
      <c r="G3" s="335"/>
      <c r="H3" s="333"/>
      <c r="I3" s="333"/>
    </row>
    <row r="4" spans="1:9" ht="15.75">
      <c r="A4" s="332"/>
      <c r="B4" s="332"/>
      <c r="C4" s="332"/>
      <c r="D4" s="333"/>
      <c r="E4" s="335"/>
      <c r="F4" s="335"/>
      <c r="G4" s="335"/>
      <c r="H4" s="333"/>
      <c r="I4" s="333"/>
    </row>
    <row r="5" spans="1:9" ht="15.75">
      <c r="A5" s="332"/>
      <c r="B5" s="332"/>
      <c r="C5" s="332"/>
      <c r="D5" s="333"/>
      <c r="E5" s="335"/>
      <c r="F5" s="335"/>
      <c r="G5" s="335"/>
      <c r="H5" s="333"/>
      <c r="I5" s="333"/>
    </row>
    <row r="6" spans="1:9" ht="15.75">
      <c r="A6" s="332"/>
      <c r="B6" s="332"/>
      <c r="C6" s="332"/>
      <c r="D6" s="333"/>
      <c r="E6" s="335"/>
      <c r="F6" s="335"/>
      <c r="G6" s="335"/>
      <c r="H6" s="333"/>
      <c r="I6" s="333"/>
    </row>
    <row r="7" spans="1:9" ht="20.25">
      <c r="A7" s="336"/>
      <c r="B7" s="336"/>
      <c r="C7" s="336"/>
      <c r="D7" s="333"/>
      <c r="E7" s="333"/>
      <c r="F7" s="333"/>
      <c r="G7" s="333"/>
      <c r="H7" s="333"/>
      <c r="I7" s="333"/>
    </row>
    <row r="8" spans="1:9" ht="21" thickBot="1">
      <c r="A8" s="337" t="e">
        <f>VLOOKUP(D15,SMETKA,3,FALSE)</f>
        <v>#N/A</v>
      </c>
      <c r="B8" s="338"/>
      <c r="C8" s="338"/>
      <c r="D8" s="339"/>
      <c r="E8" s="339"/>
      <c r="F8" s="339"/>
      <c r="G8" s="339"/>
      <c r="H8" s="339"/>
      <c r="I8" s="340"/>
    </row>
    <row r="9" spans="1:9" ht="21" thickTop="1">
      <c r="A9" s="336"/>
      <c r="B9" s="336"/>
      <c r="C9" s="336"/>
      <c r="D9" s="341"/>
      <c r="E9" s="341"/>
      <c r="F9" s="341"/>
      <c r="G9" s="341"/>
      <c r="H9" s="341"/>
      <c r="I9" s="341"/>
    </row>
    <row r="10" spans="1:9" ht="18.75">
      <c r="A10" s="342"/>
      <c r="B10" s="342"/>
      <c r="C10" s="342"/>
      <c r="D10" s="333"/>
      <c r="E10" s="256"/>
      <c r="F10" s="256"/>
      <c r="G10" s="256"/>
      <c r="H10" s="333"/>
      <c r="I10" s="333"/>
    </row>
    <row r="11" spans="1:9" ht="18.75">
      <c r="A11" s="343">
        <f>+[2]OTCHET!A9</f>
        <v>0</v>
      </c>
      <c r="B11" s="343"/>
      <c r="C11" s="343"/>
      <c r="D11" s="344" t="s">
        <v>2</v>
      </c>
      <c r="E11" s="282">
        <f>[2]OTCHET!E9</f>
        <v>43101</v>
      </c>
      <c r="F11" s="286" t="s">
        <v>3</v>
      </c>
      <c r="G11" s="287">
        <f>+[2]OTCHET!G9</f>
        <v>0</v>
      </c>
      <c r="H11" s="322">
        <f>+[2]OTCHET!H9</f>
        <v>455464</v>
      </c>
      <c r="I11" s="323"/>
    </row>
    <row r="12" spans="1:9" ht="18.75">
      <c r="A12" s="257" t="s">
        <v>4</v>
      </c>
      <c r="B12" s="345"/>
      <c r="C12" s="342"/>
      <c r="D12" s="333"/>
      <c r="E12" s="346"/>
      <c r="F12" s="333"/>
      <c r="G12" s="276"/>
      <c r="H12" s="324" t="s">
        <v>5</v>
      </c>
      <c r="I12" s="324"/>
    </row>
    <row r="13" spans="1:9" ht="19.5">
      <c r="A13" s="232" t="s">
        <v>6</v>
      </c>
      <c r="B13" s="345"/>
      <c r="C13" s="345"/>
      <c r="D13" s="347">
        <f>+[2]OTCHET!D12</f>
        <v>0</v>
      </c>
      <c r="E13" s="289" t="s">
        <v>8</v>
      </c>
      <c r="F13" s="333"/>
      <c r="G13" s="276"/>
      <c r="H13" s="325"/>
      <c r="I13" s="325"/>
    </row>
    <row r="14" spans="1:9" ht="15.75">
      <c r="A14" s="258" t="s">
        <v>9</v>
      </c>
      <c r="B14" s="348"/>
      <c r="C14" s="348"/>
      <c r="D14" s="348"/>
      <c r="E14" s="348"/>
      <c r="F14" s="348"/>
      <c r="G14" s="276"/>
      <c r="H14" s="325"/>
      <c r="I14" s="325"/>
    </row>
    <row r="15" spans="1:9" ht="19.5">
      <c r="A15" s="349" t="s">
        <v>10</v>
      </c>
      <c r="B15" s="350"/>
      <c r="C15" s="350"/>
      <c r="D15" s="321" t="str">
        <f>+[2]OTCHET!D15</f>
        <v>ФИНАНСОВО-ПРАВНА ФОРМА</v>
      </c>
      <c r="E15" s="277">
        <f>[2]OTCHET!E15</f>
        <v>96</v>
      </c>
      <c r="F15" s="348"/>
      <c r="G15" s="351"/>
      <c r="H15" s="351"/>
      <c r="I15" s="352"/>
    </row>
    <row r="16" spans="1:9" ht="16.5" thickBot="1">
      <c r="A16" s="353"/>
      <c r="B16" s="353"/>
      <c r="C16" s="353"/>
      <c r="D16" s="354"/>
      <c r="E16" s="354"/>
      <c r="F16" s="354"/>
      <c r="G16" s="354"/>
      <c r="H16" s="354"/>
      <c r="I16" s="355" t="s">
        <v>12</v>
      </c>
    </row>
    <row r="17" spans="1:9" ht="15.75">
      <c r="A17" s="356"/>
      <c r="B17" s="357" t="s">
        <v>13</v>
      </c>
      <c r="C17" s="357"/>
      <c r="D17" s="328" t="s">
        <v>14</v>
      </c>
      <c r="E17" s="358" t="s">
        <v>15</v>
      </c>
      <c r="F17" s="359" t="s">
        <v>16</v>
      </c>
      <c r="G17" s="261"/>
      <c r="H17" s="360"/>
      <c r="I17" s="263"/>
    </row>
    <row r="18" spans="1:9" ht="94.5">
      <c r="A18" s="361" t="s">
        <v>17</v>
      </c>
      <c r="B18" s="362"/>
      <c r="C18" s="362"/>
      <c r="D18" s="329"/>
      <c r="E18" s="363"/>
      <c r="F18" s="364" t="s">
        <v>18</v>
      </c>
      <c r="G18" s="365" t="s">
        <v>19</v>
      </c>
      <c r="H18" s="365" t="s">
        <v>20</v>
      </c>
      <c r="I18" s="366" t="s">
        <v>21</v>
      </c>
    </row>
    <row r="19" spans="1:9" ht="15.75">
      <c r="A19" s="367"/>
      <c r="B19" s="367"/>
      <c r="C19" s="367"/>
      <c r="D19" s="368"/>
      <c r="E19" s="368"/>
      <c r="F19" s="369"/>
      <c r="G19" s="370"/>
      <c r="H19" s="370"/>
      <c r="I19" s="371"/>
    </row>
    <row r="20" spans="1:9" ht="15.75">
      <c r="A20" s="372" t="s">
        <v>22</v>
      </c>
      <c r="B20" s="373"/>
      <c r="C20" s="373"/>
      <c r="D20" s="374" t="s">
        <v>23</v>
      </c>
      <c r="E20" s="374" t="s">
        <v>24</v>
      </c>
      <c r="F20" s="375" t="s">
        <v>25</v>
      </c>
      <c r="G20" s="376" t="s">
        <v>26</v>
      </c>
      <c r="H20" s="376" t="s">
        <v>27</v>
      </c>
      <c r="I20" s="377" t="s">
        <v>28</v>
      </c>
    </row>
    <row r="21" spans="1:9" ht="15.75">
      <c r="A21" s="378"/>
      <c r="B21" s="378"/>
      <c r="C21" s="378"/>
      <c r="D21" s="379"/>
      <c r="E21" s="379"/>
      <c r="F21" s="380"/>
      <c r="G21" s="381"/>
      <c r="H21" s="381"/>
      <c r="I21" s="382"/>
    </row>
    <row r="22" spans="1:9" ht="19.5" thickBot="1">
      <c r="A22" s="383" t="s">
        <v>29</v>
      </c>
      <c r="B22" s="384" t="s">
        <v>30</v>
      </c>
      <c r="C22" s="385"/>
      <c r="D22" s="386" t="e">
        <f t="shared" ref="D22:I22" si="0">+D23+D25+D36+D37</f>
        <v>#VALUE!</v>
      </c>
      <c r="E22" s="386">
        <f t="shared" si="0"/>
        <v>-30</v>
      </c>
      <c r="F22" s="387">
        <f t="shared" si="0"/>
        <v>-30</v>
      </c>
      <c r="G22" s="388">
        <f t="shared" si="0"/>
        <v>0</v>
      </c>
      <c r="H22" s="388">
        <f t="shared" si="0"/>
        <v>0</v>
      </c>
      <c r="I22" s="389">
        <f t="shared" si="0"/>
        <v>0</v>
      </c>
    </row>
    <row r="23" spans="1:9" ht="16.5" thickTop="1">
      <c r="A23" s="390" t="s">
        <v>31</v>
      </c>
      <c r="B23" s="390" t="s">
        <v>32</v>
      </c>
      <c r="C23" s="390"/>
      <c r="D23" s="391">
        <f>[2]OTCHET!D22+[2]OTCHET!D28+[2]OTCHET!D33+[2]OTCHET!D39+[2]OTCHET!D47+[2]OTCHET!D52+[2]OTCHET!D58+[2]OTCHET!D61+[2]OTCHET!D64+[2]OTCHET!D65+[2]OTCHET!D72+[2]OTCHET!D73+[2]OTCHET!D74</f>
        <v>0</v>
      </c>
      <c r="E23" s="391">
        <f t="shared" ref="E23:E88" si="1">+F23+G23+H23+I23</f>
        <v>0</v>
      </c>
      <c r="F23" s="392">
        <f>[2]OTCHET!F22+[2]OTCHET!F28+[2]OTCHET!F33+[2]OTCHET!F39+[2]OTCHET!F47+[2]OTCHET!F52+[2]OTCHET!F58+[2]OTCHET!F61+[2]OTCHET!F64+[2]OTCHET!F65+[2]OTCHET!F72+[2]OTCHET!F73+[2]OTCHET!F74</f>
        <v>0</v>
      </c>
      <c r="G23" s="393">
        <f>[2]OTCHET!G22+[2]OTCHET!G28+[2]OTCHET!G33+[2]OTCHET!G39+[2]OTCHET!G47+[2]OTCHET!G52+[2]OTCHET!G58+[2]OTCHET!G61+[2]OTCHET!G64+[2]OTCHET!G65+[2]OTCHET!G72+[2]OTCHET!G73+[2]OTCHET!G74</f>
        <v>0</v>
      </c>
      <c r="H23" s="393">
        <f>[2]OTCHET!H22+[2]OTCHET!H28+[2]OTCHET!H33+[2]OTCHET!H39+[2]OTCHET!H47+[2]OTCHET!H52+[2]OTCHET!H58+[2]OTCHET!H61+[2]OTCHET!H64+[2]OTCHET!H65+[2]OTCHET!H72+[2]OTCHET!H73+[2]OTCHET!H74</f>
        <v>0</v>
      </c>
      <c r="I23" s="394">
        <f>[2]OTCHET!I22+[2]OTCHET!I28+[2]OTCHET!I33+[2]OTCHET!I39+[2]OTCHET!I47+[2]OTCHET!I52+[2]OTCHET!I58+[2]OTCHET!I61+[2]OTCHET!I64+[2]OTCHET!I65+[2]OTCHET!I72+[2]OTCHET!I73+[2]OTCHET!I74</f>
        <v>0</v>
      </c>
    </row>
    <row r="24" spans="1:9" ht="15.75">
      <c r="A24" s="395" t="s">
        <v>33</v>
      </c>
      <c r="B24" s="395" t="s">
        <v>34</v>
      </c>
      <c r="C24" s="395"/>
      <c r="D24" s="396"/>
      <c r="E24" s="396">
        <f t="shared" si="1"/>
        <v>0</v>
      </c>
      <c r="F24" s="397"/>
      <c r="G24" s="398"/>
      <c r="H24" s="398"/>
      <c r="I24" s="399"/>
    </row>
    <row r="25" spans="1:9" ht="15.75">
      <c r="A25" s="400" t="s">
        <v>35</v>
      </c>
      <c r="B25" s="400" t="s">
        <v>36</v>
      </c>
      <c r="C25" s="400"/>
      <c r="D25" s="401" t="e">
        <f>+D26+D30+D31+D32+D33</f>
        <v>#VALUE!</v>
      </c>
      <c r="E25" s="401">
        <f>+E26+E30+E31+E32+E33</f>
        <v>-30</v>
      </c>
      <c r="F25" s="402">
        <f t="shared" ref="F25:I25" si="2">+F26+F30+F31+F32+F33</f>
        <v>-30</v>
      </c>
      <c r="G25" s="403">
        <f>+G26+G30+G31+G32+G33</f>
        <v>0</v>
      </c>
      <c r="H25" s="403">
        <f>+H26+H30+H31+H32+H33</f>
        <v>0</v>
      </c>
      <c r="I25" s="404">
        <f>+I26+I30+I31+I32+I33</f>
        <v>0</v>
      </c>
    </row>
    <row r="26" spans="1:9" ht="15.75">
      <c r="A26" s="405" t="s">
        <v>37</v>
      </c>
      <c r="B26" s="405" t="s">
        <v>38</v>
      </c>
      <c r="C26" s="405"/>
      <c r="D26" s="406">
        <f>[2]OTCHET!D75</f>
        <v>0</v>
      </c>
      <c r="E26" s="406">
        <f t="shared" si="1"/>
        <v>0</v>
      </c>
      <c r="F26" s="407">
        <f>[2]OTCHET!F75</f>
        <v>0</v>
      </c>
      <c r="G26" s="408">
        <f>[2]OTCHET!G75</f>
        <v>0</v>
      </c>
      <c r="H26" s="408">
        <f>[2]OTCHET!H75</f>
        <v>0</v>
      </c>
      <c r="I26" s="409">
        <f>[2]OTCHET!I75</f>
        <v>0</v>
      </c>
    </row>
    <row r="27" spans="1:9" ht="15.75">
      <c r="A27" s="410" t="s">
        <v>39</v>
      </c>
      <c r="B27" s="411" t="s">
        <v>40</v>
      </c>
      <c r="C27" s="410"/>
      <c r="D27" s="412" t="str">
        <f>[2]OTCHET!D76</f>
        <v>вноски от приходи на държавни (общински) предприятия и институции</v>
      </c>
      <c r="E27" s="412">
        <f t="shared" si="1"/>
        <v>0</v>
      </c>
      <c r="F27" s="413">
        <f>[2]OTCHET!F76</f>
        <v>0</v>
      </c>
      <c r="G27" s="414">
        <f>[2]OTCHET!G76</f>
        <v>0</v>
      </c>
      <c r="H27" s="414">
        <f>[2]OTCHET!H76</f>
        <v>0</v>
      </c>
      <c r="I27" s="415">
        <f>[2]OTCHET!I76</f>
        <v>0</v>
      </c>
    </row>
    <row r="28" spans="1:9" ht="15.75">
      <c r="A28" s="416" t="s">
        <v>41</v>
      </c>
      <c r="B28" s="417" t="s">
        <v>42</v>
      </c>
      <c r="C28" s="416"/>
      <c r="D28" s="418" t="str">
        <f>[2]OTCHET!D78</f>
        <v>нетни приходи от продажби на услуги, стоки и продукция</v>
      </c>
      <c r="E28" s="418">
        <f t="shared" si="1"/>
        <v>0</v>
      </c>
      <c r="F28" s="419">
        <f>[2]OTCHET!F78</f>
        <v>0</v>
      </c>
      <c r="G28" s="420">
        <f>[2]OTCHET!G78</f>
        <v>0</v>
      </c>
      <c r="H28" s="420">
        <f>[2]OTCHET!H78</f>
        <v>0</v>
      </c>
      <c r="I28" s="421">
        <f>[2]OTCHET!I78</f>
        <v>0</v>
      </c>
    </row>
    <row r="29" spans="1:9" ht="15.75">
      <c r="A29" s="422" t="s">
        <v>43</v>
      </c>
      <c r="B29" s="423" t="s">
        <v>44</v>
      </c>
      <c r="C29" s="422"/>
      <c r="D29" s="424" t="e">
        <f>+[2]OTCHET!D79+[2]OTCHET!D80</f>
        <v>#VALUE!</v>
      </c>
      <c r="E29" s="424">
        <f t="shared" si="1"/>
        <v>0</v>
      </c>
      <c r="F29" s="425">
        <f>+[2]OTCHET!F79+[2]OTCHET!F80</f>
        <v>0</v>
      </c>
      <c r="G29" s="426">
        <f>+[2]OTCHET!G79+[2]OTCHET!G80</f>
        <v>0</v>
      </c>
      <c r="H29" s="426">
        <f>+[2]OTCHET!H79+[2]OTCHET!H80</f>
        <v>0</v>
      </c>
      <c r="I29" s="427">
        <f>+[2]OTCHET!I79+[2]OTCHET!I80</f>
        <v>0</v>
      </c>
    </row>
    <row r="30" spans="1:9" ht="15.75">
      <c r="A30" s="428" t="s">
        <v>45</v>
      </c>
      <c r="B30" s="428" t="s">
        <v>46</v>
      </c>
      <c r="C30" s="428"/>
      <c r="D30" s="429" t="e">
        <f>[2]OTCHET!D91+[2]OTCHET!D94+[2]OTCHET!D95+[2]OTCHET!D116+[2]OTCHET!D117</f>
        <v>#VALUE!</v>
      </c>
      <c r="E30" s="429">
        <f t="shared" si="1"/>
        <v>0</v>
      </c>
      <c r="F30" s="430">
        <f>[2]OTCHET!F91+[2]OTCHET!F94+[2]OTCHET!F95+[2]OTCHET!F116+[2]OTCHET!F117</f>
        <v>0</v>
      </c>
      <c r="G30" s="431">
        <f>[2]OTCHET!G91+[2]OTCHET!G94+[2]OTCHET!G95+[2]OTCHET!G116+[2]OTCHET!G117</f>
        <v>0</v>
      </c>
      <c r="H30" s="431">
        <f>[2]OTCHET!H91+[2]OTCHET!H94+[2]OTCHET!H95+[2]OTCHET!H116+[2]OTCHET!H117</f>
        <v>0</v>
      </c>
      <c r="I30" s="432">
        <f>[2]OTCHET!I91+[2]OTCHET!I94+[2]OTCHET!I95+[2]OTCHET!I116+[2]OTCHET!I117</f>
        <v>0</v>
      </c>
    </row>
    <row r="31" spans="1:9" ht="15.75">
      <c r="A31" s="433" t="s">
        <v>47</v>
      </c>
      <c r="B31" s="433" t="s">
        <v>48</v>
      </c>
      <c r="C31" s="433"/>
      <c r="D31" s="434">
        <f>[2]OTCHET!D109</f>
        <v>0</v>
      </c>
      <c r="E31" s="434">
        <f t="shared" si="1"/>
        <v>0</v>
      </c>
      <c r="F31" s="435">
        <f>[2]OTCHET!F109</f>
        <v>0</v>
      </c>
      <c r="G31" s="436">
        <f>[2]OTCHET!G109</f>
        <v>0</v>
      </c>
      <c r="H31" s="436">
        <f>[2]OTCHET!H109</f>
        <v>0</v>
      </c>
      <c r="I31" s="437">
        <f>[2]OTCHET!I109</f>
        <v>0</v>
      </c>
    </row>
    <row r="32" spans="1:9" ht="15.75">
      <c r="A32" s="433" t="s">
        <v>49</v>
      </c>
      <c r="B32" s="433" t="s">
        <v>50</v>
      </c>
      <c r="C32" s="433"/>
      <c r="D32" s="434" t="e">
        <f>[2]OTCHET!D113+[2]OTCHET!D122+[2]OTCHET!D138+[2]OTCHET!D139-[2]OTCHET!D116-[2]OTCHET!D117</f>
        <v>#VALUE!</v>
      </c>
      <c r="E32" s="434">
        <f t="shared" si="1"/>
        <v>-30</v>
      </c>
      <c r="F32" s="435">
        <f>[2]OTCHET!F113+[2]OTCHET!F122+[2]OTCHET!F138+[2]OTCHET!F139-[2]OTCHET!F116-[2]OTCHET!F117</f>
        <v>-30</v>
      </c>
      <c r="G32" s="436">
        <f>[2]OTCHET!G113+[2]OTCHET!G122+[2]OTCHET!G138+[2]OTCHET!G139-[2]OTCHET!G116-[2]OTCHET!G117</f>
        <v>0</v>
      </c>
      <c r="H32" s="436">
        <f>[2]OTCHET!H113+[2]OTCHET!H122+[2]OTCHET!H138+[2]OTCHET!H139-[2]OTCHET!H116-[2]OTCHET!H117</f>
        <v>0</v>
      </c>
      <c r="I32" s="437">
        <f>[2]OTCHET!I113+[2]OTCHET!I122+[2]OTCHET!I138+[2]OTCHET!I139-[2]OTCHET!I116-[2]OTCHET!I117</f>
        <v>0</v>
      </c>
    </row>
    <row r="33" spans="1:9" ht="15.75">
      <c r="A33" s="438" t="s">
        <v>51</v>
      </c>
      <c r="B33" s="439" t="s">
        <v>52</v>
      </c>
      <c r="C33" s="438"/>
      <c r="D33" s="396">
        <f>[2]OTCHET!D126</f>
        <v>0</v>
      </c>
      <c r="E33" s="396">
        <f t="shared" si="1"/>
        <v>0</v>
      </c>
      <c r="F33" s="397">
        <f>[2]OTCHET!F126</f>
        <v>0</v>
      </c>
      <c r="G33" s="398">
        <f>[2]OTCHET!G126</f>
        <v>0</v>
      </c>
      <c r="H33" s="398">
        <f>[2]OTCHET!H126</f>
        <v>0</v>
      </c>
      <c r="I33" s="399">
        <f>[2]OTCHET!I126</f>
        <v>0</v>
      </c>
    </row>
    <row r="34" spans="1:9" ht="16.5" thickBot="1">
      <c r="A34" s="440"/>
      <c r="B34" s="441"/>
      <c r="C34" s="441"/>
      <c r="D34" s="442"/>
      <c r="E34" s="442">
        <f t="shared" si="1"/>
        <v>0</v>
      </c>
      <c r="F34" s="443"/>
      <c r="G34" s="444"/>
      <c r="H34" s="444"/>
      <c r="I34" s="445"/>
    </row>
    <row r="35" spans="1:9" ht="15.75">
      <c r="A35" s="446"/>
      <c r="B35" s="446"/>
      <c r="C35" s="446"/>
      <c r="D35" s="447"/>
      <c r="E35" s="447">
        <f t="shared" si="1"/>
        <v>0</v>
      </c>
      <c r="F35" s="448"/>
      <c r="G35" s="449"/>
      <c r="H35" s="449"/>
      <c r="I35" s="450"/>
    </row>
    <row r="36" spans="1:9" ht="15.75">
      <c r="A36" s="451" t="s">
        <v>53</v>
      </c>
      <c r="B36" s="451" t="s">
        <v>54</v>
      </c>
      <c r="C36" s="451"/>
      <c r="D36" s="452">
        <f>+[2]OTCHET!D140</f>
        <v>0</v>
      </c>
      <c r="E36" s="452">
        <f t="shared" si="1"/>
        <v>0</v>
      </c>
      <c r="F36" s="453">
        <f>+[2]OTCHET!F140</f>
        <v>0</v>
      </c>
      <c r="G36" s="454">
        <f>+[2]OTCHET!G140</f>
        <v>0</v>
      </c>
      <c r="H36" s="454">
        <f>+[2]OTCHET!H140</f>
        <v>0</v>
      </c>
      <c r="I36" s="455">
        <f>+[2]OTCHET!I140</f>
        <v>0</v>
      </c>
    </row>
    <row r="37" spans="1:9" ht="15.75">
      <c r="A37" s="456" t="s">
        <v>55</v>
      </c>
      <c r="B37" s="456" t="s">
        <v>56</v>
      </c>
      <c r="C37" s="456"/>
      <c r="D37" s="457">
        <f>[2]OTCHET!D143+[2]OTCHET!D152+[2]OTCHET!D161</f>
        <v>0</v>
      </c>
      <c r="E37" s="457">
        <f t="shared" si="1"/>
        <v>0</v>
      </c>
      <c r="F37" s="458">
        <f>[2]OTCHET!F143+[2]OTCHET!F152+[2]OTCHET!F161</f>
        <v>0</v>
      </c>
      <c r="G37" s="459">
        <f>[2]OTCHET!G143+[2]OTCHET!G152+[2]OTCHET!G161</f>
        <v>0</v>
      </c>
      <c r="H37" s="459">
        <f>[2]OTCHET!H143+[2]OTCHET!H152+[2]OTCHET!H161</f>
        <v>0</v>
      </c>
      <c r="I37" s="460">
        <f>[2]OTCHET!I143+[2]OTCHET!I152+[2]OTCHET!I161</f>
        <v>0</v>
      </c>
    </row>
    <row r="38" spans="1:9" ht="19.5" thickBot="1">
      <c r="A38" s="461" t="s">
        <v>57</v>
      </c>
      <c r="B38" s="462" t="s">
        <v>58</v>
      </c>
      <c r="C38" s="463"/>
      <c r="D38" s="464">
        <f t="shared" ref="D38:I38" si="3">D39+D43+D44+D46+SUM(D48:D52)+D55</f>
        <v>0</v>
      </c>
      <c r="E38" s="464">
        <f t="shared" si="3"/>
        <v>9398</v>
      </c>
      <c r="F38" s="465">
        <f t="shared" si="3"/>
        <v>9398</v>
      </c>
      <c r="G38" s="466">
        <f t="shared" si="3"/>
        <v>0</v>
      </c>
      <c r="H38" s="466">
        <f t="shared" si="3"/>
        <v>0</v>
      </c>
      <c r="I38" s="467">
        <f t="shared" si="3"/>
        <v>0</v>
      </c>
    </row>
    <row r="39" spans="1:9" ht="16.5" thickTop="1">
      <c r="A39" s="468" t="s">
        <v>59</v>
      </c>
      <c r="B39" s="469" t="s">
        <v>60</v>
      </c>
      <c r="C39" s="468"/>
      <c r="D39" s="470">
        <f t="shared" ref="D39:I39" si="4">SUM(D40:D42)</f>
        <v>0</v>
      </c>
      <c r="E39" s="470">
        <f t="shared" si="4"/>
        <v>7825</v>
      </c>
      <c r="F39" s="471">
        <f t="shared" si="4"/>
        <v>7825</v>
      </c>
      <c r="G39" s="472">
        <f t="shared" si="4"/>
        <v>0</v>
      </c>
      <c r="H39" s="472">
        <f t="shared" si="4"/>
        <v>0</v>
      </c>
      <c r="I39" s="473">
        <f t="shared" si="4"/>
        <v>0</v>
      </c>
    </row>
    <row r="40" spans="1:9" ht="15.75">
      <c r="A40" s="474" t="s">
        <v>61</v>
      </c>
      <c r="B40" s="475" t="s">
        <v>60</v>
      </c>
      <c r="C40" s="476"/>
      <c r="D40" s="317">
        <f>[2]OTCHET!D188</f>
        <v>0</v>
      </c>
      <c r="E40" s="317">
        <f t="shared" si="1"/>
        <v>0</v>
      </c>
      <c r="F40" s="314">
        <f>[2]OTCHET!F188</f>
        <v>0</v>
      </c>
      <c r="G40" s="301">
        <f>[2]OTCHET!G188</f>
        <v>0</v>
      </c>
      <c r="H40" s="301">
        <f>[2]OTCHET!H188</f>
        <v>0</v>
      </c>
      <c r="I40" s="302">
        <f>[2]OTCHET!I188</f>
        <v>0</v>
      </c>
    </row>
    <row r="41" spans="1:9" ht="15.75">
      <c r="A41" s="477" t="s">
        <v>62</v>
      </c>
      <c r="B41" s="478" t="s">
        <v>63</v>
      </c>
      <c r="C41" s="479"/>
      <c r="D41" s="318">
        <f>[2]OTCHET!D191</f>
        <v>0</v>
      </c>
      <c r="E41" s="318">
        <f t="shared" si="1"/>
        <v>7323</v>
      </c>
      <c r="F41" s="315">
        <f>[2]OTCHET!F191</f>
        <v>7323</v>
      </c>
      <c r="G41" s="305">
        <f>[2]OTCHET!G191</f>
        <v>0</v>
      </c>
      <c r="H41" s="305">
        <f>[2]OTCHET!H191</f>
        <v>0</v>
      </c>
      <c r="I41" s="306">
        <f>[2]OTCHET!I191</f>
        <v>0</v>
      </c>
    </row>
    <row r="42" spans="1:9" ht="15.75">
      <c r="A42" s="480" t="s">
        <v>64</v>
      </c>
      <c r="B42" s="481" t="s">
        <v>65</v>
      </c>
      <c r="C42" s="482"/>
      <c r="D42" s="319">
        <f>+[2]OTCHET!D197+[2]OTCHET!D205</f>
        <v>0</v>
      </c>
      <c r="E42" s="319">
        <f t="shared" si="1"/>
        <v>502</v>
      </c>
      <c r="F42" s="316">
        <f>+[2]OTCHET!F197+[2]OTCHET!F205</f>
        <v>502</v>
      </c>
      <c r="G42" s="309">
        <f>+[2]OTCHET!G197+[2]OTCHET!G205</f>
        <v>0</v>
      </c>
      <c r="H42" s="309">
        <f>+[2]OTCHET!H197+[2]OTCHET!H205</f>
        <v>0</v>
      </c>
      <c r="I42" s="310">
        <f>+[2]OTCHET!I197+[2]OTCHET!I205</f>
        <v>0</v>
      </c>
    </row>
    <row r="43" spans="1:9" ht="15.75">
      <c r="A43" s="483" t="s">
        <v>66</v>
      </c>
      <c r="B43" s="484" t="s">
        <v>67</v>
      </c>
      <c r="C43" s="483"/>
      <c r="D43" s="485">
        <f>+[2]OTCHET!D206+[2]OTCHET!D224+[2]OTCHET!D273</f>
        <v>0</v>
      </c>
      <c r="E43" s="485">
        <f t="shared" si="1"/>
        <v>1573</v>
      </c>
      <c r="F43" s="486">
        <f>+[2]OTCHET!F206+[2]OTCHET!F224+[2]OTCHET!F273</f>
        <v>1573</v>
      </c>
      <c r="G43" s="487">
        <f>+[2]OTCHET!G206+[2]OTCHET!G224+[2]OTCHET!G273</f>
        <v>0</v>
      </c>
      <c r="H43" s="487">
        <f>+[2]OTCHET!H206+[2]OTCHET!H224+[2]OTCHET!H273</f>
        <v>0</v>
      </c>
      <c r="I43" s="488">
        <f>+[2]OTCHET!I206+[2]OTCHET!I224+[2]OTCHET!I273</f>
        <v>0</v>
      </c>
    </row>
    <row r="44" spans="1:9" ht="15.75">
      <c r="A44" s="489" t="s">
        <v>68</v>
      </c>
      <c r="B44" s="395" t="s">
        <v>69</v>
      </c>
      <c r="C44" s="489"/>
      <c r="D44" s="396">
        <f>+[2]OTCHET!D228+[2]OTCHET!D234+[2]OTCHET!D237+[2]OTCHET!D238+[2]OTCHET!D239+[2]OTCHET!D240+[2]OTCHET!D241</f>
        <v>0</v>
      </c>
      <c r="E44" s="396">
        <f t="shared" si="1"/>
        <v>0</v>
      </c>
      <c r="F44" s="397">
        <f>+[2]OTCHET!F228+[2]OTCHET!F234+[2]OTCHET!F237+[2]OTCHET!F238+[2]OTCHET!F239+[2]OTCHET!F240+[2]OTCHET!F241</f>
        <v>0</v>
      </c>
      <c r="G44" s="398">
        <f>+[2]OTCHET!G228+[2]OTCHET!G234+[2]OTCHET!G237+[2]OTCHET!G238+[2]OTCHET!G239+[2]OTCHET!G240+[2]OTCHET!G241</f>
        <v>0</v>
      </c>
      <c r="H44" s="398">
        <f>+[2]OTCHET!H228+[2]OTCHET!H234+[2]OTCHET!H237+[2]OTCHET!H238+[2]OTCHET!H239+[2]OTCHET!H240+[2]OTCHET!H241</f>
        <v>0</v>
      </c>
      <c r="I44" s="399">
        <f>+[2]OTCHET!I228+[2]OTCHET!I234+[2]OTCHET!I237+[2]OTCHET!I238+[2]OTCHET!I239+[2]OTCHET!I240+[2]OTCHET!I241</f>
        <v>0</v>
      </c>
    </row>
    <row r="45" spans="1:9" ht="15.75">
      <c r="A45" s="490" t="s">
        <v>70</v>
      </c>
      <c r="B45" s="490" t="s">
        <v>71</v>
      </c>
      <c r="C45" s="490"/>
      <c r="D45" s="491" t="e">
        <f>+[2]OTCHET!D237+[2]OTCHET!D238+[2]OTCHET!D239+[2]OTCHET!D240+[2]OTCHET!D244+[2]OTCHET!D245+[2]OTCHET!D249</f>
        <v>#VALUE!</v>
      </c>
      <c r="E45" s="491">
        <f t="shared" si="1"/>
        <v>0</v>
      </c>
      <c r="F45" s="492">
        <f>+[2]OTCHET!F237+[2]OTCHET!F238+[2]OTCHET!F239+[2]OTCHET!F240+[2]OTCHET!F244+[2]OTCHET!F245+[2]OTCHET!F249</f>
        <v>0</v>
      </c>
      <c r="G45" s="493">
        <f>+[2]OTCHET!G237+[2]OTCHET!G238+[2]OTCHET!G239+[2]OTCHET!G240+[2]OTCHET!G244+[2]OTCHET!G245+[2]OTCHET!G249</f>
        <v>0</v>
      </c>
      <c r="H45" s="3">
        <f>+[2]OTCHET!H237+[2]OTCHET!H238+[2]OTCHET!H239+[2]OTCHET!H240+[2]OTCHET!H244+[2]OTCHET!H245+[2]OTCHET!H249</f>
        <v>0</v>
      </c>
      <c r="I45" s="494">
        <f>+[2]OTCHET!I237+[2]OTCHET!I238+[2]OTCHET!I239+[2]OTCHET!I240+[2]OTCHET!I244+[2]OTCHET!I245+[2]OTCHET!I249</f>
        <v>0</v>
      </c>
    </row>
    <row r="46" spans="1:9" ht="15.75">
      <c r="A46" s="483" t="s">
        <v>72</v>
      </c>
      <c r="B46" s="484" t="s">
        <v>73</v>
      </c>
      <c r="C46" s="483"/>
      <c r="D46" s="485">
        <f>+[2]OTCHET!D257+[2]OTCHET!D258+[2]OTCHET!D259+[2]OTCHET!D260</f>
        <v>0</v>
      </c>
      <c r="E46" s="485">
        <f t="shared" si="1"/>
        <v>0</v>
      </c>
      <c r="F46" s="486">
        <f>+[2]OTCHET!F257+[2]OTCHET!F258+[2]OTCHET!F259+[2]OTCHET!F260</f>
        <v>0</v>
      </c>
      <c r="G46" s="487">
        <f>+[2]OTCHET!G257+[2]OTCHET!G258+[2]OTCHET!G259+[2]OTCHET!G260</f>
        <v>0</v>
      </c>
      <c r="H46" s="487">
        <f>+[2]OTCHET!H257+[2]OTCHET!H258+[2]OTCHET!H259+[2]OTCHET!H260</f>
        <v>0</v>
      </c>
      <c r="I46" s="488">
        <f>+[2]OTCHET!I257+[2]OTCHET!I258+[2]OTCHET!I259+[2]OTCHET!I260</f>
        <v>0</v>
      </c>
    </row>
    <row r="47" spans="1:9" ht="15.75">
      <c r="A47" s="490" t="s">
        <v>74</v>
      </c>
      <c r="B47" s="490" t="s">
        <v>75</v>
      </c>
      <c r="C47" s="490"/>
      <c r="D47" s="491">
        <f>+[2]OTCHET!D258</f>
        <v>0</v>
      </c>
      <c r="E47" s="491">
        <f t="shared" si="1"/>
        <v>0</v>
      </c>
      <c r="F47" s="492">
        <f>+[2]OTCHET!F258</f>
        <v>0</v>
      </c>
      <c r="G47" s="493">
        <f>+[2]OTCHET!G258</f>
        <v>0</v>
      </c>
      <c r="H47" s="3">
        <f>+[2]OTCHET!H258</f>
        <v>0</v>
      </c>
      <c r="I47" s="494">
        <f>+[2]OTCHET!I258</f>
        <v>0</v>
      </c>
    </row>
    <row r="48" spans="1:9" ht="15.75">
      <c r="A48" s="495" t="s">
        <v>76</v>
      </c>
      <c r="B48" s="495" t="s">
        <v>77</v>
      </c>
      <c r="C48" s="496"/>
      <c r="D48" s="434">
        <f>+[2]OTCHET!D267+[2]OTCHET!D271+[2]OTCHET!D272</f>
        <v>0</v>
      </c>
      <c r="E48" s="434">
        <f t="shared" si="1"/>
        <v>0</v>
      </c>
      <c r="F48" s="430">
        <f>+[2]OTCHET!F267+[2]OTCHET!F271+[2]OTCHET!F272</f>
        <v>0</v>
      </c>
      <c r="G48" s="431">
        <f>+[2]OTCHET!G267+[2]OTCHET!G271+[2]OTCHET!G272</f>
        <v>0</v>
      </c>
      <c r="H48" s="431">
        <f>+[2]OTCHET!H267+[2]OTCHET!H271+[2]OTCHET!H272</f>
        <v>0</v>
      </c>
      <c r="I48" s="432">
        <f>+[2]OTCHET!I267+[2]OTCHET!I271+[2]OTCHET!I272</f>
        <v>0</v>
      </c>
    </row>
    <row r="49" spans="1:9" ht="15.75">
      <c r="A49" s="495" t="s">
        <v>78</v>
      </c>
      <c r="B49" s="495" t="s">
        <v>79</v>
      </c>
      <c r="C49" s="496"/>
      <c r="D49" s="434">
        <f>[2]OTCHET!D277+[2]OTCHET!D278+[2]OTCHET!D286+[2]OTCHET!D289</f>
        <v>0</v>
      </c>
      <c r="E49" s="434">
        <f t="shared" si="1"/>
        <v>0</v>
      </c>
      <c r="F49" s="435">
        <f>[2]OTCHET!F277+[2]OTCHET!F278+[2]OTCHET!F286+[2]OTCHET!F289</f>
        <v>0</v>
      </c>
      <c r="G49" s="436">
        <f>[2]OTCHET!G277+[2]OTCHET!G278+[2]OTCHET!G286+[2]OTCHET!G289</f>
        <v>0</v>
      </c>
      <c r="H49" s="436">
        <f>[2]OTCHET!H277+[2]OTCHET!H278+[2]OTCHET!H286+[2]OTCHET!H289</f>
        <v>0</v>
      </c>
      <c r="I49" s="437">
        <f>[2]OTCHET!I277+[2]OTCHET!I278+[2]OTCHET!I286+[2]OTCHET!I289</f>
        <v>0</v>
      </c>
    </row>
    <row r="50" spans="1:9" ht="15.75">
      <c r="A50" s="495" t="s">
        <v>80</v>
      </c>
      <c r="B50" s="495" t="s">
        <v>81</v>
      </c>
      <c r="C50" s="495"/>
      <c r="D50" s="434">
        <f>+[2]OTCHET!D290</f>
        <v>0</v>
      </c>
      <c r="E50" s="434">
        <f t="shared" si="1"/>
        <v>0</v>
      </c>
      <c r="F50" s="435">
        <f>+[2]OTCHET!F290</f>
        <v>0</v>
      </c>
      <c r="G50" s="436">
        <f>+[2]OTCHET!G290</f>
        <v>0</v>
      </c>
      <c r="H50" s="436">
        <f>+[2]OTCHET!H290</f>
        <v>0</v>
      </c>
      <c r="I50" s="437">
        <f>+[2]OTCHET!I290</f>
        <v>0</v>
      </c>
    </row>
    <row r="51" spans="1:9" ht="15.75">
      <c r="A51" s="489" t="s">
        <v>82</v>
      </c>
      <c r="B51" s="497" t="s">
        <v>83</v>
      </c>
      <c r="C51" s="395"/>
      <c r="D51" s="396">
        <f>+[2]OTCHET!D274</f>
        <v>0</v>
      </c>
      <c r="E51" s="396">
        <f>+F51+G51+H51+I51</f>
        <v>0</v>
      </c>
      <c r="F51" s="397">
        <f>+[2]OTCHET!F274</f>
        <v>0</v>
      </c>
      <c r="G51" s="398">
        <f>+[2]OTCHET!G274</f>
        <v>0</v>
      </c>
      <c r="H51" s="398">
        <f>+[2]OTCHET!H274</f>
        <v>0</v>
      </c>
      <c r="I51" s="399">
        <f>+[2]OTCHET!I274</f>
        <v>0</v>
      </c>
    </row>
    <row r="52" spans="1:9" ht="15.75">
      <c r="A52" s="489" t="s">
        <v>84</v>
      </c>
      <c r="B52" s="497" t="s">
        <v>83</v>
      </c>
      <c r="C52" s="395"/>
      <c r="D52" s="396">
        <f>+[2]OTCHET!D295</f>
        <v>0</v>
      </c>
      <c r="E52" s="396">
        <f t="shared" si="1"/>
        <v>0</v>
      </c>
      <c r="F52" s="397">
        <f>+[2]OTCHET!F295</f>
        <v>0</v>
      </c>
      <c r="G52" s="398">
        <f>+[2]OTCHET!G295</f>
        <v>0</v>
      </c>
      <c r="H52" s="398">
        <f>+[2]OTCHET!H295</f>
        <v>0</v>
      </c>
      <c r="I52" s="399">
        <f>+[2]OTCHET!I295</f>
        <v>0</v>
      </c>
    </row>
    <row r="53" spans="1:9" ht="15.75">
      <c r="A53" s="498" t="s">
        <v>85</v>
      </c>
      <c r="B53" s="498" t="s">
        <v>86</v>
      </c>
      <c r="C53" s="499"/>
      <c r="D53" s="500" t="str">
        <f>[2]OTCHET!D296</f>
        <v>плащания за попълване на държавния резерв</v>
      </c>
      <c r="E53" s="500">
        <f t="shared" si="1"/>
        <v>0</v>
      </c>
      <c r="F53" s="501">
        <f>[2]OTCHET!F296</f>
        <v>0</v>
      </c>
      <c r="G53" s="502">
        <f>[2]OTCHET!G296</f>
        <v>0</v>
      </c>
      <c r="H53" s="502">
        <f>[2]OTCHET!H296</f>
        <v>0</v>
      </c>
      <c r="I53" s="503">
        <f>[2]OTCHET!I296</f>
        <v>0</v>
      </c>
    </row>
    <row r="54" spans="1:9" ht="15.75">
      <c r="A54" s="504" t="s">
        <v>87</v>
      </c>
      <c r="B54" s="505" t="s">
        <v>88</v>
      </c>
      <c r="C54" s="506"/>
      <c r="D54" s="507" t="str">
        <f>[2]OTCHET!D298</f>
        <v>постъпления от продажба на държавния резерв (-)</v>
      </c>
      <c r="E54" s="507">
        <f t="shared" si="1"/>
        <v>0</v>
      </c>
      <c r="F54" s="508">
        <f>[2]OTCHET!F298</f>
        <v>0</v>
      </c>
      <c r="G54" s="509">
        <f>[2]OTCHET!G298</f>
        <v>0</v>
      </c>
      <c r="H54" s="509">
        <f>[2]OTCHET!H298</f>
        <v>0</v>
      </c>
      <c r="I54" s="510">
        <f>[2]OTCHET!I298</f>
        <v>0</v>
      </c>
    </row>
    <row r="55" spans="1:9" ht="15.75">
      <c r="A55" s="440" t="s">
        <v>89</v>
      </c>
      <c r="B55" s="440" t="s">
        <v>90</v>
      </c>
      <c r="C55" s="511"/>
      <c r="D55" s="512">
        <f>+[2]OTCHET!D299</f>
        <v>0</v>
      </c>
      <c r="E55" s="512">
        <f t="shared" si="1"/>
        <v>0</v>
      </c>
      <c r="F55" s="513">
        <f>+[2]OTCHET!F299</f>
        <v>0</v>
      </c>
      <c r="G55" s="514">
        <f>+[2]OTCHET!G299</f>
        <v>0</v>
      </c>
      <c r="H55" s="514">
        <f>+[2]OTCHET!H299</f>
        <v>0</v>
      </c>
      <c r="I55" s="515">
        <f>+[2]OTCHET!I299</f>
        <v>0</v>
      </c>
    </row>
    <row r="56" spans="1:9" ht="19.5" thickBot="1">
      <c r="A56" s="516" t="s">
        <v>91</v>
      </c>
      <c r="B56" s="517" t="s">
        <v>92</v>
      </c>
      <c r="C56" s="517"/>
      <c r="D56" s="518">
        <f t="shared" ref="D56:I56" si="5">+D57+D58+D62</f>
        <v>0</v>
      </c>
      <c r="E56" s="518">
        <f t="shared" si="5"/>
        <v>-415</v>
      </c>
      <c r="F56" s="519">
        <f t="shared" si="5"/>
        <v>-415</v>
      </c>
      <c r="G56" s="520">
        <f t="shared" si="5"/>
        <v>0</v>
      </c>
      <c r="H56" s="90">
        <f t="shared" si="5"/>
        <v>0</v>
      </c>
      <c r="I56" s="521">
        <f t="shared" si="5"/>
        <v>0</v>
      </c>
    </row>
    <row r="57" spans="1:9" ht="16.5" thickTop="1">
      <c r="A57" s="483" t="s">
        <v>93</v>
      </c>
      <c r="B57" s="484" t="s">
        <v>94</v>
      </c>
      <c r="C57" s="483"/>
      <c r="D57" s="522">
        <f>+[2]OTCHET!D363+[2]OTCHET!D377+[2]OTCHET!D390</f>
        <v>0</v>
      </c>
      <c r="E57" s="522">
        <f t="shared" si="1"/>
        <v>0</v>
      </c>
      <c r="F57" s="523">
        <f>+[2]OTCHET!F363+[2]OTCHET!F377+[2]OTCHET!F390</f>
        <v>0</v>
      </c>
      <c r="G57" s="524">
        <f>+[2]OTCHET!G363+[2]OTCHET!G377+[2]OTCHET!G390</f>
        <v>0</v>
      </c>
      <c r="H57" s="524">
        <f>+[2]OTCHET!H363+[2]OTCHET!H377+[2]OTCHET!H390</f>
        <v>0</v>
      </c>
      <c r="I57" s="525">
        <f>+[2]OTCHET!I363+[2]OTCHET!I377+[2]OTCHET!I390</f>
        <v>0</v>
      </c>
    </row>
    <row r="58" spans="1:9" ht="15.75">
      <c r="A58" s="496" t="s">
        <v>95</v>
      </c>
      <c r="B58" s="495" t="s">
        <v>96</v>
      </c>
      <c r="C58" s="496"/>
      <c r="D58" s="526">
        <f>+[2]OTCHET!D385+[2]OTCHET!D393+[2]OTCHET!D398+[2]OTCHET!D401+[2]OTCHET!D404+[2]OTCHET!D407+[2]OTCHET!D408+[2]OTCHET!D411+[2]OTCHET!D424+[2]OTCHET!D425+[2]OTCHET!D426+[2]OTCHET!D427+[2]OTCHET!D428</f>
        <v>0</v>
      </c>
      <c r="E58" s="526">
        <f t="shared" si="1"/>
        <v>-415</v>
      </c>
      <c r="F58" s="527">
        <f>+[2]OTCHET!F385+[2]OTCHET!F393+[2]OTCHET!F398+[2]OTCHET!F401+[2]OTCHET!F404+[2]OTCHET!F407+[2]OTCHET!F408+[2]OTCHET!F411+[2]OTCHET!F424+[2]OTCHET!F425+[2]OTCHET!F426+[2]OTCHET!F427+[2]OTCHET!F428</f>
        <v>-415</v>
      </c>
      <c r="G58" s="528">
        <f>+[2]OTCHET!G385+[2]OTCHET!G393+[2]OTCHET!G398+[2]OTCHET!G401+[2]OTCHET!G404+[2]OTCHET!G407+[2]OTCHET!G408+[2]OTCHET!G411+[2]OTCHET!G424+[2]OTCHET!G425+[2]OTCHET!G426+[2]OTCHET!G427+[2]OTCHET!G428</f>
        <v>0</v>
      </c>
      <c r="H58" s="528">
        <f>+[2]OTCHET!H385+[2]OTCHET!H393+[2]OTCHET!H398+[2]OTCHET!H401+[2]OTCHET!H404+[2]OTCHET!H407+[2]OTCHET!H408+[2]OTCHET!H411+[2]OTCHET!H424+[2]OTCHET!H425+[2]OTCHET!H426+[2]OTCHET!H427+[2]OTCHET!H428</f>
        <v>0</v>
      </c>
      <c r="I58" s="529">
        <f>+[2]OTCHET!I385+[2]OTCHET!I393+[2]OTCHET!I398+[2]OTCHET!I401+[2]OTCHET!I404+[2]OTCHET!I407+[2]OTCHET!I408+[2]OTCHET!I411+[2]OTCHET!I424+[2]OTCHET!I425+[2]OTCHET!I426+[2]OTCHET!I427+[2]OTCHET!I428</f>
        <v>0</v>
      </c>
    </row>
    <row r="59" spans="1:9" ht="15.75">
      <c r="A59" s="395" t="s">
        <v>97</v>
      </c>
      <c r="B59" s="395" t="s">
        <v>98</v>
      </c>
      <c r="C59" s="489"/>
      <c r="D59" s="530">
        <f>+[2]OTCHET!D424+[2]OTCHET!D425+[2]OTCHET!D426+[2]OTCHET!D427+[2]OTCHET!D428</f>
        <v>0</v>
      </c>
      <c r="E59" s="530">
        <f t="shared" si="1"/>
        <v>0</v>
      </c>
      <c r="F59" s="531">
        <f>+[2]OTCHET!F424+[2]OTCHET!F425+[2]OTCHET!F426+[2]OTCHET!F427+[2]OTCHET!F428</f>
        <v>0</v>
      </c>
      <c r="G59" s="532">
        <f>+[2]OTCHET!G424+[2]OTCHET!G425+[2]OTCHET!G426+[2]OTCHET!G427+[2]OTCHET!G428</f>
        <v>0</v>
      </c>
      <c r="H59" s="532">
        <f>+[2]OTCHET!H424+[2]OTCHET!H425+[2]OTCHET!H426+[2]OTCHET!H427+[2]OTCHET!H428</f>
        <v>0</v>
      </c>
      <c r="I59" s="533">
        <f>+[2]OTCHET!I424+[2]OTCHET!I425+[2]OTCHET!I426+[2]OTCHET!I427+[2]OTCHET!I428</f>
        <v>0</v>
      </c>
    </row>
    <row r="60" spans="1:9" ht="15.75">
      <c r="A60" s="534" t="s">
        <v>99</v>
      </c>
      <c r="B60" s="534" t="s">
        <v>34</v>
      </c>
      <c r="C60" s="535"/>
      <c r="D60" s="536">
        <f>[2]OTCHET!D407</f>
        <v>0</v>
      </c>
      <c r="E60" s="536">
        <f t="shared" si="1"/>
        <v>0</v>
      </c>
      <c r="F60" s="537">
        <f>[2]OTCHET!F407</f>
        <v>0</v>
      </c>
      <c r="G60" s="538">
        <f>[2]OTCHET!G407</f>
        <v>0</v>
      </c>
      <c r="H60" s="538">
        <f>[2]OTCHET!H407</f>
        <v>0</v>
      </c>
      <c r="I60" s="539">
        <f>[2]OTCHET!I407</f>
        <v>0</v>
      </c>
    </row>
    <row r="61" spans="1:9" ht="15.75">
      <c r="A61" s="81"/>
      <c r="B61" s="540"/>
      <c r="C61" s="483"/>
      <c r="D61" s="522"/>
      <c r="E61" s="522">
        <f t="shared" si="1"/>
        <v>0</v>
      </c>
      <c r="F61" s="523"/>
      <c r="G61" s="524"/>
      <c r="H61" s="524"/>
      <c r="I61" s="525"/>
    </row>
    <row r="62" spans="1:9" ht="15.75">
      <c r="A62" s="541" t="s">
        <v>100</v>
      </c>
      <c r="B62" s="456" t="s">
        <v>101</v>
      </c>
      <c r="C62" s="541"/>
      <c r="D62" s="457">
        <f>[2]OTCHET!D414</f>
        <v>0</v>
      </c>
      <c r="E62" s="457">
        <f t="shared" si="1"/>
        <v>0</v>
      </c>
      <c r="F62" s="458">
        <f>[2]OTCHET!F414</f>
        <v>0</v>
      </c>
      <c r="G62" s="459">
        <f>[2]OTCHET!G414</f>
        <v>0</v>
      </c>
      <c r="H62" s="459">
        <f>[2]OTCHET!H414</f>
        <v>0</v>
      </c>
      <c r="I62" s="460">
        <f>[2]OTCHET!I414</f>
        <v>0</v>
      </c>
    </row>
    <row r="63" spans="1:9" ht="19.5" thickBot="1">
      <c r="A63" s="542" t="s">
        <v>102</v>
      </c>
      <c r="B63" s="543" t="s">
        <v>103</v>
      </c>
      <c r="C63" s="544"/>
      <c r="D63" s="545">
        <f>+[2]OTCHET!D250</f>
        <v>0</v>
      </c>
      <c r="E63" s="545">
        <f t="shared" si="1"/>
        <v>0</v>
      </c>
      <c r="F63" s="546">
        <f>+[2]OTCHET!F250</f>
        <v>0</v>
      </c>
      <c r="G63" s="547">
        <f>+[2]OTCHET!G250</f>
        <v>0</v>
      </c>
      <c r="H63" s="547">
        <f>+[2]OTCHET!H250</f>
        <v>0</v>
      </c>
      <c r="I63" s="548">
        <f>+[2]OTCHET!I250</f>
        <v>0</v>
      </c>
    </row>
    <row r="64" spans="1:9" ht="19.5" thickTop="1">
      <c r="A64" s="549" t="s">
        <v>104</v>
      </c>
      <c r="B64" s="550"/>
      <c r="C64" s="550"/>
      <c r="D64" s="551" t="e">
        <f t="shared" ref="D64:I64" si="6">+D22-D38+D56-D63</f>
        <v>#VALUE!</v>
      </c>
      <c r="E64" s="551">
        <f t="shared" si="6"/>
        <v>-9843</v>
      </c>
      <c r="F64" s="552">
        <f t="shared" si="6"/>
        <v>-9843</v>
      </c>
      <c r="G64" s="553">
        <f t="shared" si="6"/>
        <v>0</v>
      </c>
      <c r="H64" s="553">
        <f t="shared" si="6"/>
        <v>0</v>
      </c>
      <c r="I64" s="554">
        <f t="shared" si="6"/>
        <v>0</v>
      </c>
    </row>
    <row r="65" spans="1:9">
      <c r="A65" s="236" t="e">
        <f>+IF(+SUM(D$65:I$65)=0,0,"Контрола: дефицит/излишък = финансиране с обратен знак (V. + VІ. = 0)")</f>
        <v>#VALUE!</v>
      </c>
      <c r="B65" s="555"/>
      <c r="C65" s="555"/>
      <c r="D65" s="556" t="e">
        <f t="shared" ref="D65:I65" si="7">+D$64+D$66</f>
        <v>#VALUE!</v>
      </c>
      <c r="E65" s="556">
        <f t="shared" si="7"/>
        <v>0</v>
      </c>
      <c r="F65" s="557">
        <f t="shared" si="7"/>
        <v>0</v>
      </c>
      <c r="G65" s="557">
        <f t="shared" si="7"/>
        <v>0</v>
      </c>
      <c r="H65" s="557">
        <f t="shared" si="7"/>
        <v>0</v>
      </c>
      <c r="I65" s="558">
        <f t="shared" si="7"/>
        <v>0</v>
      </c>
    </row>
    <row r="66" spans="1:9" ht="19.5" thickBot="1">
      <c r="A66" s="383" t="s">
        <v>105</v>
      </c>
      <c r="B66" s="559" t="s">
        <v>106</v>
      </c>
      <c r="C66" s="559"/>
      <c r="D66" s="560" t="e">
        <f>SUM(+D68+D76+D77+D84+D85+D86+D89+D90+D91+D92+D93+D94+D95)</f>
        <v>#VALUE!</v>
      </c>
      <c r="E66" s="560">
        <f>SUM(+E68+E76+E77+E84+E85+E86+E89+E90+E91+E92+E93+E94+E95)</f>
        <v>9843</v>
      </c>
      <c r="F66" s="561">
        <f t="shared" ref="F66:I66" si="8">SUM(+F68+F76+F77+F84+F85+F86+F89+F90+F91+F92+F93+F94+F95)</f>
        <v>9843</v>
      </c>
      <c r="G66" s="562">
        <f>SUM(+G68+G76+G77+G84+G85+G86+G89+G90+G91+G92+G93+G94+G95)</f>
        <v>0</v>
      </c>
      <c r="H66" s="562">
        <f>SUM(+H68+H76+H77+H84+H85+H86+H89+H90+H91+H92+H93+H94+H95)</f>
        <v>0</v>
      </c>
      <c r="I66" s="563">
        <f>SUM(+I68+I76+I77+I84+I85+I86+I89+I90+I91+I92+I93+I94+I95)</f>
        <v>0</v>
      </c>
    </row>
    <row r="67" spans="1:9" ht="16.5" thickTop="1">
      <c r="A67" s="564"/>
      <c r="B67" s="564"/>
      <c r="C67" s="564"/>
      <c r="D67" s="565"/>
      <c r="E67" s="565">
        <f t="shared" si="1"/>
        <v>0</v>
      </c>
      <c r="F67" s="566"/>
      <c r="G67" s="567"/>
      <c r="H67" s="567"/>
      <c r="I67" s="568"/>
    </row>
    <row r="68" spans="1:9" ht="15.75">
      <c r="A68" s="489" t="s">
        <v>107</v>
      </c>
      <c r="B68" s="395" t="s">
        <v>108</v>
      </c>
      <c r="C68" s="489"/>
      <c r="D68" s="530" t="e">
        <f>SUM(D69:D75)</f>
        <v>#VALUE!</v>
      </c>
      <c r="E68" s="530">
        <f>SUM(E69:E75)</f>
        <v>0</v>
      </c>
      <c r="F68" s="531">
        <f t="shared" ref="F68:I68" si="9">SUM(F69:F75)</f>
        <v>0</v>
      </c>
      <c r="G68" s="532">
        <f>SUM(G69:G75)</f>
        <v>0</v>
      </c>
      <c r="H68" s="532">
        <f>SUM(H69:H75)</f>
        <v>0</v>
      </c>
      <c r="I68" s="533">
        <f>SUM(I69:I75)</f>
        <v>0</v>
      </c>
    </row>
    <row r="69" spans="1:9" ht="15.75">
      <c r="A69" s="569" t="s">
        <v>109</v>
      </c>
      <c r="B69" s="569" t="s">
        <v>110</v>
      </c>
      <c r="C69" s="569"/>
      <c r="D69" s="570" t="e">
        <f>+[2]OTCHET!D484+[2]OTCHET!D485+[2]OTCHET!D488+[2]OTCHET!D489+[2]OTCHET!D492+[2]OTCHET!D493+[2]OTCHET!D497</f>
        <v>#VALUE!</v>
      </c>
      <c r="E69" s="570">
        <f t="shared" si="1"/>
        <v>0</v>
      </c>
      <c r="F69" s="571">
        <f>+[2]OTCHET!F484+[2]OTCHET!F485+[2]OTCHET!F488+[2]OTCHET!F489+[2]OTCHET!F492+[2]OTCHET!F493+[2]OTCHET!F497</f>
        <v>0</v>
      </c>
      <c r="G69" s="572">
        <f>+[2]OTCHET!G484+[2]OTCHET!G485+[2]OTCHET!G488+[2]OTCHET!G489+[2]OTCHET!G492+[2]OTCHET!G493+[2]OTCHET!G497</f>
        <v>0</v>
      </c>
      <c r="H69" s="572">
        <f>+[2]OTCHET!H484+[2]OTCHET!H485+[2]OTCHET!H488+[2]OTCHET!H489+[2]OTCHET!H492+[2]OTCHET!H493+[2]OTCHET!H497</f>
        <v>0</v>
      </c>
      <c r="I69" s="573">
        <f>+[2]OTCHET!I484+[2]OTCHET!I485+[2]OTCHET!I488+[2]OTCHET!I489+[2]OTCHET!I492+[2]OTCHET!I493+[2]OTCHET!I497</f>
        <v>0</v>
      </c>
    </row>
    <row r="70" spans="1:9" ht="15.75">
      <c r="A70" s="574" t="s">
        <v>111</v>
      </c>
      <c r="B70" s="574" t="s">
        <v>112</v>
      </c>
      <c r="C70" s="574"/>
      <c r="D70" s="575" t="e">
        <f>+[2]OTCHET!D486+[2]OTCHET!D487+[2]OTCHET!D490+[2]OTCHET!D491+[2]OTCHET!D494+[2]OTCHET!D495+[2]OTCHET!D496+[2]OTCHET!D498</f>
        <v>#VALUE!</v>
      </c>
      <c r="E70" s="575">
        <f t="shared" si="1"/>
        <v>0</v>
      </c>
      <c r="F70" s="576">
        <f>+[2]OTCHET!F486+[2]OTCHET!F487+[2]OTCHET!F490+[2]OTCHET!F491+[2]OTCHET!F494+[2]OTCHET!F495+[2]OTCHET!F496+[2]OTCHET!F498</f>
        <v>0</v>
      </c>
      <c r="G70" s="577">
        <f>+[2]OTCHET!G486+[2]OTCHET!G487+[2]OTCHET!G490+[2]OTCHET!G491+[2]OTCHET!G494+[2]OTCHET!G495+[2]OTCHET!G496+[2]OTCHET!G498</f>
        <v>0</v>
      </c>
      <c r="H70" s="577">
        <f>+[2]OTCHET!H486+[2]OTCHET!H487+[2]OTCHET!H490+[2]OTCHET!H491+[2]OTCHET!H494+[2]OTCHET!H495+[2]OTCHET!H496+[2]OTCHET!H498</f>
        <v>0</v>
      </c>
      <c r="I70" s="578">
        <f>+[2]OTCHET!I486+[2]OTCHET!I487+[2]OTCHET!I490+[2]OTCHET!I491+[2]OTCHET!I494+[2]OTCHET!I495+[2]OTCHET!I496+[2]OTCHET!I498</f>
        <v>0</v>
      </c>
    </row>
    <row r="71" spans="1:9" ht="15.75">
      <c r="A71" s="574" t="s">
        <v>113</v>
      </c>
      <c r="B71" s="574" t="s">
        <v>114</v>
      </c>
      <c r="C71" s="574"/>
      <c r="D71" s="575">
        <f>+[2]OTCHET!D499</f>
        <v>0</v>
      </c>
      <c r="E71" s="575">
        <f t="shared" si="1"/>
        <v>0</v>
      </c>
      <c r="F71" s="576">
        <f>+[2]OTCHET!F499</f>
        <v>0</v>
      </c>
      <c r="G71" s="577">
        <f>+[2]OTCHET!G499</f>
        <v>0</v>
      </c>
      <c r="H71" s="577">
        <f>+[2]OTCHET!H499</f>
        <v>0</v>
      </c>
      <c r="I71" s="578">
        <f>+[2]OTCHET!I499</f>
        <v>0</v>
      </c>
    </row>
    <row r="72" spans="1:9" ht="15.75">
      <c r="A72" s="574" t="s">
        <v>115</v>
      </c>
      <c r="B72" s="574" t="s">
        <v>116</v>
      </c>
      <c r="C72" s="574"/>
      <c r="D72" s="575">
        <f>+[2]OTCHET!D504</f>
        <v>0</v>
      </c>
      <c r="E72" s="575">
        <f t="shared" si="1"/>
        <v>0</v>
      </c>
      <c r="F72" s="576">
        <f>+[2]OTCHET!F504</f>
        <v>0</v>
      </c>
      <c r="G72" s="577">
        <f>+[2]OTCHET!G504</f>
        <v>0</v>
      </c>
      <c r="H72" s="577">
        <f>+[2]OTCHET!H504</f>
        <v>0</v>
      </c>
      <c r="I72" s="578">
        <f>+[2]OTCHET!I504</f>
        <v>0</v>
      </c>
    </row>
    <row r="73" spans="1:9" ht="15.75">
      <c r="A73" s="574" t="s">
        <v>117</v>
      </c>
      <c r="B73" s="574" t="s">
        <v>118</v>
      </c>
      <c r="C73" s="574"/>
      <c r="D73" s="575" t="str">
        <f>+[2]OTCHET!D544</f>
        <v>с чуждестранни ценни книжа и финасови активи (+/-)</v>
      </c>
      <c r="E73" s="575">
        <f t="shared" si="1"/>
        <v>0</v>
      </c>
      <c r="F73" s="576">
        <f>+[2]OTCHET!F544</f>
        <v>0</v>
      </c>
      <c r="G73" s="577">
        <f>+[2]OTCHET!G544</f>
        <v>0</v>
      </c>
      <c r="H73" s="577">
        <f>+[2]OTCHET!H544</f>
        <v>0</v>
      </c>
      <c r="I73" s="578">
        <f>+[2]OTCHET!I544</f>
        <v>0</v>
      </c>
    </row>
    <row r="74" spans="1:9" ht="15.75">
      <c r="A74" s="579" t="s">
        <v>119</v>
      </c>
      <c r="B74" s="579" t="s">
        <v>120</v>
      </c>
      <c r="C74" s="579"/>
      <c r="D74" s="575" t="e">
        <f>+[2]OTCHET!D583+[2]OTCHET!D584</f>
        <v>#VALUE!</v>
      </c>
      <c r="E74" s="575">
        <f t="shared" si="1"/>
        <v>0</v>
      </c>
      <c r="F74" s="576">
        <f>+[2]OTCHET!F583+[2]OTCHET!F584</f>
        <v>0</v>
      </c>
      <c r="G74" s="577">
        <f>+[2]OTCHET!G583+[2]OTCHET!G584</f>
        <v>0</v>
      </c>
      <c r="H74" s="577">
        <f>+[2]OTCHET!H583+[2]OTCHET!H584</f>
        <v>0</v>
      </c>
      <c r="I74" s="578">
        <f>+[2]OTCHET!I583+[2]OTCHET!I584</f>
        <v>0</v>
      </c>
    </row>
    <row r="75" spans="1:9" ht="15.75">
      <c r="A75" s="580" t="s">
        <v>121</v>
      </c>
      <c r="B75" s="580" t="s">
        <v>122</v>
      </c>
      <c r="C75" s="580"/>
      <c r="D75" s="581" t="e">
        <f>+[2]OTCHET!D585+[2]OTCHET!D586+[2]OTCHET!D587</f>
        <v>#VALUE!</v>
      </c>
      <c r="E75" s="581">
        <f t="shared" si="1"/>
        <v>0</v>
      </c>
      <c r="F75" s="582">
        <f>+[2]OTCHET!F585+[2]OTCHET!F586+[2]OTCHET!F587</f>
        <v>0</v>
      </c>
      <c r="G75" s="583">
        <f>+[2]OTCHET!G585+[2]OTCHET!G586+[2]OTCHET!G587</f>
        <v>0</v>
      </c>
      <c r="H75" s="583">
        <f>+[2]OTCHET!H585+[2]OTCHET!H586+[2]OTCHET!H587</f>
        <v>0</v>
      </c>
      <c r="I75" s="584">
        <f>+[2]OTCHET!I585+[2]OTCHET!I586+[2]OTCHET!I587</f>
        <v>0</v>
      </c>
    </row>
    <row r="76" spans="1:9" ht="15.75">
      <c r="A76" s="483" t="s">
        <v>123</v>
      </c>
      <c r="B76" s="484" t="s">
        <v>124</v>
      </c>
      <c r="C76" s="483"/>
      <c r="D76" s="522">
        <f>[2]OTCHET!D463</f>
        <v>0</v>
      </c>
      <c r="E76" s="522">
        <f t="shared" si="1"/>
        <v>0</v>
      </c>
      <c r="F76" s="523">
        <f>[2]OTCHET!F463</f>
        <v>0</v>
      </c>
      <c r="G76" s="524">
        <f>[2]OTCHET!G463</f>
        <v>0</v>
      </c>
      <c r="H76" s="524">
        <f>[2]OTCHET!H463</f>
        <v>0</v>
      </c>
      <c r="I76" s="525">
        <f>[2]OTCHET!I463</f>
        <v>0</v>
      </c>
    </row>
    <row r="77" spans="1:9" ht="15.75">
      <c r="A77" s="489" t="s">
        <v>125</v>
      </c>
      <c r="B77" s="395" t="s">
        <v>126</v>
      </c>
      <c r="C77" s="489"/>
      <c r="D77" s="530" t="e">
        <f>SUM(D78:D83)</f>
        <v>#VALUE!</v>
      </c>
      <c r="E77" s="530">
        <f>SUM(E78:E83)</f>
        <v>0</v>
      </c>
      <c r="F77" s="531">
        <f t="shared" ref="F77:I77" si="10">SUM(F78:F83)</f>
        <v>0</v>
      </c>
      <c r="G77" s="532">
        <f>SUM(G78:G83)</f>
        <v>0</v>
      </c>
      <c r="H77" s="532">
        <f>SUM(H78:H83)</f>
        <v>0</v>
      </c>
      <c r="I77" s="533">
        <f>SUM(I78:I83)</f>
        <v>0</v>
      </c>
    </row>
    <row r="78" spans="1:9" ht="15.75">
      <c r="A78" s="569" t="s">
        <v>127</v>
      </c>
      <c r="B78" s="569" t="s">
        <v>128</v>
      </c>
      <c r="C78" s="569"/>
      <c r="D78" s="570" t="e">
        <f>+[2]OTCHET!D468+[2]OTCHET!D471</f>
        <v>#VALUE!</v>
      </c>
      <c r="E78" s="570">
        <f t="shared" si="1"/>
        <v>0</v>
      </c>
      <c r="F78" s="571">
        <f>+[2]OTCHET!F468+[2]OTCHET!F471</f>
        <v>0</v>
      </c>
      <c r="G78" s="572">
        <f>+[2]OTCHET!G468+[2]OTCHET!G471</f>
        <v>0</v>
      </c>
      <c r="H78" s="572">
        <f>+[2]OTCHET!H468+[2]OTCHET!H471</f>
        <v>0</v>
      </c>
      <c r="I78" s="573">
        <f>+[2]OTCHET!I468+[2]OTCHET!I471</f>
        <v>0</v>
      </c>
    </row>
    <row r="79" spans="1:9" ht="15.75">
      <c r="A79" s="574" t="s">
        <v>129</v>
      </c>
      <c r="B79" s="574" t="s">
        <v>130</v>
      </c>
      <c r="C79" s="574"/>
      <c r="D79" s="575" t="e">
        <f>+[2]OTCHET!D469+[2]OTCHET!D472</f>
        <v>#VALUE!</v>
      </c>
      <c r="E79" s="575">
        <f t="shared" si="1"/>
        <v>0</v>
      </c>
      <c r="F79" s="576">
        <f>+[2]OTCHET!F469+[2]OTCHET!F472</f>
        <v>0</v>
      </c>
      <c r="G79" s="577">
        <f>+[2]OTCHET!G469+[2]OTCHET!G472</f>
        <v>0</v>
      </c>
      <c r="H79" s="577">
        <f>+[2]OTCHET!H469+[2]OTCHET!H472</f>
        <v>0</v>
      </c>
      <c r="I79" s="578">
        <f>+[2]OTCHET!I469+[2]OTCHET!I472</f>
        <v>0</v>
      </c>
    </row>
    <row r="80" spans="1:9" ht="15.75">
      <c r="A80" s="574" t="s">
        <v>131</v>
      </c>
      <c r="B80" s="574" t="s">
        <v>132</v>
      </c>
      <c r="C80" s="574"/>
      <c r="D80" s="575">
        <f>[2]OTCHET!D473</f>
        <v>0</v>
      </c>
      <c r="E80" s="575">
        <f t="shared" si="1"/>
        <v>0</v>
      </c>
      <c r="F80" s="576">
        <f>[2]OTCHET!F473</f>
        <v>0</v>
      </c>
      <c r="G80" s="577">
        <f>[2]OTCHET!G473</f>
        <v>0</v>
      </c>
      <c r="H80" s="577">
        <f>[2]OTCHET!H473</f>
        <v>0</v>
      </c>
      <c r="I80" s="578">
        <f>[2]OTCHET!I473</f>
        <v>0</v>
      </c>
    </row>
    <row r="81" spans="1:9" ht="15.75">
      <c r="A81" s="574"/>
      <c r="B81" s="574"/>
      <c r="C81" s="574"/>
      <c r="D81" s="575"/>
      <c r="E81" s="575">
        <f t="shared" si="1"/>
        <v>0</v>
      </c>
      <c r="F81" s="576"/>
      <c r="G81" s="577"/>
      <c r="H81" s="577"/>
      <c r="I81" s="578"/>
    </row>
    <row r="82" spans="1:9" ht="15.75">
      <c r="A82" s="574" t="s">
        <v>133</v>
      </c>
      <c r="B82" s="574" t="s">
        <v>134</v>
      </c>
      <c r="C82" s="574"/>
      <c r="D82" s="575" t="str">
        <f>+[2]OTCHET!D481</f>
        <v>предоставени заеми на крайни бенефициенти (-)</v>
      </c>
      <c r="E82" s="575">
        <f t="shared" si="1"/>
        <v>0</v>
      </c>
      <c r="F82" s="576">
        <f>+[2]OTCHET!F481</f>
        <v>0</v>
      </c>
      <c r="G82" s="577">
        <f>+[2]OTCHET!G481</f>
        <v>0</v>
      </c>
      <c r="H82" s="577">
        <f>+[2]OTCHET!H481</f>
        <v>0</v>
      </c>
      <c r="I82" s="578">
        <f>+[2]OTCHET!I481</f>
        <v>0</v>
      </c>
    </row>
    <row r="83" spans="1:9" ht="15.75">
      <c r="A83" s="585" t="s">
        <v>135</v>
      </c>
      <c r="B83" s="585" t="s">
        <v>136</v>
      </c>
      <c r="C83" s="585"/>
      <c r="D83" s="581" t="str">
        <f>+[2]OTCHET!D482</f>
        <v>възстановени суми по предоставени заеми на крайни бенефиценти (+)</v>
      </c>
      <c r="E83" s="581">
        <f t="shared" si="1"/>
        <v>0</v>
      </c>
      <c r="F83" s="582">
        <f>+[2]OTCHET!F482</f>
        <v>0</v>
      </c>
      <c r="G83" s="583">
        <f>+[2]OTCHET!G482</f>
        <v>0</v>
      </c>
      <c r="H83" s="583">
        <f>+[2]OTCHET!H482</f>
        <v>0</v>
      </c>
      <c r="I83" s="584">
        <f>+[2]OTCHET!I482</f>
        <v>0</v>
      </c>
    </row>
    <row r="84" spans="1:9" ht="15.75">
      <c r="A84" s="483" t="s">
        <v>137</v>
      </c>
      <c r="B84" s="484" t="s">
        <v>138</v>
      </c>
      <c r="C84" s="483"/>
      <c r="D84" s="522">
        <f>[2]OTCHET!D537</f>
        <v>0</v>
      </c>
      <c r="E84" s="522">
        <f t="shared" si="1"/>
        <v>0</v>
      </c>
      <c r="F84" s="523">
        <f>[2]OTCHET!F537</f>
        <v>0</v>
      </c>
      <c r="G84" s="524">
        <f>[2]OTCHET!G537</f>
        <v>0</v>
      </c>
      <c r="H84" s="524">
        <f>[2]OTCHET!H537</f>
        <v>0</v>
      </c>
      <c r="I84" s="525">
        <f>[2]OTCHET!I537</f>
        <v>0</v>
      </c>
    </row>
    <row r="85" spans="1:9" ht="15.75">
      <c r="A85" s="496" t="s">
        <v>139</v>
      </c>
      <c r="B85" s="495" t="s">
        <v>140</v>
      </c>
      <c r="C85" s="496"/>
      <c r="D85" s="526">
        <f>[2]OTCHET!D538</f>
        <v>0</v>
      </c>
      <c r="E85" s="526">
        <f t="shared" si="1"/>
        <v>0</v>
      </c>
      <c r="F85" s="527">
        <f>[2]OTCHET!F538</f>
        <v>0</v>
      </c>
      <c r="G85" s="528">
        <f>[2]OTCHET!G538</f>
        <v>0</v>
      </c>
      <c r="H85" s="528">
        <f>[2]OTCHET!H538</f>
        <v>0</v>
      </c>
      <c r="I85" s="529">
        <f>[2]OTCHET!I538</f>
        <v>0</v>
      </c>
    </row>
    <row r="86" spans="1:9" ht="15.75">
      <c r="A86" s="489" t="s">
        <v>141</v>
      </c>
      <c r="B86" s="395" t="s">
        <v>142</v>
      </c>
      <c r="C86" s="489"/>
      <c r="D86" s="530" t="e">
        <f>+D87+D88</f>
        <v>#VALUE!</v>
      </c>
      <c r="E86" s="530">
        <f>+E87+E88</f>
        <v>9843</v>
      </c>
      <c r="F86" s="531">
        <f t="shared" ref="F86:I86" si="11">+F87+F88</f>
        <v>9843</v>
      </c>
      <c r="G86" s="532">
        <f>+G87+G88</f>
        <v>0</v>
      </c>
      <c r="H86" s="532">
        <f>+H87+H88</f>
        <v>0</v>
      </c>
      <c r="I86" s="533">
        <f>+I87+I88</f>
        <v>0</v>
      </c>
    </row>
    <row r="87" spans="1:9" ht="15.75">
      <c r="A87" s="569" t="s">
        <v>143</v>
      </c>
      <c r="B87" s="569" t="s">
        <v>144</v>
      </c>
      <c r="C87" s="586"/>
      <c r="D87" s="570" t="e">
        <f>+[2]OTCHET!D505+[2]OTCHET!D514+[2]OTCHET!D518+[2]OTCHET!D545</f>
        <v>#VALUE!</v>
      </c>
      <c r="E87" s="570">
        <f t="shared" si="1"/>
        <v>0</v>
      </c>
      <c r="F87" s="571">
        <f>+[2]OTCHET!F505+[2]OTCHET!F514+[2]OTCHET!F518+[2]OTCHET!F545</f>
        <v>0</v>
      </c>
      <c r="G87" s="572">
        <f>+[2]OTCHET!G505+[2]OTCHET!G514+[2]OTCHET!G518+[2]OTCHET!G545</f>
        <v>0</v>
      </c>
      <c r="H87" s="572">
        <f>+[2]OTCHET!H505+[2]OTCHET!H514+[2]OTCHET!H518+[2]OTCHET!H545</f>
        <v>0</v>
      </c>
      <c r="I87" s="573">
        <f>+[2]OTCHET!I505+[2]OTCHET!I514+[2]OTCHET!I518+[2]OTCHET!I545</f>
        <v>0</v>
      </c>
    </row>
    <row r="88" spans="1:9" ht="15.75">
      <c r="A88" s="585" t="s">
        <v>145</v>
      </c>
      <c r="B88" s="585" t="s">
        <v>146</v>
      </c>
      <c r="C88" s="587"/>
      <c r="D88" s="581">
        <f>+[2]OTCHET!D523+[2]OTCHET!D526+[2]OTCHET!D546</f>
        <v>0</v>
      </c>
      <c r="E88" s="581">
        <f t="shared" si="1"/>
        <v>9843</v>
      </c>
      <c r="F88" s="582">
        <f>+[2]OTCHET!F523+[2]OTCHET!F526+[2]OTCHET!F546</f>
        <v>9843</v>
      </c>
      <c r="G88" s="583">
        <f>+[2]OTCHET!G523+[2]OTCHET!G526+[2]OTCHET!G546</f>
        <v>0</v>
      </c>
      <c r="H88" s="583">
        <f>+[2]OTCHET!H523+[2]OTCHET!H526+[2]OTCHET!H546</f>
        <v>0</v>
      </c>
      <c r="I88" s="584">
        <f>+[2]OTCHET!I523+[2]OTCHET!I526+[2]OTCHET!I546</f>
        <v>0</v>
      </c>
    </row>
    <row r="89" spans="1:9" ht="15.75">
      <c r="A89" s="483" t="s">
        <v>147</v>
      </c>
      <c r="B89" s="484" t="s">
        <v>148</v>
      </c>
      <c r="C89" s="588"/>
      <c r="D89" s="522">
        <f>[2]OTCHET!D533</f>
        <v>0</v>
      </c>
      <c r="E89" s="522">
        <f t="shared" ref="E89:E96" si="12">+F89+G89+H89+I89</f>
        <v>0</v>
      </c>
      <c r="F89" s="523">
        <f>[2]OTCHET!F533</f>
        <v>0</v>
      </c>
      <c r="G89" s="524">
        <f>[2]OTCHET!G533</f>
        <v>0</v>
      </c>
      <c r="H89" s="524">
        <f>[2]OTCHET!H533</f>
        <v>0</v>
      </c>
      <c r="I89" s="525">
        <f>[2]OTCHET!I533</f>
        <v>0</v>
      </c>
    </row>
    <row r="90" spans="1:9" ht="15.75">
      <c r="A90" s="496" t="s">
        <v>149</v>
      </c>
      <c r="B90" s="495" t="s">
        <v>150</v>
      </c>
      <c r="C90" s="496"/>
      <c r="D90" s="526" t="e">
        <f>+[2]OTCHET!D569+[2]OTCHET!D570+[2]OTCHET!D571+[2]OTCHET!D572+[2]OTCHET!D573+[2]OTCHET!D574</f>
        <v>#VALUE!</v>
      </c>
      <c r="E90" s="526">
        <f t="shared" si="12"/>
        <v>0</v>
      </c>
      <c r="F90" s="527">
        <f>+[2]OTCHET!F569+[2]OTCHET!F570+[2]OTCHET!F571+[2]OTCHET!F572+[2]OTCHET!F573+[2]OTCHET!F574</f>
        <v>0</v>
      </c>
      <c r="G90" s="528">
        <f>+[2]OTCHET!G569+[2]OTCHET!G570+[2]OTCHET!G571+[2]OTCHET!G572+[2]OTCHET!G573+[2]OTCHET!G574</f>
        <v>0</v>
      </c>
      <c r="H90" s="528">
        <f>+[2]OTCHET!H569+[2]OTCHET!H570+[2]OTCHET!H571+[2]OTCHET!H572+[2]OTCHET!H573+[2]OTCHET!H574</f>
        <v>0</v>
      </c>
      <c r="I90" s="529">
        <f>+[2]OTCHET!I569+[2]OTCHET!I570+[2]OTCHET!I571+[2]OTCHET!I572+[2]OTCHET!I573+[2]OTCHET!I574</f>
        <v>0</v>
      </c>
    </row>
    <row r="91" spans="1:9" ht="15.75">
      <c r="A91" s="589" t="s">
        <v>151</v>
      </c>
      <c r="B91" s="589" t="s">
        <v>152</v>
      </c>
      <c r="C91" s="589"/>
      <c r="D91" s="434" t="e">
        <f>+[2]OTCHET!D575+[2]OTCHET!D576+[2]OTCHET!D577+[2]OTCHET!D578+[2]OTCHET!D579+[2]OTCHET!D580+[2]OTCHET!D581</f>
        <v>#VALUE!</v>
      </c>
      <c r="E91" s="434">
        <f t="shared" si="12"/>
        <v>0</v>
      </c>
      <c r="F91" s="435">
        <f>+[2]OTCHET!F575+[2]OTCHET!F576+[2]OTCHET!F577+[2]OTCHET!F578+[2]OTCHET!F579+[2]OTCHET!F580+[2]OTCHET!F581</f>
        <v>0</v>
      </c>
      <c r="G91" s="436">
        <f>+[2]OTCHET!G575+[2]OTCHET!G576+[2]OTCHET!G577+[2]OTCHET!G578+[2]OTCHET!G579+[2]OTCHET!G580+[2]OTCHET!G581</f>
        <v>0</v>
      </c>
      <c r="H91" s="436">
        <f>+[2]OTCHET!H575+[2]OTCHET!H576+[2]OTCHET!H577+[2]OTCHET!H578+[2]OTCHET!H579+[2]OTCHET!H580+[2]OTCHET!H581</f>
        <v>0</v>
      </c>
      <c r="I91" s="437">
        <f>+[2]OTCHET!I575+[2]OTCHET!I576+[2]OTCHET!I577+[2]OTCHET!I578+[2]OTCHET!I579+[2]OTCHET!I580+[2]OTCHET!I581</f>
        <v>0</v>
      </c>
    </row>
    <row r="92" spans="1:9" ht="15.75">
      <c r="A92" s="495" t="s">
        <v>153</v>
      </c>
      <c r="B92" s="495" t="s">
        <v>154</v>
      </c>
      <c r="C92" s="589"/>
      <c r="D92" s="434" t="str">
        <f>+[2]OTCHET!D582</f>
        <v xml:space="preserve"> преоценка на валутни наличности (нереализирани курсови разлики) по сметки и средства в страната  (+/-)</v>
      </c>
      <c r="E92" s="434">
        <f t="shared" si="12"/>
        <v>0</v>
      </c>
      <c r="F92" s="435">
        <f>+[2]OTCHET!F582</f>
        <v>0</v>
      </c>
      <c r="G92" s="436">
        <f>+[2]OTCHET!G582</f>
        <v>0</v>
      </c>
      <c r="H92" s="436">
        <f>+[2]OTCHET!H582</f>
        <v>0</v>
      </c>
      <c r="I92" s="437">
        <f>+[2]OTCHET!I582</f>
        <v>0</v>
      </c>
    </row>
    <row r="93" spans="1:9" ht="15.75">
      <c r="A93" s="495" t="s">
        <v>155</v>
      </c>
      <c r="B93" s="495" t="s">
        <v>156</v>
      </c>
      <c r="C93" s="495"/>
      <c r="D93" s="434" t="e">
        <f>+[2]OTCHET!D589+[2]OTCHET!D590</f>
        <v>#VALUE!</v>
      </c>
      <c r="E93" s="434">
        <f t="shared" si="12"/>
        <v>0</v>
      </c>
      <c r="F93" s="435">
        <f>+[2]OTCHET!F589+[2]OTCHET!F590</f>
        <v>0</v>
      </c>
      <c r="G93" s="436">
        <f>+[2]OTCHET!G589+[2]OTCHET!G590</f>
        <v>0</v>
      </c>
      <c r="H93" s="436">
        <f>+[2]OTCHET!H589+[2]OTCHET!H590</f>
        <v>0</v>
      </c>
      <c r="I93" s="437">
        <f>+[2]OTCHET!I589+[2]OTCHET!I590</f>
        <v>0</v>
      </c>
    </row>
    <row r="94" spans="1:9" ht="15.75">
      <c r="A94" s="495" t="s">
        <v>157</v>
      </c>
      <c r="B94" s="589" t="s">
        <v>158</v>
      </c>
      <c r="C94" s="495"/>
      <c r="D94" s="434" t="e">
        <f>+[2]OTCHET!D591+[2]OTCHET!D592</f>
        <v>#VALUE!</v>
      </c>
      <c r="E94" s="434">
        <f t="shared" si="12"/>
        <v>0</v>
      </c>
      <c r="F94" s="435">
        <f>+[2]OTCHET!F591+[2]OTCHET!F592</f>
        <v>0</v>
      </c>
      <c r="G94" s="436">
        <f>+[2]OTCHET!G591+[2]OTCHET!G592</f>
        <v>0</v>
      </c>
      <c r="H94" s="436">
        <f>+[2]OTCHET!H591+[2]OTCHET!H592</f>
        <v>0</v>
      </c>
      <c r="I94" s="437">
        <f>+[2]OTCHET!I591+[2]OTCHET!I592</f>
        <v>0</v>
      </c>
    </row>
    <row r="95" spans="1:9" ht="15.75">
      <c r="A95" s="395" t="s">
        <v>159</v>
      </c>
      <c r="B95" s="395" t="s">
        <v>160</v>
      </c>
      <c r="C95" s="395"/>
      <c r="D95" s="396">
        <f>[2]OTCHET!D593</f>
        <v>0</v>
      </c>
      <c r="E95" s="396">
        <f t="shared" si="12"/>
        <v>0</v>
      </c>
      <c r="F95" s="397">
        <f>[2]OTCHET!F593</f>
        <v>0</v>
      </c>
      <c r="G95" s="398">
        <f>[2]OTCHET!G593</f>
        <v>0</v>
      </c>
      <c r="H95" s="398">
        <f>[2]OTCHET!H593</f>
        <v>0</v>
      </c>
      <c r="I95" s="399">
        <f>[2]OTCHET!I593</f>
        <v>0</v>
      </c>
    </row>
    <row r="96" spans="1:9" ht="16.5" thickBot="1">
      <c r="A96" s="590" t="s">
        <v>161</v>
      </c>
      <c r="B96" s="590" t="s">
        <v>162</v>
      </c>
      <c r="C96" s="590"/>
      <c r="D96" s="591" t="str">
        <f>+[2]OTCHET!D596</f>
        <v>покупко-продажба на валута (+/-)</v>
      </c>
      <c r="E96" s="591">
        <f t="shared" si="12"/>
        <v>0</v>
      </c>
      <c r="F96" s="592">
        <f>+[2]OTCHET!F596</f>
        <v>0</v>
      </c>
      <c r="G96" s="593">
        <f>+[2]OTCHET!G596</f>
        <v>0</v>
      </c>
      <c r="H96" s="593">
        <f>+[2]OTCHET!H596</f>
        <v>0</v>
      </c>
      <c r="I96" s="594">
        <f>+[2]OTCHET!I596</f>
        <v>0</v>
      </c>
    </row>
    <row r="97" spans="1:9" ht="15.75">
      <c r="A97" s="320" t="e">
        <f>+IF(+SUM(D$65:I$65)=0,0,"Контрола: дефицит/излишък = финансиране с обратен знак (V. + VІ. = 0)")</f>
        <v>#VALUE!</v>
      </c>
      <c r="B97" s="595"/>
      <c r="C97" s="595"/>
      <c r="D97" s="596" t="e">
        <f t="shared" ref="D97:I97" si="13">+D$64+D$66</f>
        <v>#VALUE!</v>
      </c>
      <c r="E97" s="596">
        <f t="shared" si="13"/>
        <v>0</v>
      </c>
      <c r="F97" s="597">
        <f t="shared" si="13"/>
        <v>0</v>
      </c>
      <c r="G97" s="597">
        <f t="shared" si="13"/>
        <v>0</v>
      </c>
      <c r="H97" s="597">
        <f t="shared" si="13"/>
        <v>0</v>
      </c>
      <c r="I97" s="597">
        <f t="shared" si="13"/>
        <v>0</v>
      </c>
    </row>
    <row r="98" spans="1:9" ht="15.75">
      <c r="A98" s="598"/>
      <c r="B98" s="598"/>
      <c r="C98" s="598"/>
      <c r="D98" s="599"/>
      <c r="E98" s="248"/>
      <c r="F98" s="600"/>
      <c r="G98" s="333"/>
      <c r="H98" s="333"/>
    </row>
    <row r="99" spans="1:9" ht="15.75">
      <c r="A99" s="267" t="s">
        <v>163</v>
      </c>
      <c r="B99" s="25"/>
      <c r="C99" s="25"/>
      <c r="D99" s="249"/>
      <c r="E99" s="2"/>
      <c r="F99" s="268" t="s">
        <v>164</v>
      </c>
      <c r="G99" s="268" t="s">
        <v>164</v>
      </c>
      <c r="H99" s="269"/>
      <c r="I99" s="288" t="s">
        <v>165</v>
      </c>
    </row>
    <row r="100" spans="1:9" ht="15.75">
      <c r="A100" s="250" t="s">
        <v>166</v>
      </c>
      <c r="B100" s="270"/>
      <c r="C100" s="270"/>
      <c r="D100" s="271"/>
      <c r="E100" s="271"/>
      <c r="F100" s="327" t="s">
        <v>167</v>
      </c>
      <c r="G100" s="327"/>
      <c r="H100" s="272"/>
      <c r="I100" s="251" t="s">
        <v>168</v>
      </c>
    </row>
    <row r="101" spans="1:9" ht="15.75">
      <c r="A101" s="246" t="s">
        <v>169</v>
      </c>
      <c r="B101" s="29"/>
      <c r="C101" s="29"/>
      <c r="D101" s="284"/>
      <c r="E101" s="273"/>
      <c r="F101" s="19"/>
      <c r="G101" s="19"/>
      <c r="H101" s="19"/>
      <c r="I101" s="19"/>
    </row>
    <row r="102" spans="1:9" ht="15.75">
      <c r="A102" s="269"/>
      <c r="B102" s="27"/>
      <c r="C102" s="25"/>
      <c r="D102" s="326" t="s">
        <v>170</v>
      </c>
      <c r="E102" s="326"/>
      <c r="F102" s="19"/>
      <c r="G102" s="19"/>
      <c r="H102" s="19"/>
      <c r="I102" s="19"/>
    </row>
    <row r="103" spans="1:9">
      <c r="A103" s="29"/>
      <c r="B103" s="1"/>
      <c r="C103" s="1"/>
      <c r="D103" s="19"/>
      <c r="E103" s="19"/>
      <c r="F103" s="19"/>
      <c r="G103" s="19"/>
      <c r="H103" s="19"/>
      <c r="I103" s="19"/>
    </row>
    <row r="104" spans="1:9">
      <c r="A104" s="1"/>
      <c r="B104" s="1"/>
      <c r="C104" s="1"/>
      <c r="D104" s="19"/>
      <c r="E104" s="19"/>
      <c r="F104" s="19"/>
      <c r="G104" s="19"/>
      <c r="H104" s="19"/>
      <c r="I104" s="19"/>
    </row>
    <row r="105" spans="1:9" ht="15.75">
      <c r="A105" s="247" t="s">
        <v>171</v>
      </c>
      <c r="B105" s="25"/>
      <c r="C105" s="25"/>
      <c r="D105" s="273"/>
      <c r="E105" s="273"/>
      <c r="F105" s="19"/>
      <c r="G105" s="247" t="s">
        <v>172</v>
      </c>
      <c r="H105" s="285"/>
      <c r="I105" s="274"/>
    </row>
    <row r="106" spans="1:9" ht="15.75">
      <c r="A106" s="1"/>
      <c r="B106" s="1"/>
      <c r="C106" s="1"/>
      <c r="D106" s="326" t="s">
        <v>170</v>
      </c>
      <c r="E106" s="326"/>
      <c r="F106" s="275"/>
      <c r="G106" s="19"/>
      <c r="H106" s="326" t="s">
        <v>173</v>
      </c>
      <c r="I106" s="326"/>
    </row>
    <row r="107" spans="1:9">
      <c r="A107" s="603"/>
      <c r="B107" s="603"/>
      <c r="C107" s="603"/>
      <c r="D107" s="604"/>
      <c r="E107" s="604"/>
      <c r="F107" s="604"/>
      <c r="G107" s="604"/>
      <c r="H107" s="604"/>
      <c r="I107" s="604"/>
    </row>
    <row r="108" spans="1:9">
      <c r="A108" s="603"/>
      <c r="B108" s="603"/>
      <c r="C108" s="603"/>
      <c r="D108" s="604"/>
      <c r="E108" s="604"/>
      <c r="F108" s="604"/>
      <c r="G108" s="604"/>
      <c r="H108" s="604"/>
      <c r="I108" s="604"/>
    </row>
    <row r="109" spans="1:9">
      <c r="A109" s="603"/>
      <c r="B109" s="603"/>
      <c r="C109" s="603"/>
      <c r="D109" s="604"/>
      <c r="E109" s="604"/>
      <c r="F109" s="604"/>
      <c r="G109" s="604"/>
      <c r="H109" s="604"/>
      <c r="I109" s="604"/>
    </row>
    <row r="110" spans="1:9">
      <c r="A110" s="603"/>
      <c r="B110" s="603"/>
      <c r="C110" s="603"/>
      <c r="D110" s="604"/>
      <c r="E110" s="604"/>
      <c r="F110" s="604"/>
      <c r="G110" s="604"/>
      <c r="H110" s="604"/>
      <c r="I110" s="604"/>
    </row>
    <row r="111" spans="1:9">
      <c r="A111" s="603"/>
      <c r="B111" s="603"/>
      <c r="C111" s="603"/>
      <c r="D111" s="604"/>
      <c r="E111" s="604"/>
      <c r="F111" s="604"/>
      <c r="G111" s="604"/>
      <c r="H111" s="604"/>
      <c r="I111" s="604"/>
    </row>
    <row r="112" spans="1:9">
      <c r="A112" s="603"/>
      <c r="B112" s="603"/>
      <c r="C112" s="603"/>
      <c r="D112" s="604"/>
      <c r="E112" s="604"/>
      <c r="F112" s="604"/>
      <c r="G112" s="604"/>
      <c r="H112" s="604"/>
      <c r="I112" s="604"/>
    </row>
    <row r="113" spans="1:9">
      <c r="A113" s="603"/>
      <c r="B113" s="603"/>
      <c r="C113" s="603"/>
      <c r="D113" s="604"/>
      <c r="E113" s="604"/>
      <c r="F113" s="604"/>
      <c r="G113" s="604"/>
      <c r="H113" s="604"/>
      <c r="I113" s="604"/>
    </row>
    <row r="114" spans="1:9">
      <c r="A114" s="603"/>
      <c r="B114" s="603"/>
      <c r="C114" s="603"/>
      <c r="D114" s="604"/>
      <c r="E114" s="604"/>
      <c r="F114" s="604"/>
      <c r="G114" s="604"/>
      <c r="H114" s="604"/>
      <c r="I114" s="604"/>
    </row>
    <row r="115" spans="1:9">
      <c r="A115" s="603"/>
      <c r="B115" s="603"/>
      <c r="C115" s="603"/>
      <c r="D115" s="604"/>
      <c r="E115" s="604"/>
      <c r="F115" s="604"/>
      <c r="G115" s="604"/>
      <c r="H115" s="604"/>
      <c r="I115" s="604"/>
    </row>
    <row r="116" spans="1:9">
      <c r="A116" s="603"/>
      <c r="B116" s="603"/>
      <c r="C116" s="603"/>
      <c r="D116" s="604"/>
      <c r="E116" s="604"/>
      <c r="F116" s="604"/>
      <c r="G116" s="604"/>
      <c r="H116" s="604"/>
      <c r="I116" s="604"/>
    </row>
    <row r="117" spans="1:9">
      <c r="A117" s="603"/>
      <c r="B117" s="603"/>
      <c r="C117" s="603"/>
      <c r="D117" s="604"/>
      <c r="E117" s="604"/>
      <c r="F117" s="604"/>
      <c r="G117" s="604"/>
      <c r="H117" s="604"/>
      <c r="I117" s="604"/>
    </row>
    <row r="118" spans="1:9">
      <c r="A118" s="603"/>
      <c r="B118" s="603"/>
      <c r="C118" s="603"/>
      <c r="D118" s="604"/>
      <c r="E118" s="604"/>
      <c r="F118" s="604"/>
      <c r="G118" s="604"/>
      <c r="H118" s="604"/>
      <c r="I118" s="604"/>
    </row>
    <row r="119" spans="1:9">
      <c r="A119" s="603"/>
      <c r="B119" s="603"/>
      <c r="C119" s="603"/>
      <c r="D119" s="604"/>
      <c r="E119" s="604"/>
      <c r="F119" s="604"/>
      <c r="G119" s="604"/>
      <c r="H119" s="604"/>
      <c r="I119" s="604"/>
    </row>
    <row r="120" spans="1:9">
      <c r="A120" s="603"/>
      <c r="B120" s="603"/>
      <c r="C120" s="603"/>
      <c r="D120" s="604"/>
      <c r="E120" s="604"/>
      <c r="F120" s="604"/>
      <c r="G120" s="604"/>
      <c r="H120" s="604"/>
      <c r="I120" s="604"/>
    </row>
    <row r="121" spans="1:9">
      <c r="A121" s="603"/>
      <c r="B121" s="603"/>
      <c r="C121" s="603"/>
      <c r="D121" s="604"/>
      <c r="E121" s="604"/>
      <c r="F121" s="604"/>
      <c r="G121" s="604"/>
      <c r="H121" s="604"/>
      <c r="I121" s="604"/>
    </row>
    <row r="122" spans="1:9">
      <c r="A122" s="603"/>
      <c r="B122" s="603"/>
      <c r="C122" s="603"/>
      <c r="D122" s="604"/>
      <c r="E122" s="604"/>
      <c r="F122" s="604"/>
      <c r="G122" s="604"/>
      <c r="H122" s="604"/>
      <c r="I122" s="604"/>
    </row>
    <row r="123" spans="1:9">
      <c r="A123" s="603"/>
      <c r="B123" s="603"/>
      <c r="C123" s="603"/>
      <c r="D123" s="604"/>
      <c r="E123" s="604"/>
      <c r="F123" s="604"/>
      <c r="G123" s="604"/>
      <c r="H123" s="604"/>
      <c r="I123" s="604"/>
    </row>
    <row r="124" spans="1:9">
      <c r="A124" s="603"/>
      <c r="B124" s="603"/>
      <c r="C124" s="603"/>
      <c r="D124" s="604"/>
      <c r="E124" s="604"/>
      <c r="F124" s="604"/>
      <c r="G124" s="604"/>
      <c r="H124" s="604"/>
      <c r="I124" s="604"/>
    </row>
    <row r="125" spans="1:9">
      <c r="A125" s="603"/>
      <c r="B125" s="603"/>
      <c r="C125" s="603"/>
      <c r="D125" s="604"/>
      <c r="E125" s="604"/>
      <c r="F125" s="604"/>
      <c r="G125" s="604"/>
      <c r="H125" s="604"/>
      <c r="I125" s="604"/>
    </row>
    <row r="126" spans="1:9">
      <c r="A126" s="603"/>
      <c r="B126" s="603"/>
      <c r="C126" s="603"/>
      <c r="D126" s="604"/>
      <c r="E126" s="604"/>
      <c r="F126" s="604"/>
      <c r="G126" s="604"/>
      <c r="H126" s="604"/>
      <c r="I126" s="604"/>
    </row>
    <row r="127" spans="1:9">
      <c r="A127" s="603"/>
      <c r="B127" s="603"/>
      <c r="C127" s="603"/>
      <c r="D127" s="604"/>
      <c r="E127" s="604"/>
      <c r="F127" s="604"/>
      <c r="G127" s="604"/>
      <c r="H127" s="604"/>
      <c r="I127" s="604"/>
    </row>
    <row r="128" spans="1:9">
      <c r="A128" s="603"/>
      <c r="B128" s="603"/>
      <c r="C128" s="603"/>
      <c r="D128" s="604"/>
      <c r="E128" s="604"/>
      <c r="F128" s="604"/>
      <c r="G128" s="604"/>
      <c r="H128" s="604"/>
      <c r="I128" s="604"/>
    </row>
    <row r="129" spans="1:9">
      <c r="A129" s="603"/>
      <c r="B129" s="603"/>
      <c r="C129" s="603"/>
      <c r="D129" s="604"/>
      <c r="E129" s="604"/>
      <c r="F129" s="604"/>
      <c r="G129" s="604"/>
      <c r="H129" s="604"/>
      <c r="I129" s="604"/>
    </row>
    <row r="130" spans="1:9">
      <c r="A130" s="603"/>
      <c r="B130" s="603"/>
      <c r="C130" s="603"/>
      <c r="D130" s="604"/>
      <c r="E130" s="604"/>
      <c r="F130" s="604"/>
      <c r="G130" s="604"/>
      <c r="H130" s="604"/>
      <c r="I130" s="604"/>
    </row>
    <row r="131" spans="1:9">
      <c r="A131" s="603"/>
      <c r="B131" s="603"/>
      <c r="C131" s="603"/>
      <c r="D131" s="604"/>
      <c r="E131" s="604"/>
      <c r="F131" s="604"/>
      <c r="G131" s="604"/>
      <c r="H131" s="604"/>
      <c r="I131" s="604"/>
    </row>
    <row r="132" spans="1:9">
      <c r="A132" s="603"/>
      <c r="B132" s="603"/>
      <c r="C132" s="603"/>
      <c r="D132" s="604"/>
      <c r="E132" s="604"/>
      <c r="F132" s="604"/>
      <c r="G132" s="604"/>
      <c r="H132" s="604"/>
      <c r="I132" s="604"/>
    </row>
    <row r="133" spans="1:9">
      <c r="A133" s="603"/>
      <c r="B133" s="603"/>
      <c r="C133" s="603"/>
      <c r="D133" s="604"/>
      <c r="E133" s="604"/>
      <c r="F133" s="604"/>
      <c r="G133" s="604"/>
      <c r="H133" s="604"/>
      <c r="I133" s="604"/>
    </row>
    <row r="134" spans="1:9">
      <c r="A134" s="603"/>
      <c r="B134" s="603"/>
      <c r="C134" s="603"/>
      <c r="D134" s="604"/>
      <c r="E134" s="604"/>
      <c r="F134" s="604"/>
      <c r="G134" s="604"/>
      <c r="H134" s="604"/>
      <c r="I134" s="604"/>
    </row>
    <row r="135" spans="1:9">
      <c r="A135" s="603"/>
      <c r="B135" s="603"/>
      <c r="C135" s="603"/>
      <c r="D135" s="604"/>
      <c r="E135" s="604"/>
      <c r="F135" s="604"/>
      <c r="G135" s="604"/>
      <c r="H135" s="604"/>
      <c r="I135" s="604"/>
    </row>
    <row r="136" spans="1:9">
      <c r="A136" s="603"/>
      <c r="B136" s="603"/>
      <c r="C136" s="603"/>
      <c r="D136" s="604"/>
      <c r="E136" s="604"/>
      <c r="F136" s="604"/>
      <c r="G136" s="604"/>
      <c r="H136" s="604"/>
      <c r="I136" s="604"/>
    </row>
    <row r="137" spans="1:9">
      <c r="A137" s="603"/>
      <c r="B137" s="603"/>
      <c r="C137" s="603"/>
      <c r="D137" s="604"/>
      <c r="E137" s="604"/>
      <c r="F137" s="604"/>
      <c r="G137" s="604"/>
      <c r="H137" s="604"/>
      <c r="I137" s="604"/>
    </row>
    <row r="138" spans="1:9">
      <c r="A138" s="603"/>
      <c r="B138" s="603"/>
      <c r="C138" s="603"/>
      <c r="D138" s="604"/>
      <c r="E138" s="604"/>
      <c r="F138" s="604"/>
      <c r="G138" s="604"/>
      <c r="H138" s="604"/>
      <c r="I138" s="604"/>
    </row>
    <row r="139" spans="1:9">
      <c r="A139" s="603"/>
      <c r="B139" s="603"/>
      <c r="C139" s="603"/>
      <c r="D139" s="604"/>
      <c r="E139" s="604"/>
      <c r="F139" s="604"/>
      <c r="G139" s="604"/>
      <c r="H139" s="604"/>
      <c r="I139" s="604"/>
    </row>
    <row r="140" spans="1:9">
      <c r="A140" s="603"/>
      <c r="B140" s="603"/>
      <c r="C140" s="603"/>
      <c r="D140" s="604"/>
      <c r="E140" s="604"/>
      <c r="F140" s="604"/>
      <c r="G140" s="604"/>
      <c r="H140" s="604"/>
      <c r="I140" s="604"/>
    </row>
    <row r="141" spans="1:9">
      <c r="A141" s="603"/>
      <c r="B141" s="603"/>
      <c r="C141" s="603"/>
      <c r="D141" s="604"/>
      <c r="E141" s="604"/>
      <c r="F141" s="604"/>
      <c r="G141" s="604"/>
      <c r="H141" s="604"/>
      <c r="I141" s="604"/>
    </row>
    <row r="142" spans="1:9">
      <c r="A142" s="603"/>
      <c r="B142" s="603"/>
      <c r="C142" s="603"/>
      <c r="D142" s="604"/>
      <c r="E142" s="604"/>
      <c r="F142" s="604"/>
      <c r="G142" s="604"/>
      <c r="H142" s="604"/>
      <c r="I142" s="604"/>
    </row>
    <row r="143" spans="1:9">
      <c r="A143" s="603"/>
      <c r="B143" s="603"/>
      <c r="C143" s="603"/>
      <c r="D143" s="604"/>
      <c r="E143" s="604"/>
      <c r="F143" s="604"/>
      <c r="G143" s="604"/>
      <c r="H143" s="604"/>
      <c r="I143" s="604"/>
    </row>
    <row r="144" spans="1:9">
      <c r="A144" s="603"/>
      <c r="B144" s="603"/>
      <c r="C144" s="603"/>
      <c r="D144" s="604"/>
      <c r="E144" s="604"/>
      <c r="F144" s="604"/>
      <c r="G144" s="604"/>
      <c r="H144" s="604"/>
      <c r="I144" s="604"/>
    </row>
    <row r="145" spans="1:9">
      <c r="A145" s="603"/>
      <c r="B145" s="603"/>
      <c r="C145" s="603"/>
      <c r="D145" s="604"/>
      <c r="E145" s="604"/>
      <c r="F145" s="604"/>
      <c r="G145" s="604"/>
      <c r="H145" s="604"/>
      <c r="I145" s="604"/>
    </row>
    <row r="146" spans="1:9">
      <c r="A146" s="603"/>
      <c r="B146" s="603"/>
      <c r="C146" s="603"/>
      <c r="D146" s="604"/>
      <c r="E146" s="604"/>
      <c r="F146" s="604"/>
      <c r="G146" s="604"/>
      <c r="H146" s="604"/>
      <c r="I146" s="604"/>
    </row>
    <row r="147" spans="1:9">
      <c r="A147" s="603"/>
      <c r="B147" s="603"/>
      <c r="C147" s="603"/>
      <c r="D147" s="604"/>
      <c r="E147" s="604"/>
      <c r="F147" s="604"/>
      <c r="G147" s="604"/>
      <c r="H147" s="604"/>
      <c r="I147" s="604"/>
    </row>
    <row r="148" spans="1:9">
      <c r="A148" s="603"/>
      <c r="B148" s="603"/>
      <c r="C148" s="603"/>
      <c r="D148" s="604"/>
      <c r="E148" s="604"/>
      <c r="F148" s="604"/>
      <c r="G148" s="604"/>
      <c r="H148" s="604"/>
      <c r="I148" s="604"/>
    </row>
    <row r="149" spans="1:9">
      <c r="A149" s="603"/>
      <c r="B149" s="603"/>
      <c r="C149" s="603"/>
      <c r="D149" s="604"/>
      <c r="E149" s="604"/>
      <c r="F149" s="604"/>
      <c r="G149" s="604"/>
      <c r="H149" s="604"/>
      <c r="I149" s="604"/>
    </row>
    <row r="150" spans="1:9">
      <c r="A150" s="603"/>
      <c r="B150" s="603"/>
      <c r="C150" s="603"/>
      <c r="D150" s="604"/>
      <c r="E150" s="604"/>
      <c r="F150" s="604"/>
      <c r="G150" s="604"/>
      <c r="H150" s="604"/>
      <c r="I150" s="604"/>
    </row>
    <row r="151" spans="1:9">
      <c r="A151" s="603"/>
      <c r="B151" s="603"/>
      <c r="C151" s="603"/>
      <c r="D151" s="604"/>
      <c r="E151" s="604"/>
      <c r="F151" s="604"/>
      <c r="G151" s="604"/>
      <c r="H151" s="604"/>
      <c r="I151" s="604"/>
    </row>
    <row r="152" spans="1:9">
      <c r="A152" s="603"/>
      <c r="B152" s="603"/>
      <c r="C152" s="603"/>
      <c r="D152" s="604"/>
      <c r="E152" s="604"/>
      <c r="F152" s="604"/>
      <c r="G152" s="604"/>
      <c r="H152" s="604"/>
      <c r="I152" s="604"/>
    </row>
    <row r="153" spans="1:9">
      <c r="A153" s="603"/>
      <c r="B153" s="603"/>
      <c r="C153" s="603"/>
      <c r="D153" s="604"/>
      <c r="E153" s="604"/>
      <c r="F153" s="604"/>
      <c r="G153" s="604"/>
      <c r="H153" s="604"/>
      <c r="I153" s="604"/>
    </row>
    <row r="154" spans="1:9">
      <c r="A154" s="603"/>
      <c r="B154" s="603"/>
      <c r="C154" s="603"/>
      <c r="D154" s="604"/>
      <c r="E154" s="604"/>
      <c r="F154" s="604"/>
      <c r="G154" s="604"/>
      <c r="H154" s="604"/>
      <c r="I154" s="604"/>
    </row>
    <row r="155" spans="1:9">
      <c r="A155" s="603"/>
      <c r="B155" s="603"/>
      <c r="C155" s="603"/>
      <c r="D155" s="604"/>
      <c r="E155" s="604"/>
      <c r="F155" s="604"/>
      <c r="G155" s="604"/>
      <c r="H155" s="604"/>
      <c r="I155" s="604"/>
    </row>
    <row r="156" spans="1:9">
      <c r="A156" s="603"/>
      <c r="B156" s="603"/>
      <c r="C156" s="603"/>
      <c r="D156" s="604"/>
      <c r="E156" s="604"/>
      <c r="F156" s="604"/>
      <c r="G156" s="604"/>
      <c r="H156" s="604"/>
      <c r="I156" s="604"/>
    </row>
    <row r="157" spans="1:9">
      <c r="A157" s="603"/>
      <c r="B157" s="603"/>
      <c r="C157" s="603"/>
      <c r="D157" s="604"/>
      <c r="E157" s="604"/>
      <c r="F157" s="604"/>
      <c r="G157" s="604"/>
      <c r="H157" s="604"/>
      <c r="I157" s="604"/>
    </row>
    <row r="158" spans="1:9">
      <c r="A158" s="603"/>
      <c r="B158" s="603"/>
      <c r="C158" s="603"/>
      <c r="D158" s="604"/>
      <c r="E158" s="604"/>
      <c r="F158" s="604"/>
      <c r="G158" s="604"/>
      <c r="H158" s="604"/>
      <c r="I158" s="604"/>
    </row>
    <row r="159" spans="1:9">
      <c r="A159" s="603"/>
      <c r="B159" s="603"/>
      <c r="C159" s="603"/>
      <c r="D159" s="604"/>
      <c r="E159" s="604"/>
      <c r="F159" s="604"/>
      <c r="G159" s="604"/>
      <c r="H159" s="604"/>
      <c r="I159" s="604"/>
    </row>
    <row r="160" spans="1:9">
      <c r="A160" s="603"/>
      <c r="B160" s="603"/>
      <c r="C160" s="603"/>
      <c r="D160" s="604"/>
      <c r="E160" s="604"/>
      <c r="F160" s="604"/>
      <c r="G160" s="604"/>
      <c r="H160" s="604"/>
      <c r="I160" s="604"/>
    </row>
    <row r="161" spans="1:9">
      <c r="A161" s="603"/>
      <c r="B161" s="603"/>
      <c r="C161" s="603"/>
      <c r="D161" s="604"/>
      <c r="E161" s="604"/>
      <c r="F161" s="604"/>
      <c r="G161" s="604"/>
      <c r="H161" s="604"/>
      <c r="I161" s="604"/>
    </row>
    <row r="162" spans="1:9">
      <c r="A162" s="603"/>
      <c r="B162" s="603"/>
      <c r="C162" s="603"/>
      <c r="D162" s="604"/>
      <c r="E162" s="604"/>
      <c r="F162" s="604"/>
      <c r="G162" s="604"/>
      <c r="H162" s="604"/>
      <c r="I162" s="604"/>
    </row>
    <row r="163" spans="1:9">
      <c r="A163" s="603"/>
      <c r="B163" s="603"/>
      <c r="C163" s="603"/>
      <c r="D163" s="604"/>
      <c r="E163" s="604"/>
      <c r="F163" s="604"/>
      <c r="G163" s="604"/>
      <c r="H163" s="604"/>
      <c r="I163" s="604"/>
    </row>
    <row r="164" spans="1:9">
      <c r="A164" s="603"/>
      <c r="B164" s="603"/>
      <c r="C164" s="603"/>
      <c r="D164" s="604"/>
      <c r="E164" s="604"/>
      <c r="F164" s="604"/>
      <c r="G164" s="604"/>
      <c r="H164" s="604"/>
      <c r="I164" s="604"/>
    </row>
    <row r="165" spans="1:9">
      <c r="A165" s="603"/>
      <c r="B165" s="603"/>
      <c r="C165" s="603"/>
      <c r="D165" s="604"/>
      <c r="E165" s="604"/>
      <c r="F165" s="604"/>
      <c r="G165" s="604"/>
      <c r="H165" s="604"/>
      <c r="I165" s="604"/>
    </row>
    <row r="166" spans="1:9">
      <c r="A166" s="603"/>
      <c r="B166" s="603"/>
      <c r="C166" s="603"/>
      <c r="D166" s="604"/>
      <c r="E166" s="604"/>
      <c r="F166" s="604"/>
      <c r="G166" s="604"/>
      <c r="H166" s="604"/>
      <c r="I166" s="604"/>
    </row>
    <row r="167" spans="1:9">
      <c r="A167" s="603"/>
      <c r="B167" s="603"/>
      <c r="C167" s="603"/>
      <c r="D167" s="604"/>
      <c r="E167" s="604"/>
      <c r="F167" s="604"/>
      <c r="G167" s="604"/>
      <c r="H167" s="604"/>
      <c r="I167" s="604"/>
    </row>
    <row r="168" spans="1:9">
      <c r="A168" s="603"/>
      <c r="B168" s="603"/>
      <c r="C168" s="603"/>
      <c r="D168" s="604"/>
      <c r="E168" s="604"/>
      <c r="F168" s="604"/>
      <c r="G168" s="604"/>
      <c r="H168" s="604"/>
      <c r="I168" s="604"/>
    </row>
    <row r="169" spans="1:9">
      <c r="A169" s="603"/>
      <c r="B169" s="603"/>
      <c r="C169" s="603"/>
      <c r="D169" s="604"/>
      <c r="E169" s="604"/>
      <c r="F169" s="604"/>
      <c r="G169" s="604"/>
      <c r="H169" s="604"/>
      <c r="I169" s="604"/>
    </row>
    <row r="170" spans="1:9">
      <c r="A170" s="603"/>
      <c r="B170" s="603"/>
      <c r="C170" s="603"/>
      <c r="D170" s="604"/>
      <c r="E170" s="604"/>
      <c r="F170" s="604"/>
      <c r="G170" s="604"/>
      <c r="H170" s="604"/>
      <c r="I170" s="604"/>
    </row>
    <row r="171" spans="1:9">
      <c r="A171" s="603"/>
      <c r="B171" s="603"/>
      <c r="C171" s="603"/>
      <c r="D171" s="604"/>
      <c r="E171" s="604"/>
      <c r="F171" s="604"/>
      <c r="G171" s="604"/>
      <c r="H171" s="604"/>
      <c r="I171" s="604"/>
    </row>
    <row r="172" spans="1:9">
      <c r="A172" s="603"/>
      <c r="B172" s="603"/>
      <c r="C172" s="603"/>
      <c r="D172" s="604"/>
      <c r="E172" s="604"/>
      <c r="F172" s="604"/>
      <c r="G172" s="604"/>
      <c r="H172" s="604"/>
      <c r="I172" s="604"/>
    </row>
    <row r="173" spans="1:9">
      <c r="A173" s="603"/>
      <c r="B173" s="603"/>
      <c r="C173" s="603"/>
      <c r="D173" s="604"/>
      <c r="E173" s="604"/>
      <c r="F173" s="604"/>
      <c r="G173" s="604"/>
      <c r="H173" s="604"/>
      <c r="I173" s="604"/>
    </row>
    <row r="174" spans="1:9">
      <c r="A174" s="603"/>
      <c r="B174" s="603"/>
      <c r="C174" s="603"/>
      <c r="D174" s="604"/>
      <c r="E174" s="604"/>
      <c r="F174" s="604"/>
      <c r="G174" s="604"/>
      <c r="H174" s="604"/>
      <c r="I174" s="604"/>
    </row>
    <row r="175" spans="1:9">
      <c r="A175" s="603"/>
      <c r="B175" s="603"/>
      <c r="C175" s="603"/>
      <c r="D175" s="604"/>
      <c r="E175" s="604"/>
      <c r="F175" s="604"/>
      <c r="G175" s="604"/>
      <c r="H175" s="604"/>
      <c r="I175" s="604"/>
    </row>
    <row r="176" spans="1:9">
      <c r="A176" s="603"/>
      <c r="B176" s="603"/>
      <c r="C176" s="603"/>
      <c r="D176" s="604"/>
      <c r="E176" s="604"/>
      <c r="F176" s="604"/>
      <c r="G176" s="604"/>
      <c r="H176" s="604"/>
      <c r="I176" s="604"/>
    </row>
    <row r="177" spans="1:9">
      <c r="A177" s="603"/>
      <c r="B177" s="603"/>
      <c r="C177" s="603"/>
      <c r="D177" s="604"/>
      <c r="E177" s="604"/>
      <c r="F177" s="604"/>
      <c r="G177" s="604"/>
      <c r="H177" s="604"/>
      <c r="I177" s="604"/>
    </row>
    <row r="178" spans="1:9">
      <c r="A178" s="603"/>
      <c r="B178" s="603"/>
      <c r="C178" s="603"/>
      <c r="D178" s="604"/>
      <c r="E178" s="604"/>
      <c r="F178" s="604"/>
      <c r="G178" s="604"/>
      <c r="H178" s="604"/>
      <c r="I178" s="604"/>
    </row>
    <row r="179" spans="1:9">
      <c r="A179" s="603"/>
      <c r="B179" s="603"/>
      <c r="C179" s="603"/>
      <c r="D179" s="604"/>
      <c r="E179" s="604"/>
      <c r="F179" s="604"/>
      <c r="G179" s="604"/>
      <c r="H179" s="604"/>
      <c r="I179" s="604"/>
    </row>
    <row r="180" spans="1:9">
      <c r="A180" s="603"/>
      <c r="B180" s="603"/>
      <c r="C180" s="603"/>
      <c r="D180" s="604"/>
      <c r="E180" s="604"/>
      <c r="F180" s="604"/>
      <c r="G180" s="604"/>
      <c r="H180" s="604"/>
      <c r="I180" s="604"/>
    </row>
    <row r="181" spans="1:9">
      <c r="A181" s="603"/>
      <c r="B181" s="603"/>
      <c r="C181" s="603"/>
      <c r="D181" s="604"/>
      <c r="E181" s="604"/>
      <c r="F181" s="604"/>
      <c r="G181" s="604"/>
      <c r="H181" s="604"/>
      <c r="I181" s="604"/>
    </row>
    <row r="182" spans="1:9">
      <c r="A182" s="603"/>
      <c r="B182" s="603"/>
      <c r="C182" s="603"/>
      <c r="D182" s="604"/>
      <c r="E182" s="604"/>
      <c r="F182" s="604"/>
      <c r="G182" s="604"/>
      <c r="H182" s="604"/>
      <c r="I182" s="604"/>
    </row>
    <row r="183" spans="1:9">
      <c r="A183" s="603"/>
      <c r="B183" s="603"/>
      <c r="C183" s="603"/>
      <c r="D183" s="604"/>
      <c r="E183" s="604"/>
      <c r="F183" s="604"/>
      <c r="G183" s="604"/>
      <c r="H183" s="604"/>
      <c r="I183" s="604"/>
    </row>
    <row r="184" spans="1:9">
      <c r="A184" s="603"/>
      <c r="B184" s="603"/>
      <c r="C184" s="603"/>
      <c r="D184" s="604"/>
      <c r="E184" s="604"/>
      <c r="F184" s="604"/>
      <c r="G184" s="604"/>
      <c r="H184" s="604"/>
      <c r="I184" s="604"/>
    </row>
    <row r="185" spans="1:9">
      <c r="A185" s="603"/>
      <c r="B185" s="603"/>
      <c r="C185" s="603"/>
      <c r="D185" s="604"/>
      <c r="E185" s="604"/>
      <c r="F185" s="604"/>
      <c r="G185" s="604"/>
      <c r="H185" s="604"/>
      <c r="I185" s="604"/>
    </row>
    <row r="186" spans="1:9">
      <c r="A186" s="603"/>
      <c r="B186" s="603"/>
      <c r="C186" s="603"/>
      <c r="D186" s="604"/>
      <c r="E186" s="604"/>
      <c r="F186" s="604"/>
      <c r="G186" s="604"/>
      <c r="H186" s="604"/>
      <c r="I186" s="604"/>
    </row>
    <row r="187" spans="1:9">
      <c r="A187" s="603"/>
      <c r="B187" s="603"/>
      <c r="C187" s="603"/>
      <c r="D187" s="604"/>
      <c r="E187" s="604"/>
      <c r="F187" s="604"/>
      <c r="G187" s="604"/>
      <c r="H187" s="604"/>
      <c r="I187" s="604"/>
    </row>
    <row r="188" spans="1:9">
      <c r="A188" s="603"/>
      <c r="B188" s="603"/>
      <c r="C188" s="603"/>
      <c r="D188" s="604"/>
      <c r="E188" s="604"/>
      <c r="F188" s="604"/>
      <c r="G188" s="604"/>
      <c r="H188" s="604"/>
      <c r="I188" s="604"/>
    </row>
    <row r="189" spans="1:9">
      <c r="A189" s="603"/>
      <c r="B189" s="603"/>
      <c r="C189" s="603"/>
      <c r="D189" s="604"/>
      <c r="E189" s="604"/>
      <c r="F189" s="604"/>
      <c r="G189" s="604"/>
      <c r="H189" s="604"/>
      <c r="I189" s="604"/>
    </row>
    <row r="190" spans="1:9">
      <c r="A190" s="603"/>
      <c r="B190" s="603"/>
      <c r="C190" s="603"/>
      <c r="D190" s="604"/>
      <c r="E190" s="604"/>
      <c r="F190" s="604"/>
      <c r="G190" s="604"/>
      <c r="H190" s="604"/>
      <c r="I190" s="604"/>
    </row>
    <row r="191" spans="1:9">
      <c r="A191" s="603"/>
      <c r="B191" s="603"/>
      <c r="C191" s="603"/>
      <c r="D191" s="604"/>
      <c r="E191" s="604"/>
      <c r="F191" s="604"/>
      <c r="G191" s="604"/>
      <c r="H191" s="604"/>
      <c r="I191" s="604"/>
    </row>
    <row r="192" spans="1:9">
      <c r="A192" s="603"/>
      <c r="B192" s="603"/>
      <c r="C192" s="603"/>
      <c r="D192" s="604"/>
      <c r="E192" s="604"/>
      <c r="F192" s="604"/>
      <c r="G192" s="604"/>
      <c r="H192" s="604"/>
      <c r="I192" s="604"/>
    </row>
    <row r="193" spans="1:9">
      <c r="A193" s="603"/>
      <c r="B193" s="603"/>
      <c r="C193" s="603"/>
      <c r="D193" s="604"/>
      <c r="E193" s="604"/>
      <c r="F193" s="604"/>
      <c r="G193" s="604"/>
      <c r="H193" s="604"/>
      <c r="I193" s="604"/>
    </row>
    <row r="194" spans="1:9">
      <c r="A194" s="603"/>
      <c r="B194" s="603"/>
      <c r="C194" s="603"/>
      <c r="D194" s="604"/>
      <c r="E194" s="604"/>
      <c r="F194" s="604"/>
      <c r="G194" s="604"/>
      <c r="H194" s="604"/>
      <c r="I194" s="604"/>
    </row>
    <row r="195" spans="1:9">
      <c r="A195" s="603"/>
      <c r="B195" s="603"/>
      <c r="C195" s="603"/>
      <c r="D195" s="604"/>
      <c r="E195" s="604"/>
      <c r="F195" s="604"/>
      <c r="G195" s="604"/>
      <c r="H195" s="604"/>
      <c r="I195" s="604"/>
    </row>
    <row r="196" spans="1:9">
      <c r="A196" s="603"/>
      <c r="B196" s="603"/>
      <c r="C196" s="603"/>
      <c r="D196" s="604"/>
      <c r="E196" s="604"/>
      <c r="F196" s="604"/>
      <c r="G196" s="604"/>
      <c r="H196" s="604"/>
      <c r="I196" s="604"/>
    </row>
    <row r="197" spans="1:9">
      <c r="A197" s="603"/>
      <c r="B197" s="603"/>
      <c r="C197" s="603"/>
      <c r="D197" s="604"/>
      <c r="E197" s="604"/>
      <c r="F197" s="604"/>
      <c r="G197" s="604"/>
      <c r="H197" s="604"/>
      <c r="I197" s="604"/>
    </row>
    <row r="198" spans="1:9">
      <c r="A198" s="603"/>
      <c r="B198" s="603"/>
      <c r="C198" s="603"/>
      <c r="D198" s="604"/>
      <c r="E198" s="604"/>
      <c r="F198" s="604"/>
      <c r="G198" s="604"/>
      <c r="H198" s="604"/>
      <c r="I198" s="604"/>
    </row>
    <row r="199" spans="1:9">
      <c r="A199" s="603"/>
      <c r="B199" s="603"/>
      <c r="C199" s="603"/>
      <c r="D199" s="604"/>
      <c r="E199" s="604"/>
      <c r="F199" s="604"/>
      <c r="G199" s="604"/>
      <c r="H199" s="604"/>
      <c r="I199" s="604"/>
    </row>
    <row r="200" spans="1:9">
      <c r="A200" s="603"/>
      <c r="B200" s="603"/>
      <c r="C200" s="603"/>
      <c r="D200" s="604"/>
      <c r="E200" s="604"/>
      <c r="F200" s="604"/>
      <c r="G200" s="604"/>
      <c r="H200" s="604"/>
      <c r="I200" s="604"/>
    </row>
    <row r="201" spans="1:9">
      <c r="A201" s="603"/>
      <c r="B201" s="603"/>
      <c r="C201" s="603"/>
      <c r="D201" s="604"/>
      <c r="E201" s="604"/>
      <c r="F201" s="604"/>
      <c r="G201" s="604"/>
      <c r="H201" s="604"/>
      <c r="I201" s="604"/>
    </row>
    <row r="202" spans="1:9">
      <c r="A202" s="603"/>
      <c r="B202" s="603"/>
      <c r="C202" s="603"/>
      <c r="D202" s="604"/>
      <c r="E202" s="604"/>
      <c r="F202" s="604"/>
      <c r="G202" s="604"/>
      <c r="H202" s="604"/>
      <c r="I202" s="604"/>
    </row>
    <row r="203" spans="1:9">
      <c r="A203" s="603"/>
      <c r="B203" s="603"/>
      <c r="C203" s="603"/>
      <c r="D203" s="604"/>
      <c r="E203" s="604"/>
      <c r="F203" s="604"/>
      <c r="G203" s="604"/>
      <c r="H203" s="604"/>
      <c r="I203" s="604"/>
    </row>
    <row r="204" spans="1:9">
      <c r="A204" s="603"/>
      <c r="B204" s="603"/>
      <c r="C204" s="603"/>
      <c r="D204" s="604"/>
      <c r="E204" s="604"/>
      <c r="F204" s="604"/>
      <c r="G204" s="604"/>
      <c r="H204" s="604"/>
      <c r="I204" s="604"/>
    </row>
    <row r="205" spans="1:9">
      <c r="A205" s="603"/>
      <c r="B205" s="603"/>
      <c r="C205" s="603"/>
      <c r="D205" s="604"/>
      <c r="E205" s="604"/>
      <c r="F205" s="604"/>
      <c r="G205" s="604"/>
      <c r="H205" s="604"/>
      <c r="I205" s="604"/>
    </row>
    <row r="206" spans="1:9">
      <c r="A206" s="603"/>
      <c r="B206" s="603"/>
      <c r="C206" s="603"/>
      <c r="D206" s="604"/>
      <c r="E206" s="604"/>
      <c r="F206" s="604"/>
      <c r="G206" s="604"/>
      <c r="H206" s="604"/>
      <c r="I206" s="604"/>
    </row>
    <row r="207" spans="1:9">
      <c r="A207" s="603"/>
      <c r="B207" s="603"/>
      <c r="C207" s="603"/>
      <c r="D207" s="604"/>
      <c r="E207" s="604"/>
      <c r="F207" s="604"/>
      <c r="G207" s="604"/>
      <c r="H207" s="604"/>
      <c r="I207" s="604"/>
    </row>
    <row r="208" spans="1:9">
      <c r="A208" s="603"/>
      <c r="B208" s="603"/>
      <c r="C208" s="603"/>
      <c r="D208" s="604"/>
      <c r="E208" s="604"/>
      <c r="F208" s="604"/>
      <c r="G208" s="604"/>
      <c r="H208" s="604"/>
      <c r="I208" s="604"/>
    </row>
    <row r="209" spans="1:9">
      <c r="A209" s="603"/>
      <c r="B209" s="603"/>
      <c r="C209" s="603"/>
      <c r="D209" s="604"/>
      <c r="E209" s="604"/>
      <c r="F209" s="604"/>
      <c r="G209" s="604"/>
      <c r="H209" s="604"/>
      <c r="I209" s="604"/>
    </row>
    <row r="210" spans="1:9">
      <c r="A210" s="603"/>
      <c r="B210" s="603"/>
      <c r="C210" s="603"/>
      <c r="D210" s="604"/>
      <c r="E210" s="604"/>
      <c r="F210" s="604"/>
      <c r="G210" s="604"/>
      <c r="H210" s="604"/>
      <c r="I210" s="604"/>
    </row>
    <row r="211" spans="1:9">
      <c r="A211" s="603"/>
      <c r="B211" s="603"/>
      <c r="C211" s="603"/>
      <c r="D211" s="604"/>
      <c r="E211" s="604"/>
      <c r="F211" s="604"/>
      <c r="G211" s="604"/>
      <c r="H211" s="604"/>
      <c r="I211" s="604"/>
    </row>
    <row r="212" spans="1:9">
      <c r="A212" s="603"/>
      <c r="B212" s="603"/>
      <c r="C212" s="603"/>
      <c r="D212" s="604"/>
      <c r="E212" s="604"/>
      <c r="F212" s="604"/>
      <c r="G212" s="604"/>
      <c r="H212" s="604"/>
      <c r="I212" s="604"/>
    </row>
    <row r="213" spans="1:9">
      <c r="A213" s="603"/>
      <c r="B213" s="603"/>
      <c r="C213" s="603"/>
      <c r="D213" s="604"/>
      <c r="E213" s="604"/>
      <c r="F213" s="604"/>
      <c r="G213" s="604"/>
      <c r="H213" s="604"/>
      <c r="I213" s="604"/>
    </row>
    <row r="214" spans="1:9">
      <c r="A214" s="603"/>
      <c r="B214" s="603"/>
      <c r="C214" s="603"/>
      <c r="D214" s="604"/>
      <c r="E214" s="604"/>
      <c r="F214" s="604"/>
      <c r="G214" s="604"/>
      <c r="H214" s="604"/>
      <c r="I214" s="604"/>
    </row>
    <row r="215" spans="1:9">
      <c r="A215" s="603"/>
      <c r="B215" s="603"/>
      <c r="C215" s="603"/>
      <c r="D215" s="604"/>
      <c r="E215" s="604"/>
      <c r="F215" s="604"/>
      <c r="G215" s="604"/>
      <c r="H215" s="604"/>
      <c r="I215" s="604"/>
    </row>
    <row r="216" spans="1:9">
      <c r="A216" s="603"/>
      <c r="B216" s="603"/>
      <c r="C216" s="603"/>
      <c r="D216" s="604"/>
      <c r="E216" s="604"/>
      <c r="F216" s="604"/>
      <c r="G216" s="604"/>
      <c r="H216" s="604"/>
      <c r="I216" s="604"/>
    </row>
    <row r="217" spans="1:9">
      <c r="A217" s="603"/>
      <c r="B217" s="603"/>
      <c r="C217" s="603"/>
      <c r="D217" s="604"/>
      <c r="E217" s="604"/>
      <c r="F217" s="604"/>
      <c r="G217" s="604"/>
      <c r="H217" s="604"/>
      <c r="I217" s="604"/>
    </row>
    <row r="218" spans="1:9">
      <c r="A218" s="603"/>
      <c r="B218" s="603"/>
      <c r="C218" s="603"/>
      <c r="D218" s="604"/>
      <c r="E218" s="604"/>
      <c r="F218" s="604"/>
      <c r="G218" s="604"/>
      <c r="H218" s="604"/>
      <c r="I218" s="604"/>
    </row>
    <row r="219" spans="1:9">
      <c r="A219" s="603"/>
      <c r="B219" s="603"/>
      <c r="C219" s="603"/>
      <c r="D219" s="604"/>
      <c r="E219" s="604"/>
      <c r="F219" s="604"/>
      <c r="G219" s="604"/>
      <c r="H219" s="604"/>
      <c r="I219" s="604"/>
    </row>
    <row r="220" spans="1:9">
      <c r="A220" s="603"/>
      <c r="B220" s="603"/>
      <c r="C220" s="603"/>
      <c r="D220" s="604"/>
      <c r="E220" s="604"/>
      <c r="F220" s="604"/>
      <c r="G220" s="604"/>
      <c r="H220" s="604"/>
      <c r="I220" s="604"/>
    </row>
    <row r="221" spans="1:9">
      <c r="A221" s="603"/>
      <c r="B221" s="603"/>
      <c r="C221" s="603"/>
      <c r="D221" s="604"/>
      <c r="E221" s="604"/>
      <c r="F221" s="604"/>
      <c r="G221" s="604"/>
      <c r="H221" s="604"/>
      <c r="I221" s="604"/>
    </row>
    <row r="222" spans="1:9">
      <c r="A222" s="603"/>
      <c r="B222" s="603"/>
      <c r="C222" s="603"/>
      <c r="D222" s="604"/>
      <c r="E222" s="604"/>
      <c r="F222" s="604"/>
      <c r="G222" s="604"/>
      <c r="H222" s="604"/>
      <c r="I222" s="604"/>
    </row>
    <row r="223" spans="1:9">
      <c r="A223" s="603"/>
      <c r="B223" s="603"/>
      <c r="C223" s="603"/>
      <c r="D223" s="604"/>
      <c r="E223" s="604"/>
      <c r="F223" s="604"/>
      <c r="G223" s="604"/>
      <c r="H223" s="604"/>
      <c r="I223" s="604"/>
    </row>
    <row r="224" spans="1:9">
      <c r="A224" s="603"/>
      <c r="B224" s="603"/>
      <c r="C224" s="603"/>
      <c r="D224" s="604"/>
      <c r="E224" s="604"/>
      <c r="F224" s="604"/>
      <c r="G224" s="604"/>
      <c r="H224" s="604"/>
      <c r="I224" s="604"/>
    </row>
    <row r="225" spans="1:9">
      <c r="A225" s="603"/>
      <c r="B225" s="603"/>
      <c r="C225" s="603"/>
      <c r="D225" s="604"/>
      <c r="E225" s="604"/>
      <c r="F225" s="604"/>
      <c r="G225" s="604"/>
      <c r="H225" s="604"/>
      <c r="I225" s="604"/>
    </row>
    <row r="226" spans="1:9">
      <c r="A226" s="603"/>
      <c r="B226" s="603"/>
      <c r="C226" s="603"/>
      <c r="D226" s="604"/>
      <c r="E226" s="604"/>
      <c r="F226" s="604"/>
      <c r="G226" s="604"/>
      <c r="H226" s="604"/>
      <c r="I226" s="604"/>
    </row>
    <row r="227" spans="1:9">
      <c r="A227" s="603"/>
      <c r="B227" s="603"/>
      <c r="C227" s="603"/>
      <c r="D227" s="604"/>
      <c r="E227" s="604"/>
      <c r="F227" s="604"/>
      <c r="G227" s="604"/>
      <c r="H227" s="604"/>
      <c r="I227" s="604"/>
    </row>
    <row r="228" spans="1:9">
      <c r="A228" s="603"/>
      <c r="B228" s="603"/>
      <c r="C228" s="603"/>
      <c r="D228" s="604"/>
      <c r="E228" s="604"/>
      <c r="F228" s="604"/>
      <c r="G228" s="604"/>
      <c r="H228" s="604"/>
      <c r="I228" s="604"/>
    </row>
    <row r="229" spans="1:9">
      <c r="A229" s="603"/>
      <c r="B229" s="603"/>
      <c r="C229" s="603"/>
      <c r="D229" s="604"/>
      <c r="E229" s="604"/>
      <c r="F229" s="604"/>
      <c r="G229" s="604"/>
      <c r="H229" s="604"/>
      <c r="I229" s="604"/>
    </row>
    <row r="230" spans="1:9">
      <c r="A230" s="603"/>
      <c r="B230" s="603"/>
      <c r="C230" s="603"/>
      <c r="D230" s="604"/>
      <c r="E230" s="604"/>
      <c r="F230" s="604"/>
      <c r="G230" s="604"/>
      <c r="H230" s="604"/>
      <c r="I230" s="604"/>
    </row>
    <row r="231" spans="1:9">
      <c r="A231" s="603"/>
      <c r="B231" s="603"/>
      <c r="C231" s="603"/>
      <c r="D231" s="604"/>
      <c r="E231" s="604"/>
      <c r="F231" s="604"/>
      <c r="G231" s="604"/>
      <c r="H231" s="604"/>
      <c r="I231" s="604"/>
    </row>
    <row r="232" spans="1:9">
      <c r="A232" s="603"/>
      <c r="B232" s="603"/>
      <c r="C232" s="603"/>
      <c r="D232" s="604"/>
      <c r="E232" s="604"/>
      <c r="F232" s="604"/>
      <c r="G232" s="604"/>
      <c r="H232" s="604"/>
      <c r="I232" s="604"/>
    </row>
    <row r="233" spans="1:9">
      <c r="A233" s="603"/>
      <c r="B233" s="603"/>
      <c r="C233" s="603"/>
      <c r="D233" s="604"/>
      <c r="E233" s="604"/>
      <c r="F233" s="604"/>
      <c r="G233" s="604"/>
      <c r="H233" s="604"/>
      <c r="I233" s="604"/>
    </row>
    <row r="234" spans="1:9">
      <c r="A234" s="603"/>
      <c r="B234" s="603"/>
      <c r="C234" s="603"/>
      <c r="D234" s="604"/>
      <c r="E234" s="604"/>
      <c r="F234" s="604"/>
      <c r="G234" s="604"/>
      <c r="H234" s="604"/>
      <c r="I234" s="604"/>
    </row>
    <row r="235" spans="1:9">
      <c r="A235" s="603"/>
      <c r="B235" s="603"/>
      <c r="C235" s="603"/>
      <c r="D235" s="604"/>
      <c r="E235" s="604"/>
      <c r="F235" s="604"/>
      <c r="G235" s="604"/>
      <c r="H235" s="604"/>
      <c r="I235" s="604"/>
    </row>
    <row r="236" spans="1:9">
      <c r="A236" s="603"/>
      <c r="B236" s="603"/>
      <c r="C236" s="603"/>
      <c r="D236" s="604"/>
      <c r="E236" s="604"/>
      <c r="F236" s="604"/>
      <c r="G236" s="604"/>
      <c r="H236" s="604"/>
      <c r="I236" s="604"/>
    </row>
    <row r="237" spans="1:9">
      <c r="A237" s="603"/>
      <c r="B237" s="603"/>
      <c r="C237" s="603"/>
      <c r="D237" s="604"/>
      <c r="E237" s="604"/>
      <c r="F237" s="604"/>
      <c r="G237" s="604"/>
      <c r="H237" s="604"/>
      <c r="I237" s="604"/>
    </row>
    <row r="238" spans="1:9">
      <c r="A238" s="603"/>
      <c r="B238" s="603"/>
      <c r="C238" s="603"/>
      <c r="D238" s="604"/>
      <c r="E238" s="604"/>
      <c r="F238" s="604"/>
      <c r="G238" s="604"/>
      <c r="H238" s="604"/>
      <c r="I238" s="604"/>
    </row>
    <row r="239" spans="1:9">
      <c r="A239" s="603"/>
      <c r="B239" s="603"/>
      <c r="C239" s="603"/>
      <c r="D239" s="604"/>
      <c r="E239" s="604"/>
      <c r="F239" s="604"/>
      <c r="G239" s="604"/>
      <c r="H239" s="604"/>
      <c r="I239" s="604"/>
    </row>
    <row r="240" spans="1:9">
      <c r="A240" s="603"/>
      <c r="B240" s="603"/>
      <c r="C240" s="603"/>
      <c r="D240" s="604"/>
      <c r="E240" s="604"/>
      <c r="F240" s="604"/>
      <c r="G240" s="604"/>
      <c r="H240" s="604"/>
      <c r="I240" s="604"/>
    </row>
    <row r="241" spans="1:9">
      <c r="A241" s="603"/>
      <c r="B241" s="603"/>
      <c r="C241" s="603"/>
      <c r="D241" s="604"/>
      <c r="E241" s="604"/>
      <c r="F241" s="604"/>
      <c r="G241" s="604"/>
      <c r="H241" s="604"/>
      <c r="I241" s="604"/>
    </row>
    <row r="242" spans="1:9">
      <c r="A242" s="603"/>
      <c r="B242" s="603"/>
      <c r="C242" s="603"/>
      <c r="D242" s="604"/>
      <c r="E242" s="604"/>
      <c r="F242" s="604"/>
      <c r="G242" s="604"/>
      <c r="H242" s="604"/>
      <c r="I242" s="604"/>
    </row>
    <row r="243" spans="1:9">
      <c r="A243" s="603"/>
      <c r="B243" s="603"/>
      <c r="C243" s="603"/>
      <c r="D243" s="604"/>
      <c r="E243" s="604"/>
      <c r="F243" s="604"/>
      <c r="G243" s="604"/>
      <c r="H243" s="604"/>
      <c r="I243" s="604"/>
    </row>
    <row r="244" spans="1:9">
      <c r="A244" s="603"/>
      <c r="B244" s="603"/>
      <c r="C244" s="603"/>
      <c r="D244" s="604"/>
      <c r="E244" s="604"/>
      <c r="F244" s="604"/>
      <c r="G244" s="604"/>
      <c r="H244" s="604"/>
      <c r="I244" s="604"/>
    </row>
    <row r="245" spans="1:9">
      <c r="A245" s="603"/>
      <c r="B245" s="603"/>
      <c r="C245" s="603"/>
      <c r="D245" s="604"/>
      <c r="E245" s="604"/>
      <c r="F245" s="604"/>
      <c r="G245" s="604"/>
      <c r="H245" s="604"/>
      <c r="I245" s="604"/>
    </row>
    <row r="246" spans="1:9">
      <c r="A246" s="603"/>
      <c r="B246" s="603"/>
      <c r="C246" s="603"/>
      <c r="D246" s="604"/>
      <c r="E246" s="604"/>
      <c r="F246" s="604"/>
      <c r="G246" s="604"/>
      <c r="H246" s="604"/>
      <c r="I246" s="604"/>
    </row>
    <row r="247" spans="1:9">
      <c r="A247" s="603"/>
      <c r="B247" s="603"/>
      <c r="C247" s="603"/>
      <c r="D247" s="604"/>
      <c r="E247" s="604"/>
      <c r="F247" s="604"/>
      <c r="G247" s="604"/>
      <c r="H247" s="604"/>
      <c r="I247" s="604"/>
    </row>
    <row r="248" spans="1:9">
      <c r="A248" s="603"/>
      <c r="B248" s="603"/>
      <c r="C248" s="603"/>
      <c r="D248" s="604"/>
      <c r="E248" s="604"/>
      <c r="F248" s="604"/>
      <c r="G248" s="604"/>
      <c r="H248" s="604"/>
      <c r="I248" s="604"/>
    </row>
  </sheetData>
  <mergeCells count="8">
    <mergeCell ref="D106:E106"/>
    <mergeCell ref="H106:I106"/>
    <mergeCell ref="H11:I11"/>
    <mergeCell ref="H12:I14"/>
    <mergeCell ref="D17:D18"/>
    <mergeCell ref="E17:E18"/>
    <mergeCell ref="F100:G100"/>
    <mergeCell ref="D102:E102"/>
  </mergeCells>
  <conditionalFormatting sqref="D65:I65">
    <cfRule type="cellIs" dxfId="41" priority="21" stopIfTrue="1" operator="notEqual">
      <formula>0</formula>
    </cfRule>
  </conditionalFormatting>
  <conditionalFormatting sqref="D97:I97">
    <cfRule type="cellIs" dxfId="40" priority="20" stopIfTrue="1" operator="notEqual">
      <formula>0</formula>
    </cfRule>
  </conditionalFormatting>
  <conditionalFormatting sqref="F99:G99 A99">
    <cfRule type="cellIs" dxfId="39" priority="19" stopIfTrue="1" operator="equal">
      <formula>0</formula>
    </cfRule>
  </conditionalFormatting>
  <conditionalFormatting sqref="H106 D102">
    <cfRule type="cellIs" dxfId="38" priority="18" stopIfTrue="1" operator="equal">
      <formula>0</formula>
    </cfRule>
  </conditionalFormatting>
  <conditionalFormatting sqref="I99">
    <cfRule type="cellIs" dxfId="37" priority="17" stopIfTrue="1" operator="equal">
      <formula>0</formula>
    </cfRule>
  </conditionalFormatting>
  <conditionalFormatting sqref="D106:E106">
    <cfRule type="cellIs" dxfId="36" priority="16" stopIfTrue="1" operator="equal">
      <formula>0</formula>
    </cfRule>
  </conditionalFormatting>
  <conditionalFormatting sqref="E15">
    <cfRule type="cellIs" dxfId="35" priority="11" stopIfTrue="1" operator="equal">
      <formula>"Чужди средства"</formula>
    </cfRule>
    <cfRule type="cellIs" dxfId="34" priority="12" stopIfTrue="1" operator="equal">
      <formula>"СЕС - ДМП"</formula>
    </cfRule>
    <cfRule type="cellIs" dxfId="33" priority="13" stopIfTrue="1" operator="equal">
      <formula>"СЕС - РА"</formula>
    </cfRule>
    <cfRule type="cellIs" dxfId="32" priority="14" stopIfTrue="1" operator="equal">
      <formula>"СЕС - ДЕС"</formula>
    </cfRule>
    <cfRule type="cellIs" dxfId="31" priority="15" stopIfTrue="1" operator="equal">
      <formula>"СЕС - КСФ"</formula>
    </cfRule>
  </conditionalFormatting>
  <conditionalFormatting sqref="A97">
    <cfRule type="cellIs" dxfId="30" priority="10" stopIfTrue="1" operator="notEqual">
      <formula>0</formula>
    </cfRule>
  </conditionalFormatting>
  <conditionalFormatting sqref="H11:I11">
    <cfRule type="cellIs" dxfId="29" priority="6" stopIfTrue="1" operator="between">
      <formula>1000000000000</formula>
      <formula>9999999999999990</formula>
    </cfRule>
    <cfRule type="cellIs" dxfId="28" priority="7" stopIfTrue="1" operator="between">
      <formula>10000000000</formula>
      <formula>999999999999</formula>
    </cfRule>
    <cfRule type="cellIs" dxfId="27" priority="8" stopIfTrue="1" operator="between">
      <formula>1000000</formula>
      <formula>99999999</formula>
    </cfRule>
    <cfRule type="cellIs" dxfId="26" priority="9" stopIfTrue="1" operator="between">
      <formula>100</formula>
      <formula>9999</formula>
    </cfRule>
  </conditionalFormatting>
  <conditionalFormatting sqref="D15">
    <cfRule type="cellIs" dxfId="25" priority="1" stopIfTrue="1" operator="equal">
      <formula>"Чужди средства"</formula>
    </cfRule>
    <cfRule type="cellIs" dxfId="24" priority="2" stopIfTrue="1" operator="equal">
      <formula>"СЕС - ДМП"</formula>
    </cfRule>
    <cfRule type="cellIs" dxfId="23" priority="3" stopIfTrue="1" operator="equal">
      <formula>"СЕС - РА"</formula>
    </cfRule>
    <cfRule type="cellIs" dxfId="22" priority="4" stopIfTrue="1" operator="equal">
      <formula>"СЕС - ДЕС"</formula>
    </cfRule>
    <cfRule type="cellIs" dxfId="21" priority="5" stopIfTrue="1" operator="equal">
      <formula>"СЕС - КСФ"</formula>
    </cfRule>
  </conditionalFormatting>
  <dataValidations count="7">
    <dataValidation allowBlank="1" showErrorMessage="1" prompt="Въвежда се началната дата за периода само с цифри и разделител &quot;.&quot; или &quot;-&quot;, без букви за година и точки." sqref="E11 E65539 E131075 E196611 E262147 E327683 E393219 E458755 E524291 E589827 E655363 E720899 E786435 E851971 E917507 E983043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B11 B65539 B131075 B196611 B262147 B327683 B393219 B458755 B524291 B589827 B655363 B720899 B786435 B851971 B917507 B983043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D33 D65561 D131097 D196633 D262169 D327705 D393241 D458777 D524313 D589849 D655385 D720921 D786457 D851993 D917529 D983065 F33:I33 F65561:I65561 F131097:I131097 F196633:I196633 F262169:I262169 F327705:I327705 F393241:I393241 F458777:I458777 F524313:I524313 F589849:I589849 F655385:I655385 F720921:I720921 F786457:I786457 F851993:I851993 F917529:I917529 F983065:I983065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D54 D65582 D131118 D196654 D262190 D327726 D393262 D458798 D524334 D589870 D655406 D720942 D786478 D852014 D917550 D983086 F54:I54 F65582:I65582 F131118:I131118 F196654:I196654 F262190:I262190 F327726:I327726 F393262:I393262 F458798:I458798 F524334:I524334 F589870:I589870 F655406:I655406 F720942:I720942 F786478:I786478 F852014:I852014 F917550:I917550 F983086:I983086">
      <formula1>0</formula1>
    </dataValidation>
    <dataValidation type="whole" operator="lessThanOrEqual" allowBlank="1" showInputMessage="1" showErrorMessage="1" error="въведете цяло отрицателно число" sqref="D91 D65619 D131155 D196691 D262227 D327763 D393299 D458835 D524371 D589907 D655443 D720979 D786515 D852051 D917587 D983123 F91:I91 F65619:I65619 F131155:I131155 F196691:I196691 F262227:I262227 F327763:I327763 F393299:I393299 F458835:I458835 F524371:I524371 F589907:I589907 F655443:I655443 F720979:I720979 F786515:I786515 F852051:I852051 F917587:I917587 F983123:I983123">
      <formula1>0</formula1>
    </dataValidation>
    <dataValidation type="whole" operator="greaterThanOrEqual" allowBlank="1" showInputMessage="1" showErrorMessage="1" error="въведете цяло положително число" sqref="D90 D65618 D131154 D196690 D262226 D327762 D393298 D458834 D524370 D589906 D655442 D720978 D786514 D852050 D917586 D983122 F90:I90 F65618:I65618 F131154:I131154 F196690:I196690 F262226:I262226 F327762:I327762 F393298:I393298 F458834:I458834 F524370:I524370 F589906:I589906 F655442:I655442 F720978:I720978 F786514:I786514 F852050:I852050 F917586:I917586 F983122:I983122">
      <formula1>0</formula1>
    </dataValidation>
    <dataValidation type="whole" allowBlank="1" showInputMessage="1" showErrorMessage="1" error="въведете цяло число" sqref="D92:D96 D65620:D65624 D131156:D131160 D196692:D196696 D262228:D262232 D327764:D327768 D393300:D393304 D458836:D458840 D524372:D524376 D589908:D589912 D655444:D655448 D720980:D720984 D786516:D786520 D852052:D852056 D917588:D917592 D983124:D983128 F92:I96 F65620:I65624 F131156:I131160 F196692:I196696 F262228:I262232 F327764:I327768 F393300:I393304 F458836:I458840 F524372:I524376 F589908:I589912 F655444:I655448 F720980:I720984 F786516:I786520 F852052:I852056 F917588:I917592 F983124:I983128 D55:D89 D65583:D65617 D131119:D131153 D196655:D196689 D262191:D262225 D327727:D327761 D393263:D393297 D458799:D458833 D524335:D524369 D589871:D589905 D655407:D655441 D720943:D720977 D786479:D786513 D852015:D852049 D917551:D917585 D983087:D983121 D22:D32 D65550:D65560 D131086:D131096 D196622:D196632 D262158:D262168 D327694:D327704 D393230:D393240 D458766:D458776 D524302:D524312 D589838:D589848 D655374:D655384 D720910:D720920 D786446:D786456 D851982:D851992 D917518:D917528 D983054:D983064 F55:I89 F65583:I65617 F131119:I131153 F196655:I196689 F262191:I262225 F327727:I327761 F393263:I393297 F458799:I458833 F524335:I524369 F589871:I589905 F655407:I655441 F720943:I720977 F786479:I786513 F852015:I852049 F917551:I917585 F983087:I983121 F22:I32 F65550:I65560 F131086:I131096 F196622:I196632 F262158:I262168 F327694:I327704 F393230:I393240 F458766:I458776 F524302:I524312 F589838:I589848 F655374:I655384 F720910:I720920 F786446:I786456 F851982:I851992 F917518:I917528 F983054:I983064 D97:I97 D65633:I65633 D131169:I131169 D196705:I196705 D262241:I262241 D327777:I327777 D393313:I393313 D458849:I458849 D524385:I524385 D589921:I589921 D655457:I655457 D720993:I720993 D786529:I786529 D852065:I852065 D917601:I917601 D983137:I983137 D34:D53 D65562:D65581 D131098:D131117 D196634:D196653 D262170:D262189 D327706:D327725 D393242:D393261 D458778:D458797 D524314:D524333 D589850:D589869 D655386:D655405 D720922:D720941 D786458:D786477 D851994:D852013 D917530:D917549 D983066:D983085 E22:E96 E65550:E65624 E131086:E131160 E196622:E196696 E262158:E262232 E327694:E327768 E393230:E393304 E458766:E458840 E524302:E524376 E589838:E589912 E655374:E655448 E720910:E720984 E786446:E786520 E851982:E852056 E917518:E917592 E983054:E983128 F34:I53 F65562:I65581 F131098:I131117 F196634:I196653 F262170:I262189 F327706:I327725 F393242:I393261 F458778:I458797 F524314:I524333 F589850:I589869 F655386:I655405 F720922:I720941 F786458:I786477 F851994:I852013 F917530:I917549 F983066:I983085">
      <formula1>-10000000000000000</formula1>
      <formula2>10000000000000000</formula2>
    </dataValidation>
  </dataValidation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48"/>
  <sheetViews>
    <sheetView tabSelected="1" topLeftCell="A3" zoomScale="60" zoomScaleNormal="60" workbookViewId="0">
      <selection activeCell="O38" sqref="O38"/>
    </sheetView>
  </sheetViews>
  <sheetFormatPr defaultRowHeight="15"/>
  <cols>
    <col min="1" max="1" width="81.7109375" style="602" customWidth="1"/>
    <col min="2" max="2" width="3.28515625" style="602" hidden="1" customWidth="1"/>
    <col min="3" max="3" width="4.140625" style="602" hidden="1" customWidth="1"/>
    <col min="4" max="5" width="19.140625" style="601" customWidth="1"/>
    <col min="6" max="9" width="19" style="601" customWidth="1"/>
  </cols>
  <sheetData>
    <row r="1" spans="1:9" ht="18.75">
      <c r="A1" s="332"/>
      <c r="B1" s="332"/>
      <c r="C1" s="332"/>
      <c r="D1" s="333"/>
      <c r="E1" s="334"/>
      <c r="F1" s="334"/>
      <c r="G1" s="334"/>
      <c r="H1" s="333"/>
      <c r="I1" s="333"/>
    </row>
    <row r="2" spans="1:9" ht="15.75">
      <c r="A2" s="332"/>
      <c r="B2" s="332"/>
      <c r="C2" s="332"/>
      <c r="D2" s="333"/>
      <c r="E2" s="335"/>
      <c r="F2" s="335"/>
      <c r="G2" s="335"/>
      <c r="H2" s="333"/>
      <c r="I2" s="333"/>
    </row>
    <row r="3" spans="1:9" ht="15.75">
      <c r="A3" s="332"/>
      <c r="B3" s="332"/>
      <c r="C3" s="332"/>
      <c r="D3" s="333"/>
      <c r="E3" s="335"/>
      <c r="F3" s="335"/>
      <c r="G3" s="335"/>
      <c r="H3" s="333"/>
      <c r="I3" s="333"/>
    </row>
    <row r="4" spans="1:9" ht="15.75">
      <c r="A4" s="332"/>
      <c r="B4" s="332"/>
      <c r="C4" s="332"/>
      <c r="D4" s="333"/>
      <c r="E4" s="335"/>
      <c r="F4" s="335"/>
      <c r="G4" s="335"/>
      <c r="H4" s="333"/>
      <c r="I4" s="333"/>
    </row>
    <row r="5" spans="1:9" ht="15.75">
      <c r="A5" s="332"/>
      <c r="B5" s="332"/>
      <c r="C5" s="332"/>
      <c r="D5" s="333"/>
      <c r="E5" s="335"/>
      <c r="F5" s="335"/>
      <c r="G5" s="335"/>
      <c r="H5" s="333"/>
      <c r="I5" s="333"/>
    </row>
    <row r="6" spans="1:9" ht="15.75">
      <c r="A6" s="332"/>
      <c r="B6" s="332"/>
      <c r="C6" s="332"/>
      <c r="D6" s="333"/>
      <c r="E6" s="335"/>
      <c r="F6" s="335"/>
      <c r="G6" s="335"/>
      <c r="H6" s="333"/>
      <c r="I6" s="333"/>
    </row>
    <row r="7" spans="1:9" ht="20.25">
      <c r="A7" s="336"/>
      <c r="B7" s="336"/>
      <c r="C7" s="336"/>
      <c r="D7" s="333"/>
      <c r="E7" s="333"/>
      <c r="F7" s="333"/>
      <c r="G7" s="333"/>
      <c r="H7" s="333"/>
      <c r="I7" s="333"/>
    </row>
    <row r="8" spans="1:9" ht="21" thickBot="1">
      <c r="A8" s="337" t="e">
        <f>VLOOKUP(D15,SMETKA,3,FALSE)</f>
        <v>#N/A</v>
      </c>
      <c r="B8" s="338"/>
      <c r="C8" s="338"/>
      <c r="D8" s="339"/>
      <c r="E8" s="339"/>
      <c r="F8" s="339"/>
      <c r="G8" s="339"/>
      <c r="H8" s="339"/>
      <c r="I8" s="340"/>
    </row>
    <row r="9" spans="1:9" ht="21" thickTop="1">
      <c r="A9" s="336"/>
      <c r="B9" s="336"/>
      <c r="C9" s="336"/>
      <c r="D9" s="341"/>
      <c r="E9" s="341"/>
      <c r="F9" s="341"/>
      <c r="G9" s="341"/>
      <c r="H9" s="341"/>
      <c r="I9" s="341"/>
    </row>
    <row r="10" spans="1:9" ht="18.75">
      <c r="A10" s="342"/>
      <c r="B10" s="342"/>
      <c r="C10" s="342"/>
      <c r="D10" s="333"/>
      <c r="E10" s="256"/>
      <c r="F10" s="256"/>
      <c r="G10" s="256"/>
      <c r="H10" s="333"/>
      <c r="I10" s="333"/>
    </row>
    <row r="11" spans="1:9" ht="18.75">
      <c r="A11" s="343">
        <f>+[3]OTCHET!A9</f>
        <v>0</v>
      </c>
      <c r="B11" s="343"/>
      <c r="C11" s="343"/>
      <c r="D11" s="344" t="s">
        <v>2</v>
      </c>
      <c r="E11" s="282">
        <f>[3]OTCHET!E9</f>
        <v>43101</v>
      </c>
      <c r="F11" s="286" t="s">
        <v>3</v>
      </c>
      <c r="G11" s="287">
        <f>+[3]OTCHET!G9</f>
        <v>0</v>
      </c>
      <c r="H11" s="322">
        <f>+[3]OTCHET!H9</f>
        <v>455464</v>
      </c>
      <c r="I11" s="323"/>
    </row>
    <row r="12" spans="1:9" ht="18.75">
      <c r="A12" s="257" t="s">
        <v>4</v>
      </c>
      <c r="B12" s="345"/>
      <c r="C12" s="342"/>
      <c r="D12" s="333"/>
      <c r="E12" s="346"/>
      <c r="F12" s="333"/>
      <c r="G12" s="276"/>
      <c r="H12" s="324" t="s">
        <v>5</v>
      </c>
      <c r="I12" s="324"/>
    </row>
    <row r="13" spans="1:9" ht="19.5">
      <c r="A13" s="232" t="s">
        <v>6</v>
      </c>
      <c r="B13" s="345"/>
      <c r="C13" s="345"/>
      <c r="D13" s="347">
        <f>+[3]OTCHET!D12</f>
        <v>0</v>
      </c>
      <c r="E13" s="289" t="s">
        <v>8</v>
      </c>
      <c r="F13" s="333"/>
      <c r="G13" s="276"/>
      <c r="H13" s="325"/>
      <c r="I13" s="325"/>
    </row>
    <row r="14" spans="1:9" ht="15.75">
      <c r="A14" s="258" t="s">
        <v>9</v>
      </c>
      <c r="B14" s="348"/>
      <c r="C14" s="348"/>
      <c r="D14" s="348"/>
      <c r="E14" s="348"/>
      <c r="F14" s="348"/>
      <c r="G14" s="276"/>
      <c r="H14" s="325"/>
      <c r="I14" s="325"/>
    </row>
    <row r="15" spans="1:9" ht="19.5">
      <c r="A15" s="349" t="s">
        <v>10</v>
      </c>
      <c r="B15" s="350"/>
      <c r="C15" s="350"/>
      <c r="D15" s="605" t="str">
        <f>[3]OTCHET!D15</f>
        <v>ФИНАНСОВО-ПРАВНА ФОРМА</v>
      </c>
      <c r="E15" s="277">
        <f>[3]OTCHET!E15</f>
        <v>98</v>
      </c>
      <c r="F15" s="348"/>
      <c r="G15" s="351"/>
      <c r="H15" s="351"/>
      <c r="I15" s="352"/>
    </row>
    <row r="16" spans="1:9" ht="16.5" thickBot="1">
      <c r="A16" s="353"/>
      <c r="B16" s="353"/>
      <c r="C16" s="353"/>
      <c r="D16" s="354"/>
      <c r="E16" s="354"/>
      <c r="F16" s="354"/>
      <c r="G16" s="354"/>
      <c r="H16" s="354"/>
      <c r="I16" s="355" t="s">
        <v>12</v>
      </c>
    </row>
    <row r="17" spans="1:9" ht="15.75">
      <c r="A17" s="356"/>
      <c r="B17" s="357" t="s">
        <v>13</v>
      </c>
      <c r="C17" s="357"/>
      <c r="D17" s="328" t="s">
        <v>14</v>
      </c>
      <c r="E17" s="358" t="s">
        <v>15</v>
      </c>
      <c r="F17" s="359" t="s">
        <v>16</v>
      </c>
      <c r="G17" s="261"/>
      <c r="H17" s="360"/>
      <c r="I17" s="263"/>
    </row>
    <row r="18" spans="1:9" ht="94.5">
      <c r="A18" s="361" t="s">
        <v>17</v>
      </c>
      <c r="B18" s="362"/>
      <c r="C18" s="362"/>
      <c r="D18" s="329"/>
      <c r="E18" s="363"/>
      <c r="F18" s="364" t="s">
        <v>18</v>
      </c>
      <c r="G18" s="365" t="s">
        <v>19</v>
      </c>
      <c r="H18" s="365" t="s">
        <v>20</v>
      </c>
      <c r="I18" s="366" t="s">
        <v>21</v>
      </c>
    </row>
    <row r="19" spans="1:9" ht="15.75">
      <c r="A19" s="367"/>
      <c r="B19" s="367"/>
      <c r="C19" s="367"/>
      <c r="D19" s="368"/>
      <c r="E19" s="368"/>
      <c r="F19" s="369"/>
      <c r="G19" s="370"/>
      <c r="H19" s="370"/>
      <c r="I19" s="371"/>
    </row>
    <row r="20" spans="1:9" ht="15.75">
      <c r="A20" s="372" t="s">
        <v>22</v>
      </c>
      <c r="B20" s="373"/>
      <c r="C20" s="373"/>
      <c r="D20" s="374" t="s">
        <v>23</v>
      </c>
      <c r="E20" s="374" t="s">
        <v>24</v>
      </c>
      <c r="F20" s="375" t="s">
        <v>25</v>
      </c>
      <c r="G20" s="376" t="s">
        <v>26</v>
      </c>
      <c r="H20" s="376" t="s">
        <v>27</v>
      </c>
      <c r="I20" s="377" t="s">
        <v>28</v>
      </c>
    </row>
    <row r="21" spans="1:9" ht="15.75">
      <c r="A21" s="378"/>
      <c r="B21" s="378"/>
      <c r="C21" s="378"/>
      <c r="D21" s="379"/>
      <c r="E21" s="379"/>
      <c r="F21" s="380"/>
      <c r="G21" s="381"/>
      <c r="H21" s="381"/>
      <c r="I21" s="382"/>
    </row>
    <row r="22" spans="1:9" ht="19.5" thickBot="1">
      <c r="A22" s="383" t="s">
        <v>29</v>
      </c>
      <c r="B22" s="384" t="s">
        <v>30</v>
      </c>
      <c r="C22" s="385"/>
      <c r="D22" s="386" t="e">
        <f t="shared" ref="D22:I22" si="0">+D23+D25+D36+D37</f>
        <v>#VALUE!</v>
      </c>
      <c r="E22" s="386">
        <f t="shared" si="0"/>
        <v>0</v>
      </c>
      <c r="F22" s="387">
        <f t="shared" si="0"/>
        <v>0</v>
      </c>
      <c r="G22" s="388">
        <f t="shared" si="0"/>
        <v>0</v>
      </c>
      <c r="H22" s="388">
        <f t="shared" si="0"/>
        <v>0</v>
      </c>
      <c r="I22" s="389">
        <f t="shared" si="0"/>
        <v>0</v>
      </c>
    </row>
    <row r="23" spans="1:9" ht="16.5" thickTop="1">
      <c r="A23" s="390" t="s">
        <v>31</v>
      </c>
      <c r="B23" s="390" t="s">
        <v>32</v>
      </c>
      <c r="C23" s="390"/>
      <c r="D23" s="391">
        <f>[3]OTCHET!D22+[3]OTCHET!D28+[3]OTCHET!D33+[3]OTCHET!D39+[3]OTCHET!D47+[3]OTCHET!D52+[3]OTCHET!D58+[3]OTCHET!D61+[3]OTCHET!D64+[3]OTCHET!D65+[3]OTCHET!D72+[3]OTCHET!D73+[3]OTCHET!D74</f>
        <v>0</v>
      </c>
      <c r="E23" s="391">
        <f t="shared" ref="E23:E88" si="1">+F23+G23+H23+I23</f>
        <v>0</v>
      </c>
      <c r="F23" s="392">
        <f>[3]OTCHET!F22+[3]OTCHET!F28+[3]OTCHET!F33+[3]OTCHET!F39+[3]OTCHET!F47+[3]OTCHET!F52+[3]OTCHET!F58+[3]OTCHET!F61+[3]OTCHET!F64+[3]OTCHET!F65+[3]OTCHET!F72+[3]OTCHET!F73+[3]OTCHET!F74</f>
        <v>0</v>
      </c>
      <c r="G23" s="393">
        <f>[3]OTCHET!G22+[3]OTCHET!G28+[3]OTCHET!G33+[3]OTCHET!G39+[3]OTCHET!G47+[3]OTCHET!G52+[3]OTCHET!G58+[3]OTCHET!G61+[3]OTCHET!G64+[3]OTCHET!G65+[3]OTCHET!G72+[3]OTCHET!G73+[3]OTCHET!G74</f>
        <v>0</v>
      </c>
      <c r="H23" s="393">
        <f>[3]OTCHET!H22+[3]OTCHET!H28+[3]OTCHET!H33+[3]OTCHET!H39+[3]OTCHET!H47+[3]OTCHET!H52+[3]OTCHET!H58+[3]OTCHET!H61+[3]OTCHET!H64+[3]OTCHET!H65+[3]OTCHET!H72+[3]OTCHET!H73+[3]OTCHET!H74</f>
        <v>0</v>
      </c>
      <c r="I23" s="394">
        <f>[3]OTCHET!I22+[3]OTCHET!I28+[3]OTCHET!I33+[3]OTCHET!I39+[3]OTCHET!I47+[3]OTCHET!I52+[3]OTCHET!I58+[3]OTCHET!I61+[3]OTCHET!I64+[3]OTCHET!I65+[3]OTCHET!I72+[3]OTCHET!I73+[3]OTCHET!I74</f>
        <v>0</v>
      </c>
    </row>
    <row r="24" spans="1:9" ht="15.75">
      <c r="A24" s="395" t="s">
        <v>33</v>
      </c>
      <c r="B24" s="395" t="s">
        <v>34</v>
      </c>
      <c r="C24" s="395"/>
      <c r="D24" s="396"/>
      <c r="E24" s="396">
        <f t="shared" si="1"/>
        <v>0</v>
      </c>
      <c r="F24" s="397"/>
      <c r="G24" s="398"/>
      <c r="H24" s="398"/>
      <c r="I24" s="399"/>
    </row>
    <row r="25" spans="1:9" ht="15.75">
      <c r="A25" s="400" t="s">
        <v>35</v>
      </c>
      <c r="B25" s="400" t="s">
        <v>36</v>
      </c>
      <c r="C25" s="400"/>
      <c r="D25" s="401" t="e">
        <f>+D26+D30+D31+D32+D33</f>
        <v>#VALUE!</v>
      </c>
      <c r="E25" s="401">
        <f>+E26+E30+E31+E32+E33</f>
        <v>0</v>
      </c>
      <c r="F25" s="402">
        <f t="shared" ref="F25:I25" si="2">+F26+F30+F31+F32+F33</f>
        <v>0</v>
      </c>
      <c r="G25" s="403">
        <f>+G26+G30+G31+G32+G33</f>
        <v>0</v>
      </c>
      <c r="H25" s="403">
        <f>+H26+H30+H31+H32+H33</f>
        <v>0</v>
      </c>
      <c r="I25" s="404">
        <f>+I26+I30+I31+I32+I33</f>
        <v>0</v>
      </c>
    </row>
    <row r="26" spans="1:9" ht="15.75">
      <c r="A26" s="405" t="s">
        <v>37</v>
      </c>
      <c r="B26" s="405" t="s">
        <v>38</v>
      </c>
      <c r="C26" s="405"/>
      <c r="D26" s="406">
        <f>[3]OTCHET!D75</f>
        <v>0</v>
      </c>
      <c r="E26" s="406">
        <f t="shared" si="1"/>
        <v>0</v>
      </c>
      <c r="F26" s="407">
        <f>[3]OTCHET!F75</f>
        <v>0</v>
      </c>
      <c r="G26" s="408">
        <f>[3]OTCHET!G75</f>
        <v>0</v>
      </c>
      <c r="H26" s="408">
        <f>[3]OTCHET!H75</f>
        <v>0</v>
      </c>
      <c r="I26" s="409">
        <f>[3]OTCHET!I75</f>
        <v>0</v>
      </c>
    </row>
    <row r="27" spans="1:9" ht="15.75">
      <c r="A27" s="410" t="s">
        <v>39</v>
      </c>
      <c r="B27" s="411" t="s">
        <v>40</v>
      </c>
      <c r="C27" s="410"/>
      <c r="D27" s="412" t="str">
        <f>[3]OTCHET!D76</f>
        <v>вноски от приходи на държавни (общински) предприятия и институции</v>
      </c>
      <c r="E27" s="412">
        <f t="shared" si="1"/>
        <v>0</v>
      </c>
      <c r="F27" s="413">
        <f>[3]OTCHET!F76</f>
        <v>0</v>
      </c>
      <c r="G27" s="414">
        <f>[3]OTCHET!G76</f>
        <v>0</v>
      </c>
      <c r="H27" s="414">
        <f>[3]OTCHET!H76</f>
        <v>0</v>
      </c>
      <c r="I27" s="415">
        <f>[3]OTCHET!I76</f>
        <v>0</v>
      </c>
    </row>
    <row r="28" spans="1:9" ht="15.75">
      <c r="A28" s="416" t="s">
        <v>41</v>
      </c>
      <c r="B28" s="417" t="s">
        <v>42</v>
      </c>
      <c r="C28" s="416"/>
      <c r="D28" s="418" t="str">
        <f>[3]OTCHET!D78</f>
        <v>нетни приходи от продажби на услуги, стоки и продукция</v>
      </c>
      <c r="E28" s="418">
        <f t="shared" si="1"/>
        <v>0</v>
      </c>
      <c r="F28" s="419">
        <f>[3]OTCHET!F78</f>
        <v>0</v>
      </c>
      <c r="G28" s="420">
        <f>[3]OTCHET!G78</f>
        <v>0</v>
      </c>
      <c r="H28" s="420">
        <f>[3]OTCHET!H78</f>
        <v>0</v>
      </c>
      <c r="I28" s="421">
        <f>[3]OTCHET!I78</f>
        <v>0</v>
      </c>
    </row>
    <row r="29" spans="1:9" ht="15.75">
      <c r="A29" s="422" t="s">
        <v>43</v>
      </c>
      <c r="B29" s="423" t="s">
        <v>44</v>
      </c>
      <c r="C29" s="422"/>
      <c r="D29" s="424" t="e">
        <f>+[3]OTCHET!D79+[3]OTCHET!D80</f>
        <v>#VALUE!</v>
      </c>
      <c r="E29" s="424">
        <f t="shared" si="1"/>
        <v>0</v>
      </c>
      <c r="F29" s="425">
        <f>+[3]OTCHET!F79+[3]OTCHET!F80</f>
        <v>0</v>
      </c>
      <c r="G29" s="426">
        <f>+[3]OTCHET!G79+[3]OTCHET!G80</f>
        <v>0</v>
      </c>
      <c r="H29" s="426">
        <f>+[3]OTCHET!H79+[3]OTCHET!H80</f>
        <v>0</v>
      </c>
      <c r="I29" s="427">
        <f>+[3]OTCHET!I79+[3]OTCHET!I80</f>
        <v>0</v>
      </c>
    </row>
    <row r="30" spans="1:9" ht="15.75">
      <c r="A30" s="428" t="s">
        <v>45</v>
      </c>
      <c r="B30" s="428" t="s">
        <v>46</v>
      </c>
      <c r="C30" s="428"/>
      <c r="D30" s="429" t="e">
        <f>[3]OTCHET!D91+[3]OTCHET!D94+[3]OTCHET!D95+[3]OTCHET!D116+[3]OTCHET!D117</f>
        <v>#VALUE!</v>
      </c>
      <c r="E30" s="429">
        <f t="shared" si="1"/>
        <v>0</v>
      </c>
      <c r="F30" s="430">
        <f>[3]OTCHET!F91+[3]OTCHET!F94+[3]OTCHET!F95+[3]OTCHET!F116+[3]OTCHET!F117</f>
        <v>0</v>
      </c>
      <c r="G30" s="431">
        <f>[3]OTCHET!G91+[3]OTCHET!G94+[3]OTCHET!G95+[3]OTCHET!G116+[3]OTCHET!G117</f>
        <v>0</v>
      </c>
      <c r="H30" s="431">
        <f>[3]OTCHET!H91+[3]OTCHET!H94+[3]OTCHET!H95+[3]OTCHET!H116+[3]OTCHET!H117</f>
        <v>0</v>
      </c>
      <c r="I30" s="432">
        <f>[3]OTCHET!I91+[3]OTCHET!I94+[3]OTCHET!I95+[3]OTCHET!I116+[3]OTCHET!I117</f>
        <v>0</v>
      </c>
    </row>
    <row r="31" spans="1:9" ht="15.75">
      <c r="A31" s="433" t="s">
        <v>47</v>
      </c>
      <c r="B31" s="433" t="s">
        <v>48</v>
      </c>
      <c r="C31" s="433"/>
      <c r="D31" s="434">
        <f>[3]OTCHET!D109</f>
        <v>0</v>
      </c>
      <c r="E31" s="434">
        <f t="shared" si="1"/>
        <v>0</v>
      </c>
      <c r="F31" s="435">
        <f>[3]OTCHET!F109</f>
        <v>0</v>
      </c>
      <c r="G31" s="436">
        <f>[3]OTCHET!G109</f>
        <v>0</v>
      </c>
      <c r="H31" s="436">
        <f>[3]OTCHET!H109</f>
        <v>0</v>
      </c>
      <c r="I31" s="437">
        <f>[3]OTCHET!I109</f>
        <v>0</v>
      </c>
    </row>
    <row r="32" spans="1:9" ht="15.75">
      <c r="A32" s="433" t="s">
        <v>49</v>
      </c>
      <c r="B32" s="433" t="s">
        <v>50</v>
      </c>
      <c r="C32" s="433"/>
      <c r="D32" s="434" t="e">
        <f>[3]OTCHET!D113+[3]OTCHET!D122+[3]OTCHET!D138+[3]OTCHET!D139-[3]OTCHET!D116-[3]OTCHET!D117</f>
        <v>#VALUE!</v>
      </c>
      <c r="E32" s="434">
        <f t="shared" si="1"/>
        <v>0</v>
      </c>
      <c r="F32" s="435">
        <f>[3]OTCHET!F113+[3]OTCHET!F122+[3]OTCHET!F138+[3]OTCHET!F139-[3]OTCHET!F116-[3]OTCHET!F117</f>
        <v>0</v>
      </c>
      <c r="G32" s="436">
        <f>[3]OTCHET!G113+[3]OTCHET!G122+[3]OTCHET!G138+[3]OTCHET!G139-[3]OTCHET!G116-[3]OTCHET!G117</f>
        <v>0</v>
      </c>
      <c r="H32" s="436">
        <f>[3]OTCHET!H113+[3]OTCHET!H122+[3]OTCHET!H138+[3]OTCHET!H139-[3]OTCHET!H116-[3]OTCHET!H117</f>
        <v>0</v>
      </c>
      <c r="I32" s="437">
        <f>[3]OTCHET!I113+[3]OTCHET!I122+[3]OTCHET!I138+[3]OTCHET!I139-[3]OTCHET!I116-[3]OTCHET!I117</f>
        <v>0</v>
      </c>
    </row>
    <row r="33" spans="1:9" ht="15.75">
      <c r="A33" s="438" t="s">
        <v>51</v>
      </c>
      <c r="B33" s="439" t="s">
        <v>52</v>
      </c>
      <c r="C33" s="438"/>
      <c r="D33" s="396">
        <f>[3]OTCHET!D126</f>
        <v>0</v>
      </c>
      <c r="E33" s="396">
        <f t="shared" si="1"/>
        <v>0</v>
      </c>
      <c r="F33" s="397">
        <f>[3]OTCHET!F126</f>
        <v>0</v>
      </c>
      <c r="G33" s="398">
        <f>[3]OTCHET!G126</f>
        <v>0</v>
      </c>
      <c r="H33" s="398">
        <f>[3]OTCHET!H126</f>
        <v>0</v>
      </c>
      <c r="I33" s="399">
        <f>[3]OTCHET!I126</f>
        <v>0</v>
      </c>
    </row>
    <row r="34" spans="1:9" ht="16.5" thickBot="1">
      <c r="A34" s="440"/>
      <c r="B34" s="441"/>
      <c r="C34" s="441"/>
      <c r="D34" s="442"/>
      <c r="E34" s="442">
        <f t="shared" si="1"/>
        <v>0</v>
      </c>
      <c r="F34" s="443"/>
      <c r="G34" s="444"/>
      <c r="H34" s="444"/>
      <c r="I34" s="445"/>
    </row>
    <row r="35" spans="1:9" ht="15.75">
      <c r="A35" s="446"/>
      <c r="B35" s="446"/>
      <c r="C35" s="446"/>
      <c r="D35" s="447"/>
      <c r="E35" s="447">
        <f t="shared" si="1"/>
        <v>0</v>
      </c>
      <c r="F35" s="448"/>
      <c r="G35" s="449"/>
      <c r="H35" s="449"/>
      <c r="I35" s="450"/>
    </row>
    <row r="36" spans="1:9" ht="15.75">
      <c r="A36" s="451" t="s">
        <v>53</v>
      </c>
      <c r="B36" s="451" t="s">
        <v>54</v>
      </c>
      <c r="C36" s="451"/>
      <c r="D36" s="452">
        <f>+[3]OTCHET!D140</f>
        <v>0</v>
      </c>
      <c r="E36" s="452">
        <f t="shared" si="1"/>
        <v>0</v>
      </c>
      <c r="F36" s="453">
        <f>+[3]OTCHET!F140</f>
        <v>0</v>
      </c>
      <c r="G36" s="454">
        <f>+[3]OTCHET!G140</f>
        <v>0</v>
      </c>
      <c r="H36" s="454">
        <f>+[3]OTCHET!H140</f>
        <v>0</v>
      </c>
      <c r="I36" s="455">
        <f>+[3]OTCHET!I140</f>
        <v>0</v>
      </c>
    </row>
    <row r="37" spans="1:9" ht="15.75">
      <c r="A37" s="456" t="s">
        <v>55</v>
      </c>
      <c r="B37" s="456" t="s">
        <v>56</v>
      </c>
      <c r="C37" s="456"/>
      <c r="D37" s="457">
        <f>[3]OTCHET!D143+[3]OTCHET!D152+[3]OTCHET!D161</f>
        <v>0</v>
      </c>
      <c r="E37" s="457">
        <f t="shared" si="1"/>
        <v>0</v>
      </c>
      <c r="F37" s="458">
        <f>[3]OTCHET!F143+[3]OTCHET!F152+[3]OTCHET!F161</f>
        <v>0</v>
      </c>
      <c r="G37" s="459">
        <f>[3]OTCHET!G143+[3]OTCHET!G152+[3]OTCHET!G161</f>
        <v>0</v>
      </c>
      <c r="H37" s="459">
        <f>[3]OTCHET!H143+[3]OTCHET!H152+[3]OTCHET!H161</f>
        <v>0</v>
      </c>
      <c r="I37" s="460">
        <f>[3]OTCHET!I143+[3]OTCHET!I152+[3]OTCHET!I161</f>
        <v>0</v>
      </c>
    </row>
    <row r="38" spans="1:9" ht="19.5" thickBot="1">
      <c r="A38" s="461" t="s">
        <v>57</v>
      </c>
      <c r="B38" s="462" t="s">
        <v>58</v>
      </c>
      <c r="C38" s="463"/>
      <c r="D38" s="464">
        <f t="shared" ref="D38:I38" si="3">D39+D43+D44+D46+SUM(D48:D52)+D55</f>
        <v>0</v>
      </c>
      <c r="E38" s="464">
        <f t="shared" si="3"/>
        <v>374097</v>
      </c>
      <c r="F38" s="465">
        <f t="shared" si="3"/>
        <v>374097</v>
      </c>
      <c r="G38" s="466">
        <f t="shared" si="3"/>
        <v>0</v>
      </c>
      <c r="H38" s="466">
        <f t="shared" si="3"/>
        <v>0</v>
      </c>
      <c r="I38" s="467">
        <f t="shared" si="3"/>
        <v>0</v>
      </c>
    </row>
    <row r="39" spans="1:9" ht="16.5" thickTop="1">
      <c r="A39" s="468" t="s">
        <v>59</v>
      </c>
      <c r="B39" s="469" t="s">
        <v>60</v>
      </c>
      <c r="C39" s="468"/>
      <c r="D39" s="470">
        <f t="shared" ref="D39:I39" si="4">SUM(D40:D42)</f>
        <v>0</v>
      </c>
      <c r="E39" s="470">
        <f t="shared" si="4"/>
        <v>27929</v>
      </c>
      <c r="F39" s="471">
        <f t="shared" si="4"/>
        <v>27929</v>
      </c>
      <c r="G39" s="472">
        <f t="shared" si="4"/>
        <v>0</v>
      </c>
      <c r="H39" s="472">
        <f t="shared" si="4"/>
        <v>0</v>
      </c>
      <c r="I39" s="473">
        <f t="shared" si="4"/>
        <v>0</v>
      </c>
    </row>
    <row r="40" spans="1:9" ht="15.75">
      <c r="A40" s="474" t="s">
        <v>61</v>
      </c>
      <c r="B40" s="475" t="s">
        <v>60</v>
      </c>
      <c r="C40" s="476"/>
      <c r="D40" s="317">
        <f>[3]OTCHET!D188</f>
        <v>0</v>
      </c>
      <c r="E40" s="317">
        <f t="shared" si="1"/>
        <v>13389</v>
      </c>
      <c r="F40" s="314">
        <f>[3]OTCHET!F188</f>
        <v>13389</v>
      </c>
      <c r="G40" s="301">
        <f>[3]OTCHET!G188</f>
        <v>0</v>
      </c>
      <c r="H40" s="301">
        <f>[3]OTCHET!H188</f>
        <v>0</v>
      </c>
      <c r="I40" s="302">
        <f>[3]OTCHET!I188</f>
        <v>0</v>
      </c>
    </row>
    <row r="41" spans="1:9" ht="15.75">
      <c r="A41" s="477" t="s">
        <v>62</v>
      </c>
      <c r="B41" s="478" t="s">
        <v>63</v>
      </c>
      <c r="C41" s="479"/>
      <c r="D41" s="318">
        <f>[3]OTCHET!D191</f>
        <v>0</v>
      </c>
      <c r="E41" s="318">
        <f t="shared" si="1"/>
        <v>11842</v>
      </c>
      <c r="F41" s="315">
        <f>[3]OTCHET!F191</f>
        <v>11842</v>
      </c>
      <c r="G41" s="305">
        <f>[3]OTCHET!G191</f>
        <v>0</v>
      </c>
      <c r="H41" s="305">
        <f>[3]OTCHET!H191</f>
        <v>0</v>
      </c>
      <c r="I41" s="306">
        <f>[3]OTCHET!I191</f>
        <v>0</v>
      </c>
    </row>
    <row r="42" spans="1:9" ht="15.75">
      <c r="A42" s="480" t="s">
        <v>64</v>
      </c>
      <c r="B42" s="481" t="s">
        <v>65</v>
      </c>
      <c r="C42" s="482"/>
      <c r="D42" s="319">
        <f>+[3]OTCHET!D197+[3]OTCHET!D205</f>
        <v>0</v>
      </c>
      <c r="E42" s="319">
        <f t="shared" si="1"/>
        <v>2698</v>
      </c>
      <c r="F42" s="316">
        <f>+[3]OTCHET!F197+[3]OTCHET!F205</f>
        <v>2698</v>
      </c>
      <c r="G42" s="309">
        <f>+[3]OTCHET!G197+[3]OTCHET!G205</f>
        <v>0</v>
      </c>
      <c r="H42" s="309">
        <f>+[3]OTCHET!H197+[3]OTCHET!H205</f>
        <v>0</v>
      </c>
      <c r="I42" s="310">
        <f>+[3]OTCHET!I197+[3]OTCHET!I205</f>
        <v>0</v>
      </c>
    </row>
    <row r="43" spans="1:9" ht="15.75">
      <c r="A43" s="483" t="s">
        <v>66</v>
      </c>
      <c r="B43" s="484" t="s">
        <v>67</v>
      </c>
      <c r="C43" s="483"/>
      <c r="D43" s="485">
        <f>+[3]OTCHET!D206+[3]OTCHET!D224+[3]OTCHET!D273</f>
        <v>0</v>
      </c>
      <c r="E43" s="485">
        <f t="shared" si="1"/>
        <v>0</v>
      </c>
      <c r="F43" s="486">
        <f>+[3]OTCHET!F206+[3]OTCHET!F224+[3]OTCHET!F273</f>
        <v>0</v>
      </c>
      <c r="G43" s="487">
        <f>+[3]OTCHET!G206+[3]OTCHET!G224+[3]OTCHET!G273</f>
        <v>0</v>
      </c>
      <c r="H43" s="487">
        <f>+[3]OTCHET!H206+[3]OTCHET!H224+[3]OTCHET!H273</f>
        <v>0</v>
      </c>
      <c r="I43" s="488">
        <f>+[3]OTCHET!I206+[3]OTCHET!I224+[3]OTCHET!I273</f>
        <v>0</v>
      </c>
    </row>
    <row r="44" spans="1:9" ht="15.75">
      <c r="A44" s="489" t="s">
        <v>68</v>
      </c>
      <c r="B44" s="395" t="s">
        <v>69</v>
      </c>
      <c r="C44" s="489"/>
      <c r="D44" s="396">
        <f>+[3]OTCHET!D228+[3]OTCHET!D234+[3]OTCHET!D237+[3]OTCHET!D238+[3]OTCHET!D239+[3]OTCHET!D240+[3]OTCHET!D241</f>
        <v>0</v>
      </c>
      <c r="E44" s="396">
        <f t="shared" si="1"/>
        <v>0</v>
      </c>
      <c r="F44" s="397">
        <f>+[3]OTCHET!F228+[3]OTCHET!F234+[3]OTCHET!F237+[3]OTCHET!F238+[3]OTCHET!F239+[3]OTCHET!F240+[3]OTCHET!F241</f>
        <v>0</v>
      </c>
      <c r="G44" s="398">
        <f>+[3]OTCHET!G228+[3]OTCHET!G234+[3]OTCHET!G237+[3]OTCHET!G238+[3]OTCHET!G239+[3]OTCHET!G240+[3]OTCHET!G241</f>
        <v>0</v>
      </c>
      <c r="H44" s="398">
        <f>+[3]OTCHET!H228+[3]OTCHET!H234+[3]OTCHET!H237+[3]OTCHET!H238+[3]OTCHET!H239+[3]OTCHET!H240+[3]OTCHET!H241</f>
        <v>0</v>
      </c>
      <c r="I44" s="399">
        <f>+[3]OTCHET!I228+[3]OTCHET!I234+[3]OTCHET!I237+[3]OTCHET!I238+[3]OTCHET!I239+[3]OTCHET!I240+[3]OTCHET!I241</f>
        <v>0</v>
      </c>
    </row>
    <row r="45" spans="1:9" ht="15.75">
      <c r="A45" s="490" t="s">
        <v>70</v>
      </c>
      <c r="B45" s="490" t="s">
        <v>71</v>
      </c>
      <c r="C45" s="490"/>
      <c r="D45" s="491" t="e">
        <f>+[3]OTCHET!D237+[3]OTCHET!D238+[3]OTCHET!D239+[3]OTCHET!D240+[3]OTCHET!D244+[3]OTCHET!D245+[3]OTCHET!D249</f>
        <v>#VALUE!</v>
      </c>
      <c r="E45" s="491">
        <f t="shared" si="1"/>
        <v>0</v>
      </c>
      <c r="F45" s="492">
        <f>+[3]OTCHET!F237+[3]OTCHET!F238+[3]OTCHET!F239+[3]OTCHET!F240+[3]OTCHET!F244+[3]OTCHET!F245+[3]OTCHET!F249</f>
        <v>0</v>
      </c>
      <c r="G45" s="493">
        <f>+[3]OTCHET!G237+[3]OTCHET!G238+[3]OTCHET!G239+[3]OTCHET!G240+[3]OTCHET!G244+[3]OTCHET!G245+[3]OTCHET!G249</f>
        <v>0</v>
      </c>
      <c r="H45" s="3">
        <f>+[3]OTCHET!H237+[3]OTCHET!H238+[3]OTCHET!H239+[3]OTCHET!H240+[3]OTCHET!H244+[3]OTCHET!H245+[3]OTCHET!H249</f>
        <v>0</v>
      </c>
      <c r="I45" s="494">
        <f>+[3]OTCHET!I237+[3]OTCHET!I238+[3]OTCHET!I239+[3]OTCHET!I240+[3]OTCHET!I244+[3]OTCHET!I245+[3]OTCHET!I249</f>
        <v>0</v>
      </c>
    </row>
    <row r="46" spans="1:9" ht="15.75">
      <c r="A46" s="483" t="s">
        <v>72</v>
      </c>
      <c r="B46" s="484" t="s">
        <v>73</v>
      </c>
      <c r="C46" s="483"/>
      <c r="D46" s="485">
        <f>+[3]OTCHET!D257+[3]OTCHET!D258+[3]OTCHET!D259+[3]OTCHET!D260</f>
        <v>0</v>
      </c>
      <c r="E46" s="485">
        <f t="shared" si="1"/>
        <v>22080</v>
      </c>
      <c r="F46" s="486">
        <f>+[3]OTCHET!F257+[3]OTCHET!F258+[3]OTCHET!F259+[3]OTCHET!F260</f>
        <v>22080</v>
      </c>
      <c r="G46" s="487">
        <f>+[3]OTCHET!G257+[3]OTCHET!G258+[3]OTCHET!G259+[3]OTCHET!G260</f>
        <v>0</v>
      </c>
      <c r="H46" s="487">
        <f>+[3]OTCHET!H257+[3]OTCHET!H258+[3]OTCHET!H259+[3]OTCHET!H260</f>
        <v>0</v>
      </c>
      <c r="I46" s="488">
        <f>+[3]OTCHET!I257+[3]OTCHET!I258+[3]OTCHET!I259+[3]OTCHET!I260</f>
        <v>0</v>
      </c>
    </row>
    <row r="47" spans="1:9" ht="15.75">
      <c r="A47" s="490" t="s">
        <v>74</v>
      </c>
      <c r="B47" s="490" t="s">
        <v>75</v>
      </c>
      <c r="C47" s="490"/>
      <c r="D47" s="491">
        <f>+[3]OTCHET!D258</f>
        <v>0</v>
      </c>
      <c r="E47" s="491">
        <f t="shared" si="1"/>
        <v>22080</v>
      </c>
      <c r="F47" s="492">
        <f>+[3]OTCHET!F258</f>
        <v>22080</v>
      </c>
      <c r="G47" s="493">
        <f>+[3]OTCHET!G258</f>
        <v>0</v>
      </c>
      <c r="H47" s="3">
        <f>+[3]OTCHET!H258</f>
        <v>0</v>
      </c>
      <c r="I47" s="494">
        <f>+[3]OTCHET!I258</f>
        <v>0</v>
      </c>
    </row>
    <row r="48" spans="1:9" ht="15.75">
      <c r="A48" s="495" t="s">
        <v>76</v>
      </c>
      <c r="B48" s="495" t="s">
        <v>77</v>
      </c>
      <c r="C48" s="496"/>
      <c r="D48" s="434">
        <f>+[3]OTCHET!D267+[3]OTCHET!D271+[3]OTCHET!D272</f>
        <v>0</v>
      </c>
      <c r="E48" s="434">
        <f t="shared" si="1"/>
        <v>0</v>
      </c>
      <c r="F48" s="430">
        <f>+[3]OTCHET!F267+[3]OTCHET!F271+[3]OTCHET!F272</f>
        <v>0</v>
      </c>
      <c r="G48" s="431">
        <f>+[3]OTCHET!G267+[3]OTCHET!G271+[3]OTCHET!G272</f>
        <v>0</v>
      </c>
      <c r="H48" s="431">
        <f>+[3]OTCHET!H267+[3]OTCHET!H271+[3]OTCHET!H272</f>
        <v>0</v>
      </c>
      <c r="I48" s="432">
        <f>+[3]OTCHET!I267+[3]OTCHET!I271+[3]OTCHET!I272</f>
        <v>0</v>
      </c>
    </row>
    <row r="49" spans="1:9" ht="15.75">
      <c r="A49" s="495" t="s">
        <v>78</v>
      </c>
      <c r="B49" s="495" t="s">
        <v>79</v>
      </c>
      <c r="C49" s="496"/>
      <c r="D49" s="434">
        <f>[3]OTCHET!D277+[3]OTCHET!D278+[3]OTCHET!D286+[3]OTCHET!D289</f>
        <v>0</v>
      </c>
      <c r="E49" s="434">
        <f t="shared" si="1"/>
        <v>324088</v>
      </c>
      <c r="F49" s="435">
        <f>[3]OTCHET!F277+[3]OTCHET!F278+[3]OTCHET!F286+[3]OTCHET!F289</f>
        <v>324088</v>
      </c>
      <c r="G49" s="436">
        <f>[3]OTCHET!G277+[3]OTCHET!G278+[3]OTCHET!G286+[3]OTCHET!G289</f>
        <v>0</v>
      </c>
      <c r="H49" s="436">
        <f>[3]OTCHET!H277+[3]OTCHET!H278+[3]OTCHET!H286+[3]OTCHET!H289</f>
        <v>0</v>
      </c>
      <c r="I49" s="437">
        <f>[3]OTCHET!I277+[3]OTCHET!I278+[3]OTCHET!I286+[3]OTCHET!I289</f>
        <v>0</v>
      </c>
    </row>
    <row r="50" spans="1:9" ht="15.75">
      <c r="A50" s="495" t="s">
        <v>80</v>
      </c>
      <c r="B50" s="495" t="s">
        <v>81</v>
      </c>
      <c r="C50" s="495"/>
      <c r="D50" s="434">
        <f>+[3]OTCHET!D290</f>
        <v>0</v>
      </c>
      <c r="E50" s="434">
        <f t="shared" si="1"/>
        <v>0</v>
      </c>
      <c r="F50" s="435">
        <f>+[3]OTCHET!F290</f>
        <v>0</v>
      </c>
      <c r="G50" s="436">
        <f>+[3]OTCHET!G290</f>
        <v>0</v>
      </c>
      <c r="H50" s="436">
        <f>+[3]OTCHET!H290</f>
        <v>0</v>
      </c>
      <c r="I50" s="437">
        <f>+[3]OTCHET!I290</f>
        <v>0</v>
      </c>
    </row>
    <row r="51" spans="1:9" ht="15.75">
      <c r="A51" s="489" t="s">
        <v>82</v>
      </c>
      <c r="B51" s="497" t="s">
        <v>83</v>
      </c>
      <c r="C51" s="395"/>
      <c r="D51" s="396">
        <f>+[3]OTCHET!D274</f>
        <v>0</v>
      </c>
      <c r="E51" s="396">
        <f>+F51+G51+H51+I51</f>
        <v>0</v>
      </c>
      <c r="F51" s="397">
        <f>+[3]OTCHET!F274</f>
        <v>0</v>
      </c>
      <c r="G51" s="398">
        <f>+[3]OTCHET!G274</f>
        <v>0</v>
      </c>
      <c r="H51" s="398">
        <f>+[3]OTCHET!H274</f>
        <v>0</v>
      </c>
      <c r="I51" s="399">
        <f>+[3]OTCHET!I274</f>
        <v>0</v>
      </c>
    </row>
    <row r="52" spans="1:9" ht="15.75">
      <c r="A52" s="489" t="s">
        <v>84</v>
      </c>
      <c r="B52" s="497" t="s">
        <v>83</v>
      </c>
      <c r="C52" s="395"/>
      <c r="D52" s="396">
        <f>+[3]OTCHET!D295</f>
        <v>0</v>
      </c>
      <c r="E52" s="396">
        <f t="shared" si="1"/>
        <v>0</v>
      </c>
      <c r="F52" s="397">
        <f>+[3]OTCHET!F295</f>
        <v>0</v>
      </c>
      <c r="G52" s="398">
        <f>+[3]OTCHET!G295</f>
        <v>0</v>
      </c>
      <c r="H52" s="398">
        <f>+[3]OTCHET!H295</f>
        <v>0</v>
      </c>
      <c r="I52" s="399">
        <f>+[3]OTCHET!I295</f>
        <v>0</v>
      </c>
    </row>
    <row r="53" spans="1:9" ht="15.75">
      <c r="A53" s="498" t="s">
        <v>85</v>
      </c>
      <c r="B53" s="498" t="s">
        <v>86</v>
      </c>
      <c r="C53" s="499"/>
      <c r="D53" s="500" t="str">
        <f>[3]OTCHET!D296</f>
        <v>плащания за попълване на държавния резерв</v>
      </c>
      <c r="E53" s="500">
        <f t="shared" si="1"/>
        <v>0</v>
      </c>
      <c r="F53" s="501">
        <f>[3]OTCHET!F296</f>
        <v>0</v>
      </c>
      <c r="G53" s="502">
        <f>[3]OTCHET!G296</f>
        <v>0</v>
      </c>
      <c r="H53" s="502">
        <f>[3]OTCHET!H296</f>
        <v>0</v>
      </c>
      <c r="I53" s="503">
        <f>[3]OTCHET!I296</f>
        <v>0</v>
      </c>
    </row>
    <row r="54" spans="1:9" ht="15.75">
      <c r="A54" s="504" t="s">
        <v>87</v>
      </c>
      <c r="B54" s="505" t="s">
        <v>88</v>
      </c>
      <c r="C54" s="506"/>
      <c r="D54" s="507" t="str">
        <f>[3]OTCHET!D298</f>
        <v>постъпления от продажба на държавния резерв (-)</v>
      </c>
      <c r="E54" s="507">
        <f t="shared" si="1"/>
        <v>0</v>
      </c>
      <c r="F54" s="508">
        <f>[3]OTCHET!F298</f>
        <v>0</v>
      </c>
      <c r="G54" s="509">
        <f>[3]OTCHET!G298</f>
        <v>0</v>
      </c>
      <c r="H54" s="509">
        <f>[3]OTCHET!H298</f>
        <v>0</v>
      </c>
      <c r="I54" s="510">
        <f>[3]OTCHET!I298</f>
        <v>0</v>
      </c>
    </row>
    <row r="55" spans="1:9" ht="15.75">
      <c r="A55" s="440" t="s">
        <v>89</v>
      </c>
      <c r="B55" s="440" t="s">
        <v>90</v>
      </c>
      <c r="C55" s="511"/>
      <c r="D55" s="512">
        <f>+[3]OTCHET!D299</f>
        <v>0</v>
      </c>
      <c r="E55" s="512">
        <f t="shared" si="1"/>
        <v>0</v>
      </c>
      <c r="F55" s="513">
        <f>+[3]OTCHET!F299</f>
        <v>0</v>
      </c>
      <c r="G55" s="514">
        <f>+[3]OTCHET!G299</f>
        <v>0</v>
      </c>
      <c r="H55" s="514">
        <f>+[3]OTCHET!H299</f>
        <v>0</v>
      </c>
      <c r="I55" s="515">
        <f>+[3]OTCHET!I299</f>
        <v>0</v>
      </c>
    </row>
    <row r="56" spans="1:9" ht="19.5" thickBot="1">
      <c r="A56" s="516" t="s">
        <v>91</v>
      </c>
      <c r="B56" s="517" t="s">
        <v>92</v>
      </c>
      <c r="C56" s="517"/>
      <c r="D56" s="518">
        <f t="shared" ref="D56:I56" si="5">+D57+D58+D62</f>
        <v>0</v>
      </c>
      <c r="E56" s="518">
        <f t="shared" si="5"/>
        <v>30705</v>
      </c>
      <c r="F56" s="519">
        <f t="shared" si="5"/>
        <v>30705</v>
      </c>
      <c r="G56" s="520">
        <f t="shared" si="5"/>
        <v>0</v>
      </c>
      <c r="H56" s="90">
        <f t="shared" si="5"/>
        <v>0</v>
      </c>
      <c r="I56" s="521">
        <f t="shared" si="5"/>
        <v>0</v>
      </c>
    </row>
    <row r="57" spans="1:9" ht="16.5" thickTop="1">
      <c r="A57" s="483" t="s">
        <v>93</v>
      </c>
      <c r="B57" s="484" t="s">
        <v>94</v>
      </c>
      <c r="C57" s="483"/>
      <c r="D57" s="522">
        <f>+[3]OTCHET!D363+[3]OTCHET!D377+[3]OTCHET!D390</f>
        <v>0</v>
      </c>
      <c r="E57" s="522">
        <f t="shared" si="1"/>
        <v>0</v>
      </c>
      <c r="F57" s="523">
        <f>+[3]OTCHET!F363+[3]OTCHET!F377+[3]OTCHET!F390</f>
        <v>0</v>
      </c>
      <c r="G57" s="524">
        <f>+[3]OTCHET!G363+[3]OTCHET!G377+[3]OTCHET!G390</f>
        <v>0</v>
      </c>
      <c r="H57" s="524">
        <f>+[3]OTCHET!H363+[3]OTCHET!H377+[3]OTCHET!H390</f>
        <v>0</v>
      </c>
      <c r="I57" s="525">
        <f>+[3]OTCHET!I363+[3]OTCHET!I377+[3]OTCHET!I390</f>
        <v>0</v>
      </c>
    </row>
    <row r="58" spans="1:9" ht="15.75">
      <c r="A58" s="496" t="s">
        <v>95</v>
      </c>
      <c r="B58" s="495" t="s">
        <v>96</v>
      </c>
      <c r="C58" s="496"/>
      <c r="D58" s="526">
        <f>+[3]OTCHET!D385+[3]OTCHET!D393+[3]OTCHET!D398+[3]OTCHET!D401+[3]OTCHET!D404+[3]OTCHET!D407+[3]OTCHET!D408+[3]OTCHET!D411+[3]OTCHET!D424+[3]OTCHET!D425+[3]OTCHET!D426+[3]OTCHET!D427+[3]OTCHET!D428</f>
        <v>0</v>
      </c>
      <c r="E58" s="526">
        <f t="shared" si="1"/>
        <v>30705</v>
      </c>
      <c r="F58" s="527">
        <f>+[3]OTCHET!F385+[3]OTCHET!F393+[3]OTCHET!F398+[3]OTCHET!F401+[3]OTCHET!F404+[3]OTCHET!F407+[3]OTCHET!F408+[3]OTCHET!F411+[3]OTCHET!F424+[3]OTCHET!F425+[3]OTCHET!F426+[3]OTCHET!F427+[3]OTCHET!F428</f>
        <v>30705</v>
      </c>
      <c r="G58" s="528">
        <f>+[3]OTCHET!G385+[3]OTCHET!G393+[3]OTCHET!G398+[3]OTCHET!G401+[3]OTCHET!G404+[3]OTCHET!G407+[3]OTCHET!G408+[3]OTCHET!G411+[3]OTCHET!G424+[3]OTCHET!G425+[3]OTCHET!G426+[3]OTCHET!G427+[3]OTCHET!G428</f>
        <v>0</v>
      </c>
      <c r="H58" s="528">
        <f>+[3]OTCHET!H385+[3]OTCHET!H393+[3]OTCHET!H398+[3]OTCHET!H401+[3]OTCHET!H404+[3]OTCHET!H407+[3]OTCHET!H408+[3]OTCHET!H411+[3]OTCHET!H424+[3]OTCHET!H425+[3]OTCHET!H426+[3]OTCHET!H427+[3]OTCHET!H428</f>
        <v>0</v>
      </c>
      <c r="I58" s="529">
        <f>+[3]OTCHET!I385+[3]OTCHET!I393+[3]OTCHET!I398+[3]OTCHET!I401+[3]OTCHET!I404+[3]OTCHET!I407+[3]OTCHET!I408+[3]OTCHET!I411+[3]OTCHET!I424+[3]OTCHET!I425+[3]OTCHET!I426+[3]OTCHET!I427+[3]OTCHET!I428</f>
        <v>0</v>
      </c>
    </row>
    <row r="59" spans="1:9" ht="15.75">
      <c r="A59" s="395" t="s">
        <v>97</v>
      </c>
      <c r="B59" s="395" t="s">
        <v>98</v>
      </c>
      <c r="C59" s="489"/>
      <c r="D59" s="530">
        <f>+[3]OTCHET!D424+[3]OTCHET!D425+[3]OTCHET!D426+[3]OTCHET!D427+[3]OTCHET!D428</f>
        <v>0</v>
      </c>
      <c r="E59" s="530">
        <f t="shared" si="1"/>
        <v>0</v>
      </c>
      <c r="F59" s="531">
        <f>+[3]OTCHET!F424+[3]OTCHET!F425+[3]OTCHET!F426+[3]OTCHET!F427+[3]OTCHET!F428</f>
        <v>0</v>
      </c>
      <c r="G59" s="532">
        <f>+[3]OTCHET!G424+[3]OTCHET!G425+[3]OTCHET!G426+[3]OTCHET!G427+[3]OTCHET!G428</f>
        <v>0</v>
      </c>
      <c r="H59" s="532">
        <f>+[3]OTCHET!H424+[3]OTCHET!H425+[3]OTCHET!H426+[3]OTCHET!H427+[3]OTCHET!H428</f>
        <v>0</v>
      </c>
      <c r="I59" s="533">
        <f>+[3]OTCHET!I424+[3]OTCHET!I425+[3]OTCHET!I426+[3]OTCHET!I427+[3]OTCHET!I428</f>
        <v>0</v>
      </c>
    </row>
    <row r="60" spans="1:9" ht="15.75">
      <c r="A60" s="534" t="s">
        <v>99</v>
      </c>
      <c r="B60" s="534" t="s">
        <v>34</v>
      </c>
      <c r="C60" s="535"/>
      <c r="D60" s="536">
        <f>[3]OTCHET!D407</f>
        <v>0</v>
      </c>
      <c r="E60" s="536">
        <f t="shared" si="1"/>
        <v>0</v>
      </c>
      <c r="F60" s="537">
        <f>[3]OTCHET!F407</f>
        <v>0</v>
      </c>
      <c r="G60" s="538">
        <f>[3]OTCHET!G407</f>
        <v>0</v>
      </c>
      <c r="H60" s="538">
        <f>[3]OTCHET!H407</f>
        <v>0</v>
      </c>
      <c r="I60" s="539">
        <f>[3]OTCHET!I407</f>
        <v>0</v>
      </c>
    </row>
    <row r="61" spans="1:9" ht="15.75">
      <c r="A61" s="81"/>
      <c r="B61" s="540"/>
      <c r="C61" s="483"/>
      <c r="D61" s="522"/>
      <c r="E61" s="522">
        <f t="shared" si="1"/>
        <v>0</v>
      </c>
      <c r="F61" s="523"/>
      <c r="G61" s="524"/>
      <c r="H61" s="524"/>
      <c r="I61" s="525"/>
    </row>
    <row r="62" spans="1:9" ht="15.75">
      <c r="A62" s="541" t="s">
        <v>100</v>
      </c>
      <c r="B62" s="456" t="s">
        <v>101</v>
      </c>
      <c r="C62" s="541"/>
      <c r="D62" s="457">
        <f>[3]OTCHET!D414</f>
        <v>0</v>
      </c>
      <c r="E62" s="457">
        <f t="shared" si="1"/>
        <v>0</v>
      </c>
      <c r="F62" s="458">
        <f>[3]OTCHET!F414</f>
        <v>0</v>
      </c>
      <c r="G62" s="459">
        <f>[3]OTCHET!G414</f>
        <v>0</v>
      </c>
      <c r="H62" s="459">
        <f>[3]OTCHET!H414</f>
        <v>0</v>
      </c>
      <c r="I62" s="460">
        <f>[3]OTCHET!I414</f>
        <v>0</v>
      </c>
    </row>
    <row r="63" spans="1:9" ht="19.5" thickBot="1">
      <c r="A63" s="542" t="s">
        <v>102</v>
      </c>
      <c r="B63" s="543" t="s">
        <v>103</v>
      </c>
      <c r="C63" s="544"/>
      <c r="D63" s="545">
        <f>+[3]OTCHET!D250</f>
        <v>0</v>
      </c>
      <c r="E63" s="545">
        <f t="shared" si="1"/>
        <v>0</v>
      </c>
      <c r="F63" s="546">
        <f>+[3]OTCHET!F250</f>
        <v>0</v>
      </c>
      <c r="G63" s="547">
        <f>+[3]OTCHET!G250</f>
        <v>0</v>
      </c>
      <c r="H63" s="547">
        <f>+[3]OTCHET!H250</f>
        <v>0</v>
      </c>
      <c r="I63" s="548">
        <f>+[3]OTCHET!I250</f>
        <v>0</v>
      </c>
    </row>
    <row r="64" spans="1:9" ht="19.5" thickTop="1">
      <c r="A64" s="549" t="s">
        <v>104</v>
      </c>
      <c r="B64" s="550"/>
      <c r="C64" s="550"/>
      <c r="D64" s="551" t="e">
        <f t="shared" ref="D64:I64" si="6">+D22-D38+D56-D63</f>
        <v>#VALUE!</v>
      </c>
      <c r="E64" s="551">
        <f t="shared" si="6"/>
        <v>-343392</v>
      </c>
      <c r="F64" s="552">
        <f t="shared" si="6"/>
        <v>-343392</v>
      </c>
      <c r="G64" s="553">
        <f t="shared" si="6"/>
        <v>0</v>
      </c>
      <c r="H64" s="553">
        <f t="shared" si="6"/>
        <v>0</v>
      </c>
      <c r="I64" s="554">
        <f t="shared" si="6"/>
        <v>0</v>
      </c>
    </row>
    <row r="65" spans="1:9">
      <c r="A65" s="236" t="e">
        <f>+IF(+SUM(D$65:I$65)=0,0,"Контрола: дефицит/излишък = финансиране с обратен знак (V. + VІ. = 0)")</f>
        <v>#VALUE!</v>
      </c>
      <c r="B65" s="555"/>
      <c r="C65" s="555"/>
      <c r="D65" s="556" t="e">
        <f t="shared" ref="D65:I65" si="7">+D$64+D$66</f>
        <v>#VALUE!</v>
      </c>
      <c r="E65" s="556">
        <f t="shared" si="7"/>
        <v>0</v>
      </c>
      <c r="F65" s="557">
        <f t="shared" si="7"/>
        <v>0</v>
      </c>
      <c r="G65" s="557">
        <f t="shared" si="7"/>
        <v>0</v>
      </c>
      <c r="H65" s="557">
        <f t="shared" si="7"/>
        <v>0</v>
      </c>
      <c r="I65" s="558">
        <f t="shared" si="7"/>
        <v>0</v>
      </c>
    </row>
    <row r="66" spans="1:9" ht="19.5" thickBot="1">
      <c r="A66" s="383" t="s">
        <v>105</v>
      </c>
      <c r="B66" s="559" t="s">
        <v>106</v>
      </c>
      <c r="C66" s="559"/>
      <c r="D66" s="560" t="e">
        <f>SUM(+D68+D76+D77+D84+D85+D86+D89+D90+D91+D92+D93+D94+D95)</f>
        <v>#VALUE!</v>
      </c>
      <c r="E66" s="560">
        <f>SUM(+E68+E76+E77+E84+E85+E86+E89+E90+E91+E92+E93+E94+E95)</f>
        <v>343392</v>
      </c>
      <c r="F66" s="561">
        <f t="shared" ref="F66:I66" si="8">SUM(+F68+F76+F77+F84+F85+F86+F89+F90+F91+F92+F93+F94+F95)</f>
        <v>343392</v>
      </c>
      <c r="G66" s="562">
        <f>SUM(+G68+G76+G77+G84+G85+G86+G89+G90+G91+G92+G93+G94+G95)</f>
        <v>0</v>
      </c>
      <c r="H66" s="562">
        <f>SUM(+H68+H76+H77+H84+H85+H86+H89+H90+H91+H92+H93+H94+H95)</f>
        <v>0</v>
      </c>
      <c r="I66" s="563">
        <f>SUM(+I68+I76+I77+I84+I85+I86+I89+I90+I91+I92+I93+I94+I95)</f>
        <v>0</v>
      </c>
    </row>
    <row r="67" spans="1:9" ht="16.5" thickTop="1">
      <c r="A67" s="564"/>
      <c r="B67" s="564"/>
      <c r="C67" s="564"/>
      <c r="D67" s="565"/>
      <c r="E67" s="565">
        <f t="shared" si="1"/>
        <v>0</v>
      </c>
      <c r="F67" s="566"/>
      <c r="G67" s="567"/>
      <c r="H67" s="567"/>
      <c r="I67" s="568"/>
    </row>
    <row r="68" spans="1:9" ht="15.75">
      <c r="A68" s="489" t="s">
        <v>107</v>
      </c>
      <c r="B68" s="395" t="s">
        <v>108</v>
      </c>
      <c r="C68" s="489"/>
      <c r="D68" s="530" t="e">
        <f>SUM(D69:D75)</f>
        <v>#VALUE!</v>
      </c>
      <c r="E68" s="530">
        <f>SUM(E69:E75)</f>
        <v>0</v>
      </c>
      <c r="F68" s="531">
        <f t="shared" ref="F68:I68" si="9">SUM(F69:F75)</f>
        <v>0</v>
      </c>
      <c r="G68" s="532">
        <f>SUM(G69:G75)</f>
        <v>0</v>
      </c>
      <c r="H68" s="532">
        <f>SUM(H69:H75)</f>
        <v>0</v>
      </c>
      <c r="I68" s="533">
        <f>SUM(I69:I75)</f>
        <v>0</v>
      </c>
    </row>
    <row r="69" spans="1:9" ht="15.75">
      <c r="A69" s="569" t="s">
        <v>109</v>
      </c>
      <c r="B69" s="569" t="s">
        <v>110</v>
      </c>
      <c r="C69" s="569"/>
      <c r="D69" s="570" t="e">
        <f>+[3]OTCHET!D484+[3]OTCHET!D485+[3]OTCHET!D488+[3]OTCHET!D489+[3]OTCHET!D492+[3]OTCHET!D493+[3]OTCHET!D497</f>
        <v>#VALUE!</v>
      </c>
      <c r="E69" s="570">
        <f t="shared" si="1"/>
        <v>0</v>
      </c>
      <c r="F69" s="571">
        <f>+[3]OTCHET!F484+[3]OTCHET!F485+[3]OTCHET!F488+[3]OTCHET!F489+[3]OTCHET!F492+[3]OTCHET!F493+[3]OTCHET!F497</f>
        <v>0</v>
      </c>
      <c r="G69" s="572">
        <f>+[3]OTCHET!G484+[3]OTCHET!G485+[3]OTCHET!G488+[3]OTCHET!G489+[3]OTCHET!G492+[3]OTCHET!G493+[3]OTCHET!G497</f>
        <v>0</v>
      </c>
      <c r="H69" s="572">
        <f>+[3]OTCHET!H484+[3]OTCHET!H485+[3]OTCHET!H488+[3]OTCHET!H489+[3]OTCHET!H492+[3]OTCHET!H493+[3]OTCHET!H497</f>
        <v>0</v>
      </c>
      <c r="I69" s="573">
        <f>+[3]OTCHET!I484+[3]OTCHET!I485+[3]OTCHET!I488+[3]OTCHET!I489+[3]OTCHET!I492+[3]OTCHET!I493+[3]OTCHET!I497</f>
        <v>0</v>
      </c>
    </row>
    <row r="70" spans="1:9" ht="15.75">
      <c r="A70" s="574" t="s">
        <v>111</v>
      </c>
      <c r="B70" s="574" t="s">
        <v>112</v>
      </c>
      <c r="C70" s="574"/>
      <c r="D70" s="575" t="e">
        <f>+[3]OTCHET!D486+[3]OTCHET!D487+[3]OTCHET!D490+[3]OTCHET!D491+[3]OTCHET!D494+[3]OTCHET!D495+[3]OTCHET!D496+[3]OTCHET!D498</f>
        <v>#VALUE!</v>
      </c>
      <c r="E70" s="575">
        <f t="shared" si="1"/>
        <v>0</v>
      </c>
      <c r="F70" s="576">
        <f>+[3]OTCHET!F486+[3]OTCHET!F487+[3]OTCHET!F490+[3]OTCHET!F491+[3]OTCHET!F494+[3]OTCHET!F495+[3]OTCHET!F496+[3]OTCHET!F498</f>
        <v>0</v>
      </c>
      <c r="G70" s="577">
        <f>+[3]OTCHET!G486+[3]OTCHET!G487+[3]OTCHET!G490+[3]OTCHET!G491+[3]OTCHET!G494+[3]OTCHET!G495+[3]OTCHET!G496+[3]OTCHET!G498</f>
        <v>0</v>
      </c>
      <c r="H70" s="577">
        <f>+[3]OTCHET!H486+[3]OTCHET!H487+[3]OTCHET!H490+[3]OTCHET!H491+[3]OTCHET!H494+[3]OTCHET!H495+[3]OTCHET!H496+[3]OTCHET!H498</f>
        <v>0</v>
      </c>
      <c r="I70" s="578">
        <f>+[3]OTCHET!I486+[3]OTCHET!I487+[3]OTCHET!I490+[3]OTCHET!I491+[3]OTCHET!I494+[3]OTCHET!I495+[3]OTCHET!I496+[3]OTCHET!I498</f>
        <v>0</v>
      </c>
    </row>
    <row r="71" spans="1:9" ht="15.75">
      <c r="A71" s="574" t="s">
        <v>113</v>
      </c>
      <c r="B71" s="574" t="s">
        <v>114</v>
      </c>
      <c r="C71" s="574"/>
      <c r="D71" s="575">
        <f>+[3]OTCHET!D499</f>
        <v>0</v>
      </c>
      <c r="E71" s="575">
        <f t="shared" si="1"/>
        <v>0</v>
      </c>
      <c r="F71" s="576">
        <f>+[3]OTCHET!F499</f>
        <v>0</v>
      </c>
      <c r="G71" s="577">
        <f>+[3]OTCHET!G499</f>
        <v>0</v>
      </c>
      <c r="H71" s="577">
        <f>+[3]OTCHET!H499</f>
        <v>0</v>
      </c>
      <c r="I71" s="578">
        <f>+[3]OTCHET!I499</f>
        <v>0</v>
      </c>
    </row>
    <row r="72" spans="1:9" ht="15.75">
      <c r="A72" s="574" t="s">
        <v>115</v>
      </c>
      <c r="B72" s="574" t="s">
        <v>116</v>
      </c>
      <c r="C72" s="574"/>
      <c r="D72" s="575">
        <f>+[3]OTCHET!D504</f>
        <v>0</v>
      </c>
      <c r="E72" s="575">
        <f t="shared" si="1"/>
        <v>0</v>
      </c>
      <c r="F72" s="576">
        <f>+[3]OTCHET!F504</f>
        <v>0</v>
      </c>
      <c r="G72" s="577">
        <f>+[3]OTCHET!G504</f>
        <v>0</v>
      </c>
      <c r="H72" s="577">
        <f>+[3]OTCHET!H504</f>
        <v>0</v>
      </c>
      <c r="I72" s="578">
        <f>+[3]OTCHET!I504</f>
        <v>0</v>
      </c>
    </row>
    <row r="73" spans="1:9" ht="15.75">
      <c r="A73" s="574" t="s">
        <v>117</v>
      </c>
      <c r="B73" s="574" t="s">
        <v>118</v>
      </c>
      <c r="C73" s="574"/>
      <c r="D73" s="575" t="str">
        <f>+[3]OTCHET!D544</f>
        <v>с чуждестранни ценни книжа и финасови активи (+/-)</v>
      </c>
      <c r="E73" s="575">
        <f t="shared" si="1"/>
        <v>0</v>
      </c>
      <c r="F73" s="576">
        <f>+[3]OTCHET!F544</f>
        <v>0</v>
      </c>
      <c r="G73" s="577">
        <f>+[3]OTCHET!G544</f>
        <v>0</v>
      </c>
      <c r="H73" s="577">
        <f>+[3]OTCHET!H544</f>
        <v>0</v>
      </c>
      <c r="I73" s="578">
        <f>+[3]OTCHET!I544</f>
        <v>0</v>
      </c>
    </row>
    <row r="74" spans="1:9" ht="15.75">
      <c r="A74" s="579" t="s">
        <v>119</v>
      </c>
      <c r="B74" s="579" t="s">
        <v>120</v>
      </c>
      <c r="C74" s="579"/>
      <c r="D74" s="575" t="e">
        <f>+[3]OTCHET!D583+[3]OTCHET!D584</f>
        <v>#VALUE!</v>
      </c>
      <c r="E74" s="575">
        <f t="shared" si="1"/>
        <v>0</v>
      </c>
      <c r="F74" s="576">
        <f>+[3]OTCHET!F583+[3]OTCHET!F584</f>
        <v>0</v>
      </c>
      <c r="G74" s="577">
        <f>+[3]OTCHET!G583+[3]OTCHET!G584</f>
        <v>0</v>
      </c>
      <c r="H74" s="577">
        <f>+[3]OTCHET!H583+[3]OTCHET!H584</f>
        <v>0</v>
      </c>
      <c r="I74" s="578">
        <f>+[3]OTCHET!I583+[3]OTCHET!I584</f>
        <v>0</v>
      </c>
    </row>
    <row r="75" spans="1:9" ht="15.75">
      <c r="A75" s="580" t="s">
        <v>121</v>
      </c>
      <c r="B75" s="580" t="s">
        <v>122</v>
      </c>
      <c r="C75" s="580"/>
      <c r="D75" s="581" t="e">
        <f>+[3]OTCHET!D585+[3]OTCHET!D586+[3]OTCHET!D587</f>
        <v>#VALUE!</v>
      </c>
      <c r="E75" s="581">
        <f t="shared" si="1"/>
        <v>0</v>
      </c>
      <c r="F75" s="582">
        <f>+[3]OTCHET!F585+[3]OTCHET!F586+[3]OTCHET!F587</f>
        <v>0</v>
      </c>
      <c r="G75" s="583">
        <f>+[3]OTCHET!G585+[3]OTCHET!G586+[3]OTCHET!G587</f>
        <v>0</v>
      </c>
      <c r="H75" s="583">
        <f>+[3]OTCHET!H585+[3]OTCHET!H586+[3]OTCHET!H587</f>
        <v>0</v>
      </c>
      <c r="I75" s="584">
        <f>+[3]OTCHET!I585+[3]OTCHET!I586+[3]OTCHET!I587</f>
        <v>0</v>
      </c>
    </row>
    <row r="76" spans="1:9" ht="15.75">
      <c r="A76" s="483" t="s">
        <v>123</v>
      </c>
      <c r="B76" s="484" t="s">
        <v>124</v>
      </c>
      <c r="C76" s="483"/>
      <c r="D76" s="522">
        <f>[3]OTCHET!D463</f>
        <v>0</v>
      </c>
      <c r="E76" s="522">
        <f t="shared" si="1"/>
        <v>0</v>
      </c>
      <c r="F76" s="523">
        <f>[3]OTCHET!F463</f>
        <v>0</v>
      </c>
      <c r="G76" s="524">
        <f>[3]OTCHET!G463</f>
        <v>0</v>
      </c>
      <c r="H76" s="524">
        <f>[3]OTCHET!H463</f>
        <v>0</v>
      </c>
      <c r="I76" s="525">
        <f>[3]OTCHET!I463</f>
        <v>0</v>
      </c>
    </row>
    <row r="77" spans="1:9" ht="15.75">
      <c r="A77" s="489" t="s">
        <v>125</v>
      </c>
      <c r="B77" s="395" t="s">
        <v>126</v>
      </c>
      <c r="C77" s="489"/>
      <c r="D77" s="530" t="e">
        <f>SUM(D78:D83)</f>
        <v>#VALUE!</v>
      </c>
      <c r="E77" s="530">
        <f>SUM(E78:E83)</f>
        <v>0</v>
      </c>
      <c r="F77" s="531">
        <f t="shared" ref="F77:I77" si="10">SUM(F78:F83)</f>
        <v>0</v>
      </c>
      <c r="G77" s="532">
        <f>SUM(G78:G83)</f>
        <v>0</v>
      </c>
      <c r="H77" s="532">
        <f>SUM(H78:H83)</f>
        <v>0</v>
      </c>
      <c r="I77" s="533">
        <f>SUM(I78:I83)</f>
        <v>0</v>
      </c>
    </row>
    <row r="78" spans="1:9" ht="15.75">
      <c r="A78" s="569" t="s">
        <v>127</v>
      </c>
      <c r="B78" s="569" t="s">
        <v>128</v>
      </c>
      <c r="C78" s="569"/>
      <c r="D78" s="570" t="e">
        <f>+[3]OTCHET!D468+[3]OTCHET!D471</f>
        <v>#VALUE!</v>
      </c>
      <c r="E78" s="570">
        <f t="shared" si="1"/>
        <v>0</v>
      </c>
      <c r="F78" s="571">
        <f>+[3]OTCHET!F468+[3]OTCHET!F471</f>
        <v>0</v>
      </c>
      <c r="G78" s="572">
        <f>+[3]OTCHET!G468+[3]OTCHET!G471</f>
        <v>0</v>
      </c>
      <c r="H78" s="572">
        <f>+[3]OTCHET!H468+[3]OTCHET!H471</f>
        <v>0</v>
      </c>
      <c r="I78" s="573">
        <f>+[3]OTCHET!I468+[3]OTCHET!I471</f>
        <v>0</v>
      </c>
    </row>
    <row r="79" spans="1:9" ht="15.75">
      <c r="A79" s="574" t="s">
        <v>129</v>
      </c>
      <c r="B79" s="574" t="s">
        <v>130</v>
      </c>
      <c r="C79" s="574"/>
      <c r="D79" s="575" t="e">
        <f>+[3]OTCHET!D469+[3]OTCHET!D472</f>
        <v>#VALUE!</v>
      </c>
      <c r="E79" s="575">
        <f t="shared" si="1"/>
        <v>0</v>
      </c>
      <c r="F79" s="576">
        <f>+[3]OTCHET!F469+[3]OTCHET!F472</f>
        <v>0</v>
      </c>
      <c r="G79" s="577">
        <f>+[3]OTCHET!G469+[3]OTCHET!G472</f>
        <v>0</v>
      </c>
      <c r="H79" s="577">
        <f>+[3]OTCHET!H469+[3]OTCHET!H472</f>
        <v>0</v>
      </c>
      <c r="I79" s="578">
        <f>+[3]OTCHET!I469+[3]OTCHET!I472</f>
        <v>0</v>
      </c>
    </row>
    <row r="80" spans="1:9" ht="15.75">
      <c r="A80" s="574" t="s">
        <v>131</v>
      </c>
      <c r="B80" s="574" t="s">
        <v>132</v>
      </c>
      <c r="C80" s="574"/>
      <c r="D80" s="575">
        <f>[3]OTCHET!D473</f>
        <v>0</v>
      </c>
      <c r="E80" s="575">
        <f t="shared" si="1"/>
        <v>0</v>
      </c>
      <c r="F80" s="576">
        <f>[3]OTCHET!F473</f>
        <v>0</v>
      </c>
      <c r="G80" s="577">
        <f>[3]OTCHET!G473</f>
        <v>0</v>
      </c>
      <c r="H80" s="577">
        <f>[3]OTCHET!H473</f>
        <v>0</v>
      </c>
      <c r="I80" s="578">
        <f>[3]OTCHET!I473</f>
        <v>0</v>
      </c>
    </row>
    <row r="81" spans="1:9" ht="15.75">
      <c r="A81" s="574"/>
      <c r="B81" s="574"/>
      <c r="C81" s="574"/>
      <c r="D81" s="575"/>
      <c r="E81" s="575">
        <f t="shared" si="1"/>
        <v>0</v>
      </c>
      <c r="F81" s="576"/>
      <c r="G81" s="577"/>
      <c r="H81" s="577"/>
      <c r="I81" s="578"/>
    </row>
    <row r="82" spans="1:9" ht="15.75">
      <c r="A82" s="574" t="s">
        <v>133</v>
      </c>
      <c r="B82" s="574" t="s">
        <v>134</v>
      </c>
      <c r="C82" s="574"/>
      <c r="D82" s="575" t="str">
        <f>+[3]OTCHET!D481</f>
        <v>предоставени заеми на крайни бенефициенти (-)</v>
      </c>
      <c r="E82" s="575">
        <f t="shared" si="1"/>
        <v>0</v>
      </c>
      <c r="F82" s="576">
        <f>+[3]OTCHET!F481</f>
        <v>0</v>
      </c>
      <c r="G82" s="577">
        <f>+[3]OTCHET!G481</f>
        <v>0</v>
      </c>
      <c r="H82" s="577">
        <f>+[3]OTCHET!H481</f>
        <v>0</v>
      </c>
      <c r="I82" s="578">
        <f>+[3]OTCHET!I481</f>
        <v>0</v>
      </c>
    </row>
    <row r="83" spans="1:9" ht="15.75">
      <c r="A83" s="585" t="s">
        <v>135</v>
      </c>
      <c r="B83" s="585" t="s">
        <v>136</v>
      </c>
      <c r="C83" s="585"/>
      <c r="D83" s="581" t="str">
        <f>+[3]OTCHET!D482</f>
        <v>възстановени суми по предоставени заеми на крайни бенефиценти (+)</v>
      </c>
      <c r="E83" s="581">
        <f t="shared" si="1"/>
        <v>0</v>
      </c>
      <c r="F83" s="582">
        <f>+[3]OTCHET!F482</f>
        <v>0</v>
      </c>
      <c r="G83" s="583">
        <f>+[3]OTCHET!G482</f>
        <v>0</v>
      </c>
      <c r="H83" s="583">
        <f>+[3]OTCHET!H482</f>
        <v>0</v>
      </c>
      <c r="I83" s="584">
        <f>+[3]OTCHET!I482</f>
        <v>0</v>
      </c>
    </row>
    <row r="84" spans="1:9" ht="15.75">
      <c r="A84" s="483" t="s">
        <v>137</v>
      </c>
      <c r="B84" s="484" t="s">
        <v>138</v>
      </c>
      <c r="C84" s="483"/>
      <c r="D84" s="522">
        <f>[3]OTCHET!D537</f>
        <v>0</v>
      </c>
      <c r="E84" s="522">
        <f t="shared" si="1"/>
        <v>0</v>
      </c>
      <c r="F84" s="523">
        <f>[3]OTCHET!F537</f>
        <v>0</v>
      </c>
      <c r="G84" s="524">
        <f>[3]OTCHET!G537</f>
        <v>0</v>
      </c>
      <c r="H84" s="524">
        <f>[3]OTCHET!H537</f>
        <v>0</v>
      </c>
      <c r="I84" s="525">
        <f>[3]OTCHET!I537</f>
        <v>0</v>
      </c>
    </row>
    <row r="85" spans="1:9" ht="15.75">
      <c r="A85" s="496" t="s">
        <v>139</v>
      </c>
      <c r="B85" s="495" t="s">
        <v>140</v>
      </c>
      <c r="C85" s="496"/>
      <c r="D85" s="526">
        <f>[3]OTCHET!D538</f>
        <v>0</v>
      </c>
      <c r="E85" s="526">
        <f t="shared" si="1"/>
        <v>0</v>
      </c>
      <c r="F85" s="527">
        <f>[3]OTCHET!F538</f>
        <v>0</v>
      </c>
      <c r="G85" s="528">
        <f>[3]OTCHET!G538</f>
        <v>0</v>
      </c>
      <c r="H85" s="528">
        <f>[3]OTCHET!H538</f>
        <v>0</v>
      </c>
      <c r="I85" s="529">
        <f>[3]OTCHET!I538</f>
        <v>0</v>
      </c>
    </row>
    <row r="86" spans="1:9" ht="15.75">
      <c r="A86" s="489" t="s">
        <v>141</v>
      </c>
      <c r="B86" s="395" t="s">
        <v>142</v>
      </c>
      <c r="C86" s="489"/>
      <c r="D86" s="530" t="e">
        <f>+D87+D88</f>
        <v>#VALUE!</v>
      </c>
      <c r="E86" s="530">
        <f>+E87+E88</f>
        <v>337028</v>
      </c>
      <c r="F86" s="531">
        <f t="shared" ref="F86:I86" si="11">+F87+F88</f>
        <v>337028</v>
      </c>
      <c r="G86" s="532">
        <f>+G87+G88</f>
        <v>0</v>
      </c>
      <c r="H86" s="532">
        <f>+H87+H88</f>
        <v>0</v>
      </c>
      <c r="I86" s="533">
        <f>+I87+I88</f>
        <v>0</v>
      </c>
    </row>
    <row r="87" spans="1:9" ht="15.75">
      <c r="A87" s="569" t="s">
        <v>143</v>
      </c>
      <c r="B87" s="569" t="s">
        <v>144</v>
      </c>
      <c r="C87" s="586"/>
      <c r="D87" s="570" t="e">
        <f>+[3]OTCHET!D505+[3]OTCHET!D514+[3]OTCHET!D518+[3]OTCHET!D545</f>
        <v>#VALUE!</v>
      </c>
      <c r="E87" s="570">
        <f t="shared" si="1"/>
        <v>0</v>
      </c>
      <c r="F87" s="571">
        <f>+[3]OTCHET!F505+[3]OTCHET!F514+[3]OTCHET!F518+[3]OTCHET!F545</f>
        <v>0</v>
      </c>
      <c r="G87" s="572">
        <f>+[3]OTCHET!G505+[3]OTCHET!G514+[3]OTCHET!G518+[3]OTCHET!G545</f>
        <v>0</v>
      </c>
      <c r="H87" s="572">
        <f>+[3]OTCHET!H505+[3]OTCHET!H514+[3]OTCHET!H518+[3]OTCHET!H545</f>
        <v>0</v>
      </c>
      <c r="I87" s="573">
        <f>+[3]OTCHET!I505+[3]OTCHET!I514+[3]OTCHET!I518+[3]OTCHET!I545</f>
        <v>0</v>
      </c>
    </row>
    <row r="88" spans="1:9" ht="15.75">
      <c r="A88" s="585" t="s">
        <v>145</v>
      </c>
      <c r="B88" s="585" t="s">
        <v>146</v>
      </c>
      <c r="C88" s="587"/>
      <c r="D88" s="581">
        <f>+[3]OTCHET!D523+[3]OTCHET!D526+[3]OTCHET!D546</f>
        <v>0</v>
      </c>
      <c r="E88" s="581">
        <f t="shared" si="1"/>
        <v>337028</v>
      </c>
      <c r="F88" s="582">
        <f>+[3]OTCHET!F523+[3]OTCHET!F526+[3]OTCHET!F546</f>
        <v>337028</v>
      </c>
      <c r="G88" s="583">
        <f>+[3]OTCHET!G523+[3]OTCHET!G526+[3]OTCHET!G546</f>
        <v>0</v>
      </c>
      <c r="H88" s="583">
        <f>+[3]OTCHET!H523+[3]OTCHET!H526+[3]OTCHET!H546</f>
        <v>0</v>
      </c>
      <c r="I88" s="584">
        <f>+[3]OTCHET!I523+[3]OTCHET!I526+[3]OTCHET!I546</f>
        <v>0</v>
      </c>
    </row>
    <row r="89" spans="1:9" ht="15.75">
      <c r="A89" s="483" t="s">
        <v>147</v>
      </c>
      <c r="B89" s="484" t="s">
        <v>148</v>
      </c>
      <c r="C89" s="588"/>
      <c r="D89" s="522">
        <f>[3]OTCHET!D533</f>
        <v>0</v>
      </c>
      <c r="E89" s="522">
        <f t="shared" ref="E89:E96" si="12">+F89+G89+H89+I89</f>
        <v>6364</v>
      </c>
      <c r="F89" s="523">
        <f>[3]OTCHET!F533</f>
        <v>6364</v>
      </c>
      <c r="G89" s="524">
        <f>[3]OTCHET!G533</f>
        <v>0</v>
      </c>
      <c r="H89" s="524">
        <f>[3]OTCHET!H533</f>
        <v>0</v>
      </c>
      <c r="I89" s="525">
        <f>[3]OTCHET!I533</f>
        <v>0</v>
      </c>
    </row>
    <row r="90" spans="1:9" ht="15.75">
      <c r="A90" s="496" t="s">
        <v>149</v>
      </c>
      <c r="B90" s="495" t="s">
        <v>150</v>
      </c>
      <c r="C90" s="496"/>
      <c r="D90" s="526" t="e">
        <f>+[3]OTCHET!D569+[3]OTCHET!D570+[3]OTCHET!D571+[3]OTCHET!D572+[3]OTCHET!D573+[3]OTCHET!D574</f>
        <v>#VALUE!</v>
      </c>
      <c r="E90" s="526">
        <f t="shared" si="12"/>
        <v>0</v>
      </c>
      <c r="F90" s="527">
        <f>+[3]OTCHET!F569+[3]OTCHET!F570+[3]OTCHET!F571+[3]OTCHET!F572+[3]OTCHET!F573+[3]OTCHET!F574</f>
        <v>0</v>
      </c>
      <c r="G90" s="528">
        <f>+[3]OTCHET!G569+[3]OTCHET!G570+[3]OTCHET!G571+[3]OTCHET!G572+[3]OTCHET!G573+[3]OTCHET!G574</f>
        <v>0</v>
      </c>
      <c r="H90" s="528">
        <f>+[3]OTCHET!H569+[3]OTCHET!H570+[3]OTCHET!H571+[3]OTCHET!H572+[3]OTCHET!H573+[3]OTCHET!H574</f>
        <v>0</v>
      </c>
      <c r="I90" s="529">
        <f>+[3]OTCHET!I569+[3]OTCHET!I570+[3]OTCHET!I571+[3]OTCHET!I572+[3]OTCHET!I573+[3]OTCHET!I574</f>
        <v>0</v>
      </c>
    </row>
    <row r="91" spans="1:9" ht="15.75">
      <c r="A91" s="589" t="s">
        <v>151</v>
      </c>
      <c r="B91" s="589" t="s">
        <v>152</v>
      </c>
      <c r="C91" s="589"/>
      <c r="D91" s="434" t="e">
        <f>+[3]OTCHET!D575+[3]OTCHET!D576+[3]OTCHET!D577+[3]OTCHET!D578+[3]OTCHET!D579+[3]OTCHET!D580+[3]OTCHET!D581</f>
        <v>#VALUE!</v>
      </c>
      <c r="E91" s="434">
        <f t="shared" si="12"/>
        <v>0</v>
      </c>
      <c r="F91" s="435">
        <f>+[3]OTCHET!F575+[3]OTCHET!F576+[3]OTCHET!F577+[3]OTCHET!F578+[3]OTCHET!F579+[3]OTCHET!F580+[3]OTCHET!F581</f>
        <v>0</v>
      </c>
      <c r="G91" s="436">
        <f>+[3]OTCHET!G575+[3]OTCHET!G576+[3]OTCHET!G577+[3]OTCHET!G578+[3]OTCHET!G579+[3]OTCHET!G580+[3]OTCHET!G581</f>
        <v>0</v>
      </c>
      <c r="H91" s="436">
        <f>+[3]OTCHET!H575+[3]OTCHET!H576+[3]OTCHET!H577+[3]OTCHET!H578+[3]OTCHET!H579+[3]OTCHET!H580+[3]OTCHET!H581</f>
        <v>0</v>
      </c>
      <c r="I91" s="437">
        <f>+[3]OTCHET!I575+[3]OTCHET!I576+[3]OTCHET!I577+[3]OTCHET!I578+[3]OTCHET!I579+[3]OTCHET!I580+[3]OTCHET!I581</f>
        <v>0</v>
      </c>
    </row>
    <row r="92" spans="1:9" ht="15.75">
      <c r="A92" s="495" t="s">
        <v>153</v>
      </c>
      <c r="B92" s="495" t="s">
        <v>154</v>
      </c>
      <c r="C92" s="589"/>
      <c r="D92" s="434" t="str">
        <f>+[3]OTCHET!D582</f>
        <v xml:space="preserve"> преоценка на валутни наличности (нереализирани курсови разлики) по сметки и средства в страната  (+/-)</v>
      </c>
      <c r="E92" s="434">
        <f t="shared" si="12"/>
        <v>0</v>
      </c>
      <c r="F92" s="435">
        <f>+[3]OTCHET!F582</f>
        <v>0</v>
      </c>
      <c r="G92" s="436">
        <f>+[3]OTCHET!G582</f>
        <v>0</v>
      </c>
      <c r="H92" s="436">
        <f>+[3]OTCHET!H582</f>
        <v>0</v>
      </c>
      <c r="I92" s="437">
        <f>+[3]OTCHET!I582</f>
        <v>0</v>
      </c>
    </row>
    <row r="93" spans="1:9" ht="15.75">
      <c r="A93" s="495" t="s">
        <v>155</v>
      </c>
      <c r="B93" s="495" t="s">
        <v>156</v>
      </c>
      <c r="C93" s="495"/>
      <c r="D93" s="434" t="e">
        <f>+[3]OTCHET!D589+[3]OTCHET!D590</f>
        <v>#VALUE!</v>
      </c>
      <c r="E93" s="434">
        <f t="shared" si="12"/>
        <v>0</v>
      </c>
      <c r="F93" s="435">
        <f>+[3]OTCHET!F589+[3]OTCHET!F590</f>
        <v>0</v>
      </c>
      <c r="G93" s="436">
        <f>+[3]OTCHET!G589+[3]OTCHET!G590</f>
        <v>0</v>
      </c>
      <c r="H93" s="436">
        <f>+[3]OTCHET!H589+[3]OTCHET!H590</f>
        <v>0</v>
      </c>
      <c r="I93" s="437">
        <f>+[3]OTCHET!I589+[3]OTCHET!I590</f>
        <v>0</v>
      </c>
    </row>
    <row r="94" spans="1:9" ht="15.75">
      <c r="A94" s="495" t="s">
        <v>157</v>
      </c>
      <c r="B94" s="589" t="s">
        <v>158</v>
      </c>
      <c r="C94" s="495"/>
      <c r="D94" s="434" t="e">
        <f>+[3]OTCHET!D591+[3]OTCHET!D592</f>
        <v>#VALUE!</v>
      </c>
      <c r="E94" s="434">
        <f t="shared" si="12"/>
        <v>0</v>
      </c>
      <c r="F94" s="435">
        <f>+[3]OTCHET!F591+[3]OTCHET!F592</f>
        <v>0</v>
      </c>
      <c r="G94" s="436">
        <f>+[3]OTCHET!G591+[3]OTCHET!G592</f>
        <v>0</v>
      </c>
      <c r="H94" s="436">
        <f>+[3]OTCHET!H591+[3]OTCHET!H592</f>
        <v>0</v>
      </c>
      <c r="I94" s="437">
        <f>+[3]OTCHET!I591+[3]OTCHET!I592</f>
        <v>0</v>
      </c>
    </row>
    <row r="95" spans="1:9" ht="15.75">
      <c r="A95" s="395" t="s">
        <v>159</v>
      </c>
      <c r="B95" s="395" t="s">
        <v>160</v>
      </c>
      <c r="C95" s="395"/>
      <c r="D95" s="396">
        <f>[3]OTCHET!D593</f>
        <v>0</v>
      </c>
      <c r="E95" s="396">
        <f t="shared" si="12"/>
        <v>0</v>
      </c>
      <c r="F95" s="397">
        <f>[3]OTCHET!F593</f>
        <v>0</v>
      </c>
      <c r="G95" s="398">
        <f>[3]OTCHET!G593</f>
        <v>0</v>
      </c>
      <c r="H95" s="398">
        <f>[3]OTCHET!H593</f>
        <v>0</v>
      </c>
      <c r="I95" s="399">
        <f>[3]OTCHET!I593</f>
        <v>0</v>
      </c>
    </row>
    <row r="96" spans="1:9" ht="16.5" thickBot="1">
      <c r="A96" s="590" t="s">
        <v>161</v>
      </c>
      <c r="B96" s="590" t="s">
        <v>162</v>
      </c>
      <c r="C96" s="590"/>
      <c r="D96" s="591" t="str">
        <f>+[3]OTCHET!D596</f>
        <v>покупко-продажба на валута (+/-)</v>
      </c>
      <c r="E96" s="591">
        <f t="shared" si="12"/>
        <v>0</v>
      </c>
      <c r="F96" s="592">
        <f>+[3]OTCHET!F596</f>
        <v>0</v>
      </c>
      <c r="G96" s="593">
        <f>+[3]OTCHET!G596</f>
        <v>0</v>
      </c>
      <c r="H96" s="593">
        <f>+[3]OTCHET!H596</f>
        <v>0</v>
      </c>
      <c r="I96" s="594">
        <f>+[3]OTCHET!I596</f>
        <v>0</v>
      </c>
    </row>
    <row r="97" spans="1:9" ht="15.75">
      <c r="A97" s="320" t="e">
        <f>+IF(+SUM(D$65:I$65)=0,0,"Контрола: дефицит/излишък = финансиране с обратен знак (V. + VІ. = 0)")</f>
        <v>#VALUE!</v>
      </c>
      <c r="B97" s="595"/>
      <c r="C97" s="595"/>
      <c r="D97" s="596" t="e">
        <f t="shared" ref="D97:I97" si="13">+D$64+D$66</f>
        <v>#VALUE!</v>
      </c>
      <c r="E97" s="596">
        <f t="shared" si="13"/>
        <v>0</v>
      </c>
      <c r="F97" s="597">
        <f t="shared" si="13"/>
        <v>0</v>
      </c>
      <c r="G97" s="597">
        <f t="shared" si="13"/>
        <v>0</v>
      </c>
      <c r="H97" s="597">
        <f t="shared" si="13"/>
        <v>0</v>
      </c>
      <c r="I97" s="597">
        <f t="shared" si="13"/>
        <v>0</v>
      </c>
    </row>
    <row r="98" spans="1:9" ht="15.75">
      <c r="A98" s="598"/>
      <c r="B98" s="598"/>
      <c r="C98" s="598"/>
      <c r="D98" s="599"/>
      <c r="E98" s="248"/>
      <c r="F98" s="600"/>
      <c r="G98" s="333"/>
      <c r="H98" s="333"/>
    </row>
    <row r="99" spans="1:9" ht="15.75">
      <c r="A99" s="267" t="s">
        <v>163</v>
      </c>
      <c r="B99" s="25"/>
      <c r="C99" s="25"/>
      <c r="D99" s="249"/>
      <c r="E99" s="2"/>
      <c r="F99" s="268" t="s">
        <v>164</v>
      </c>
      <c r="G99" s="268" t="s">
        <v>164</v>
      </c>
      <c r="H99" s="269"/>
      <c r="I99" s="288" t="s">
        <v>165</v>
      </c>
    </row>
    <row r="100" spans="1:9" ht="15.75">
      <c r="A100" s="250" t="s">
        <v>166</v>
      </c>
      <c r="B100" s="270"/>
      <c r="C100" s="270"/>
      <c r="D100" s="271"/>
      <c r="E100" s="271"/>
      <c r="F100" s="327" t="s">
        <v>167</v>
      </c>
      <c r="G100" s="327"/>
      <c r="H100" s="272"/>
      <c r="I100" s="251" t="s">
        <v>168</v>
      </c>
    </row>
    <row r="101" spans="1:9" ht="15.75">
      <c r="A101" s="246" t="s">
        <v>169</v>
      </c>
      <c r="B101" s="29"/>
      <c r="C101" s="29"/>
      <c r="D101" s="284"/>
      <c r="E101" s="273"/>
      <c r="F101" s="19"/>
      <c r="G101" s="19"/>
      <c r="H101" s="19"/>
      <c r="I101" s="19"/>
    </row>
    <row r="102" spans="1:9" ht="15.75">
      <c r="A102" s="269"/>
      <c r="B102" s="27"/>
      <c r="C102" s="25"/>
      <c r="D102" s="326" t="s">
        <v>170</v>
      </c>
      <c r="E102" s="326"/>
      <c r="F102" s="19"/>
      <c r="G102" s="19"/>
      <c r="H102" s="19"/>
      <c r="I102" s="19"/>
    </row>
    <row r="103" spans="1:9">
      <c r="A103" s="29"/>
      <c r="B103" s="1"/>
      <c r="C103" s="1"/>
      <c r="D103" s="19"/>
      <c r="E103" s="19"/>
      <c r="F103" s="19"/>
      <c r="G103" s="19"/>
      <c r="H103" s="19"/>
      <c r="I103" s="19"/>
    </row>
    <row r="104" spans="1:9">
      <c r="A104" s="1"/>
      <c r="B104" s="1"/>
      <c r="C104" s="1"/>
      <c r="D104" s="19"/>
      <c r="E104" s="19"/>
      <c r="F104" s="19"/>
      <c r="G104" s="19"/>
      <c r="H104" s="19"/>
      <c r="I104" s="19"/>
    </row>
    <row r="105" spans="1:9" ht="15.75">
      <c r="A105" s="247" t="s">
        <v>171</v>
      </c>
      <c r="B105" s="25"/>
      <c r="C105" s="25"/>
      <c r="D105" s="273"/>
      <c r="E105" s="273"/>
      <c r="F105" s="19"/>
      <c r="G105" s="247" t="s">
        <v>172</v>
      </c>
      <c r="H105" s="285"/>
      <c r="I105" s="274"/>
    </row>
    <row r="106" spans="1:9" ht="15.75">
      <c r="A106" s="1"/>
      <c r="B106" s="1"/>
      <c r="C106" s="1"/>
      <c r="D106" s="326" t="s">
        <v>170</v>
      </c>
      <c r="E106" s="326"/>
      <c r="F106" s="275"/>
      <c r="G106" s="19"/>
      <c r="H106" s="326" t="s">
        <v>173</v>
      </c>
      <c r="I106" s="326"/>
    </row>
    <row r="107" spans="1:9">
      <c r="A107" s="603"/>
      <c r="B107" s="603"/>
      <c r="C107" s="603"/>
      <c r="D107" s="604"/>
      <c r="E107" s="604"/>
      <c r="F107" s="604"/>
      <c r="G107" s="604"/>
      <c r="H107" s="604"/>
      <c r="I107" s="604"/>
    </row>
    <row r="108" spans="1:9">
      <c r="A108" s="603"/>
      <c r="B108" s="603"/>
      <c r="C108" s="603"/>
      <c r="D108" s="604"/>
      <c r="E108" s="604"/>
      <c r="F108" s="604"/>
      <c r="G108" s="604"/>
      <c r="H108" s="604"/>
      <c r="I108" s="604"/>
    </row>
    <row r="109" spans="1:9">
      <c r="A109" s="603"/>
      <c r="B109" s="603"/>
      <c r="C109" s="603"/>
      <c r="D109" s="604"/>
      <c r="E109" s="604"/>
      <c r="F109" s="604"/>
      <c r="G109" s="604"/>
      <c r="H109" s="604"/>
      <c r="I109" s="604"/>
    </row>
    <row r="110" spans="1:9">
      <c r="A110" s="603"/>
      <c r="B110" s="603"/>
      <c r="C110" s="603"/>
      <c r="D110" s="604"/>
      <c r="E110" s="604"/>
      <c r="F110" s="604"/>
      <c r="G110" s="604"/>
      <c r="H110" s="604"/>
      <c r="I110" s="604"/>
    </row>
    <row r="111" spans="1:9">
      <c r="A111" s="603"/>
      <c r="B111" s="603"/>
      <c r="C111" s="603"/>
      <c r="D111" s="604"/>
      <c r="E111" s="604"/>
      <c r="F111" s="604"/>
      <c r="G111" s="604"/>
      <c r="H111" s="604"/>
      <c r="I111" s="604"/>
    </row>
    <row r="112" spans="1:9">
      <c r="A112" s="603"/>
      <c r="B112" s="603"/>
      <c r="C112" s="603"/>
      <c r="D112" s="604"/>
      <c r="E112" s="604"/>
      <c r="F112" s="604"/>
      <c r="G112" s="604"/>
      <c r="H112" s="604"/>
      <c r="I112" s="604"/>
    </row>
    <row r="113" spans="1:9">
      <c r="A113" s="603"/>
      <c r="B113" s="603"/>
      <c r="C113" s="603"/>
      <c r="D113" s="604"/>
      <c r="E113" s="604"/>
      <c r="F113" s="604"/>
      <c r="G113" s="604"/>
      <c r="H113" s="604"/>
      <c r="I113" s="604"/>
    </row>
    <row r="114" spans="1:9">
      <c r="A114" s="603"/>
      <c r="B114" s="603"/>
      <c r="C114" s="603"/>
      <c r="D114" s="604"/>
      <c r="E114" s="604"/>
      <c r="F114" s="604"/>
      <c r="G114" s="604"/>
      <c r="H114" s="604"/>
      <c r="I114" s="604"/>
    </row>
    <row r="115" spans="1:9">
      <c r="A115" s="603"/>
      <c r="B115" s="603"/>
      <c r="C115" s="603"/>
      <c r="D115" s="604"/>
      <c r="E115" s="604"/>
      <c r="F115" s="604"/>
      <c r="G115" s="604"/>
      <c r="H115" s="604"/>
      <c r="I115" s="604"/>
    </row>
    <row r="116" spans="1:9">
      <c r="A116" s="603"/>
      <c r="B116" s="603"/>
      <c r="C116" s="603"/>
      <c r="D116" s="604"/>
      <c r="E116" s="604"/>
      <c r="F116" s="604"/>
      <c r="G116" s="604"/>
      <c r="H116" s="604"/>
      <c r="I116" s="604"/>
    </row>
    <row r="117" spans="1:9">
      <c r="A117" s="603"/>
      <c r="B117" s="603"/>
      <c r="C117" s="603"/>
      <c r="D117" s="604"/>
      <c r="E117" s="604"/>
      <c r="F117" s="604"/>
      <c r="G117" s="604"/>
      <c r="H117" s="604"/>
      <c r="I117" s="604"/>
    </row>
    <row r="118" spans="1:9">
      <c r="A118" s="603"/>
      <c r="B118" s="603"/>
      <c r="C118" s="603"/>
      <c r="D118" s="604"/>
      <c r="E118" s="604"/>
      <c r="F118" s="604"/>
      <c r="G118" s="604"/>
      <c r="H118" s="604"/>
      <c r="I118" s="604"/>
    </row>
    <row r="119" spans="1:9">
      <c r="A119" s="603"/>
      <c r="B119" s="603"/>
      <c r="C119" s="603"/>
      <c r="D119" s="604"/>
      <c r="E119" s="604"/>
      <c r="F119" s="604"/>
      <c r="G119" s="604"/>
      <c r="H119" s="604"/>
      <c r="I119" s="604"/>
    </row>
    <row r="120" spans="1:9">
      <c r="A120" s="603"/>
      <c r="B120" s="603"/>
      <c r="C120" s="603"/>
      <c r="D120" s="604"/>
      <c r="E120" s="604"/>
      <c r="F120" s="604"/>
      <c r="G120" s="604"/>
      <c r="H120" s="604"/>
      <c r="I120" s="604"/>
    </row>
    <row r="121" spans="1:9">
      <c r="A121" s="603"/>
      <c r="B121" s="603"/>
      <c r="C121" s="603"/>
      <c r="D121" s="604"/>
      <c r="E121" s="604"/>
      <c r="F121" s="604"/>
      <c r="G121" s="604"/>
      <c r="H121" s="604"/>
      <c r="I121" s="604"/>
    </row>
    <row r="122" spans="1:9">
      <c r="A122" s="603"/>
      <c r="B122" s="603"/>
      <c r="C122" s="603"/>
      <c r="D122" s="604"/>
      <c r="E122" s="604"/>
      <c r="F122" s="604"/>
      <c r="G122" s="604"/>
      <c r="H122" s="604"/>
      <c r="I122" s="604"/>
    </row>
    <row r="123" spans="1:9">
      <c r="A123" s="603"/>
      <c r="B123" s="603"/>
      <c r="C123" s="603"/>
      <c r="D123" s="604"/>
      <c r="E123" s="604"/>
      <c r="F123" s="604"/>
      <c r="G123" s="604"/>
      <c r="H123" s="604"/>
      <c r="I123" s="604"/>
    </row>
    <row r="124" spans="1:9">
      <c r="A124" s="603"/>
      <c r="B124" s="603"/>
      <c r="C124" s="603"/>
      <c r="D124" s="604"/>
      <c r="E124" s="604"/>
      <c r="F124" s="604"/>
      <c r="G124" s="604"/>
      <c r="H124" s="604"/>
      <c r="I124" s="604"/>
    </row>
    <row r="125" spans="1:9">
      <c r="A125" s="603"/>
      <c r="B125" s="603"/>
      <c r="C125" s="603"/>
      <c r="D125" s="604"/>
      <c r="E125" s="604"/>
      <c r="F125" s="604"/>
      <c r="G125" s="604"/>
      <c r="H125" s="604"/>
      <c r="I125" s="604"/>
    </row>
    <row r="126" spans="1:9">
      <c r="A126" s="603"/>
      <c r="B126" s="603"/>
      <c r="C126" s="603"/>
      <c r="D126" s="604"/>
      <c r="E126" s="604"/>
      <c r="F126" s="604"/>
      <c r="G126" s="604"/>
      <c r="H126" s="604"/>
      <c r="I126" s="604"/>
    </row>
    <row r="127" spans="1:9">
      <c r="A127" s="603"/>
      <c r="B127" s="603"/>
      <c r="C127" s="603"/>
      <c r="D127" s="604"/>
      <c r="E127" s="604"/>
      <c r="F127" s="604"/>
      <c r="G127" s="604"/>
      <c r="H127" s="604"/>
      <c r="I127" s="604"/>
    </row>
    <row r="128" spans="1:9">
      <c r="A128" s="603"/>
      <c r="B128" s="603"/>
      <c r="C128" s="603"/>
      <c r="D128" s="604"/>
      <c r="E128" s="604"/>
      <c r="F128" s="604"/>
      <c r="G128" s="604"/>
      <c r="H128" s="604"/>
      <c r="I128" s="604"/>
    </row>
    <row r="129" spans="1:9">
      <c r="A129" s="603"/>
      <c r="B129" s="603"/>
      <c r="C129" s="603"/>
      <c r="D129" s="604"/>
      <c r="E129" s="604"/>
      <c r="F129" s="604"/>
      <c r="G129" s="604"/>
      <c r="H129" s="604"/>
      <c r="I129" s="604"/>
    </row>
    <row r="130" spans="1:9">
      <c r="A130" s="603"/>
      <c r="B130" s="603"/>
      <c r="C130" s="603"/>
      <c r="D130" s="604"/>
      <c r="E130" s="604"/>
      <c r="F130" s="604"/>
      <c r="G130" s="604"/>
      <c r="H130" s="604"/>
      <c r="I130" s="604"/>
    </row>
    <row r="131" spans="1:9">
      <c r="A131" s="603"/>
      <c r="B131" s="603"/>
      <c r="C131" s="603"/>
      <c r="D131" s="604"/>
      <c r="E131" s="604"/>
      <c r="F131" s="604"/>
      <c r="G131" s="604"/>
      <c r="H131" s="604"/>
      <c r="I131" s="604"/>
    </row>
    <row r="132" spans="1:9">
      <c r="A132" s="603"/>
      <c r="B132" s="603"/>
      <c r="C132" s="603"/>
      <c r="D132" s="604"/>
      <c r="E132" s="604"/>
      <c r="F132" s="604"/>
      <c r="G132" s="604"/>
      <c r="H132" s="604"/>
      <c r="I132" s="604"/>
    </row>
    <row r="133" spans="1:9">
      <c r="A133" s="603"/>
      <c r="B133" s="603"/>
      <c r="C133" s="603"/>
      <c r="D133" s="604"/>
      <c r="E133" s="604"/>
      <c r="F133" s="604"/>
      <c r="G133" s="604"/>
      <c r="H133" s="604"/>
      <c r="I133" s="604"/>
    </row>
    <row r="134" spans="1:9">
      <c r="A134" s="603"/>
      <c r="B134" s="603"/>
      <c r="C134" s="603"/>
      <c r="D134" s="604"/>
      <c r="E134" s="604"/>
      <c r="F134" s="604"/>
      <c r="G134" s="604"/>
      <c r="H134" s="604"/>
      <c r="I134" s="604"/>
    </row>
    <row r="135" spans="1:9">
      <c r="A135" s="603"/>
      <c r="B135" s="603"/>
      <c r="C135" s="603"/>
      <c r="D135" s="604"/>
      <c r="E135" s="604"/>
      <c r="F135" s="604"/>
      <c r="G135" s="604"/>
      <c r="H135" s="604"/>
      <c r="I135" s="604"/>
    </row>
    <row r="136" spans="1:9">
      <c r="A136" s="603"/>
      <c r="B136" s="603"/>
      <c r="C136" s="603"/>
      <c r="D136" s="604"/>
      <c r="E136" s="604"/>
      <c r="F136" s="604"/>
      <c r="G136" s="604"/>
      <c r="H136" s="604"/>
      <c r="I136" s="604"/>
    </row>
    <row r="137" spans="1:9">
      <c r="A137" s="603"/>
      <c r="B137" s="603"/>
      <c r="C137" s="603"/>
      <c r="D137" s="604"/>
      <c r="E137" s="604"/>
      <c r="F137" s="604"/>
      <c r="G137" s="604"/>
      <c r="H137" s="604"/>
      <c r="I137" s="604"/>
    </row>
    <row r="138" spans="1:9">
      <c r="A138" s="603"/>
      <c r="B138" s="603"/>
      <c r="C138" s="603"/>
      <c r="D138" s="604"/>
      <c r="E138" s="604"/>
      <c r="F138" s="604"/>
      <c r="G138" s="604"/>
      <c r="H138" s="604"/>
      <c r="I138" s="604"/>
    </row>
    <row r="139" spans="1:9">
      <c r="A139" s="603"/>
      <c r="B139" s="603"/>
      <c r="C139" s="603"/>
      <c r="D139" s="604"/>
      <c r="E139" s="604"/>
      <c r="F139" s="604"/>
      <c r="G139" s="604"/>
      <c r="H139" s="604"/>
      <c r="I139" s="604"/>
    </row>
    <row r="140" spans="1:9">
      <c r="A140" s="603"/>
      <c r="B140" s="603"/>
      <c r="C140" s="603"/>
      <c r="D140" s="604"/>
      <c r="E140" s="604"/>
      <c r="F140" s="604"/>
      <c r="G140" s="604"/>
      <c r="H140" s="604"/>
      <c r="I140" s="604"/>
    </row>
    <row r="141" spans="1:9">
      <c r="A141" s="603"/>
      <c r="B141" s="603"/>
      <c r="C141" s="603"/>
      <c r="D141" s="604"/>
      <c r="E141" s="604"/>
      <c r="F141" s="604"/>
      <c r="G141" s="604"/>
      <c r="H141" s="604"/>
      <c r="I141" s="604"/>
    </row>
    <row r="142" spans="1:9">
      <c r="A142" s="603"/>
      <c r="B142" s="603"/>
      <c r="C142" s="603"/>
      <c r="D142" s="604"/>
      <c r="E142" s="604"/>
      <c r="F142" s="604"/>
      <c r="G142" s="604"/>
      <c r="H142" s="604"/>
      <c r="I142" s="604"/>
    </row>
    <row r="143" spans="1:9">
      <c r="A143" s="603"/>
      <c r="B143" s="603"/>
      <c r="C143" s="603"/>
      <c r="D143" s="604"/>
      <c r="E143" s="604"/>
      <c r="F143" s="604"/>
      <c r="G143" s="604"/>
      <c r="H143" s="604"/>
      <c r="I143" s="604"/>
    </row>
    <row r="144" spans="1:9">
      <c r="A144" s="603"/>
      <c r="B144" s="603"/>
      <c r="C144" s="603"/>
      <c r="D144" s="604"/>
      <c r="E144" s="604"/>
      <c r="F144" s="604"/>
      <c r="G144" s="604"/>
      <c r="H144" s="604"/>
      <c r="I144" s="604"/>
    </row>
    <row r="145" spans="1:9">
      <c r="A145" s="603"/>
      <c r="B145" s="603"/>
      <c r="C145" s="603"/>
      <c r="D145" s="604"/>
      <c r="E145" s="604"/>
      <c r="F145" s="604"/>
      <c r="G145" s="604"/>
      <c r="H145" s="604"/>
      <c r="I145" s="604"/>
    </row>
    <row r="146" spans="1:9">
      <c r="A146" s="603"/>
      <c r="B146" s="603"/>
      <c r="C146" s="603"/>
      <c r="D146" s="604"/>
      <c r="E146" s="604"/>
      <c r="F146" s="604"/>
      <c r="G146" s="604"/>
      <c r="H146" s="604"/>
      <c r="I146" s="604"/>
    </row>
    <row r="147" spans="1:9">
      <c r="A147" s="603"/>
      <c r="B147" s="603"/>
      <c r="C147" s="603"/>
      <c r="D147" s="604"/>
      <c r="E147" s="604"/>
      <c r="F147" s="604"/>
      <c r="G147" s="604"/>
      <c r="H147" s="604"/>
      <c r="I147" s="604"/>
    </row>
    <row r="148" spans="1:9">
      <c r="A148" s="603"/>
      <c r="B148" s="603"/>
      <c r="C148" s="603"/>
      <c r="D148" s="604"/>
      <c r="E148" s="604"/>
      <c r="F148" s="604"/>
      <c r="G148" s="604"/>
      <c r="H148" s="604"/>
      <c r="I148" s="604"/>
    </row>
    <row r="149" spans="1:9">
      <c r="A149" s="603"/>
      <c r="B149" s="603"/>
      <c r="C149" s="603"/>
      <c r="D149" s="604"/>
      <c r="E149" s="604"/>
      <c r="F149" s="604"/>
      <c r="G149" s="604"/>
      <c r="H149" s="604"/>
      <c r="I149" s="604"/>
    </row>
    <row r="150" spans="1:9">
      <c r="A150" s="603"/>
      <c r="B150" s="603"/>
      <c r="C150" s="603"/>
      <c r="D150" s="604"/>
      <c r="E150" s="604"/>
      <c r="F150" s="604"/>
      <c r="G150" s="604"/>
      <c r="H150" s="604"/>
      <c r="I150" s="604"/>
    </row>
    <row r="151" spans="1:9">
      <c r="A151" s="603"/>
      <c r="B151" s="603"/>
      <c r="C151" s="603"/>
      <c r="D151" s="604"/>
      <c r="E151" s="604"/>
      <c r="F151" s="604"/>
      <c r="G151" s="604"/>
      <c r="H151" s="604"/>
      <c r="I151" s="604"/>
    </row>
    <row r="152" spans="1:9">
      <c r="A152" s="603"/>
      <c r="B152" s="603"/>
      <c r="C152" s="603"/>
      <c r="D152" s="604"/>
      <c r="E152" s="604"/>
      <c r="F152" s="604"/>
      <c r="G152" s="604"/>
      <c r="H152" s="604"/>
      <c r="I152" s="604"/>
    </row>
    <row r="153" spans="1:9">
      <c r="A153" s="603"/>
      <c r="B153" s="603"/>
      <c r="C153" s="603"/>
      <c r="D153" s="604"/>
      <c r="E153" s="604"/>
      <c r="F153" s="604"/>
      <c r="G153" s="604"/>
      <c r="H153" s="604"/>
      <c r="I153" s="604"/>
    </row>
    <row r="154" spans="1:9">
      <c r="A154" s="603"/>
      <c r="B154" s="603"/>
      <c r="C154" s="603"/>
      <c r="D154" s="604"/>
      <c r="E154" s="604"/>
      <c r="F154" s="604"/>
      <c r="G154" s="604"/>
      <c r="H154" s="604"/>
      <c r="I154" s="604"/>
    </row>
    <row r="155" spans="1:9">
      <c r="A155" s="603"/>
      <c r="B155" s="603"/>
      <c r="C155" s="603"/>
      <c r="D155" s="604"/>
      <c r="E155" s="604"/>
      <c r="F155" s="604"/>
      <c r="G155" s="604"/>
      <c r="H155" s="604"/>
      <c r="I155" s="604"/>
    </row>
    <row r="156" spans="1:9">
      <c r="A156" s="603"/>
      <c r="B156" s="603"/>
      <c r="C156" s="603"/>
      <c r="D156" s="604"/>
      <c r="E156" s="604"/>
      <c r="F156" s="604"/>
      <c r="G156" s="604"/>
      <c r="H156" s="604"/>
      <c r="I156" s="604"/>
    </row>
    <row r="157" spans="1:9">
      <c r="A157" s="603"/>
      <c r="B157" s="603"/>
      <c r="C157" s="603"/>
      <c r="D157" s="604"/>
      <c r="E157" s="604"/>
      <c r="F157" s="604"/>
      <c r="G157" s="604"/>
      <c r="H157" s="604"/>
      <c r="I157" s="604"/>
    </row>
    <row r="158" spans="1:9">
      <c r="A158" s="603"/>
      <c r="B158" s="603"/>
      <c r="C158" s="603"/>
      <c r="D158" s="604"/>
      <c r="E158" s="604"/>
      <c r="F158" s="604"/>
      <c r="G158" s="604"/>
      <c r="H158" s="604"/>
      <c r="I158" s="604"/>
    </row>
    <row r="159" spans="1:9">
      <c r="A159" s="603"/>
      <c r="B159" s="603"/>
      <c r="C159" s="603"/>
      <c r="D159" s="604"/>
      <c r="E159" s="604"/>
      <c r="F159" s="604"/>
      <c r="G159" s="604"/>
      <c r="H159" s="604"/>
      <c r="I159" s="604"/>
    </row>
    <row r="160" spans="1:9">
      <c r="A160" s="603"/>
      <c r="B160" s="603"/>
      <c r="C160" s="603"/>
      <c r="D160" s="604"/>
      <c r="E160" s="604"/>
      <c r="F160" s="604"/>
      <c r="G160" s="604"/>
      <c r="H160" s="604"/>
      <c r="I160" s="604"/>
    </row>
    <row r="161" spans="1:9">
      <c r="A161" s="603"/>
      <c r="B161" s="603"/>
      <c r="C161" s="603"/>
      <c r="D161" s="604"/>
      <c r="E161" s="604"/>
      <c r="F161" s="604"/>
      <c r="G161" s="604"/>
      <c r="H161" s="604"/>
      <c r="I161" s="604"/>
    </row>
    <row r="162" spans="1:9">
      <c r="A162" s="603"/>
      <c r="B162" s="603"/>
      <c r="C162" s="603"/>
      <c r="D162" s="604"/>
      <c r="E162" s="604"/>
      <c r="F162" s="604"/>
      <c r="G162" s="604"/>
      <c r="H162" s="604"/>
      <c r="I162" s="604"/>
    </row>
    <row r="163" spans="1:9">
      <c r="A163" s="603"/>
      <c r="B163" s="603"/>
      <c r="C163" s="603"/>
      <c r="D163" s="604"/>
      <c r="E163" s="604"/>
      <c r="F163" s="604"/>
      <c r="G163" s="604"/>
      <c r="H163" s="604"/>
      <c r="I163" s="604"/>
    </row>
    <row r="164" spans="1:9">
      <c r="A164" s="603"/>
      <c r="B164" s="603"/>
      <c r="C164" s="603"/>
      <c r="D164" s="604"/>
      <c r="E164" s="604"/>
      <c r="F164" s="604"/>
      <c r="G164" s="604"/>
      <c r="H164" s="604"/>
      <c r="I164" s="604"/>
    </row>
    <row r="165" spans="1:9">
      <c r="A165" s="603"/>
      <c r="B165" s="603"/>
      <c r="C165" s="603"/>
      <c r="D165" s="604"/>
      <c r="E165" s="604"/>
      <c r="F165" s="604"/>
      <c r="G165" s="604"/>
      <c r="H165" s="604"/>
      <c r="I165" s="604"/>
    </row>
    <row r="166" spans="1:9">
      <c r="A166" s="603"/>
      <c r="B166" s="603"/>
      <c r="C166" s="603"/>
      <c r="D166" s="604"/>
      <c r="E166" s="604"/>
      <c r="F166" s="604"/>
      <c r="G166" s="604"/>
      <c r="H166" s="604"/>
      <c r="I166" s="604"/>
    </row>
    <row r="167" spans="1:9">
      <c r="A167" s="603"/>
      <c r="B167" s="603"/>
      <c r="C167" s="603"/>
      <c r="D167" s="604"/>
      <c r="E167" s="604"/>
      <c r="F167" s="604"/>
      <c r="G167" s="604"/>
      <c r="H167" s="604"/>
      <c r="I167" s="604"/>
    </row>
    <row r="168" spans="1:9">
      <c r="A168" s="603"/>
      <c r="B168" s="603"/>
      <c r="C168" s="603"/>
      <c r="D168" s="604"/>
      <c r="E168" s="604"/>
      <c r="F168" s="604"/>
      <c r="G168" s="604"/>
      <c r="H168" s="604"/>
      <c r="I168" s="604"/>
    </row>
    <row r="169" spans="1:9">
      <c r="A169" s="603"/>
      <c r="B169" s="603"/>
      <c r="C169" s="603"/>
      <c r="D169" s="604"/>
      <c r="E169" s="604"/>
      <c r="F169" s="604"/>
      <c r="G169" s="604"/>
      <c r="H169" s="604"/>
      <c r="I169" s="604"/>
    </row>
    <row r="170" spans="1:9">
      <c r="A170" s="603"/>
      <c r="B170" s="603"/>
      <c r="C170" s="603"/>
      <c r="D170" s="604"/>
      <c r="E170" s="604"/>
      <c r="F170" s="604"/>
      <c r="G170" s="604"/>
      <c r="H170" s="604"/>
      <c r="I170" s="604"/>
    </row>
    <row r="171" spans="1:9">
      <c r="A171" s="603"/>
      <c r="B171" s="603"/>
      <c r="C171" s="603"/>
      <c r="D171" s="604"/>
      <c r="E171" s="604"/>
      <c r="F171" s="604"/>
      <c r="G171" s="604"/>
      <c r="H171" s="604"/>
      <c r="I171" s="604"/>
    </row>
    <row r="172" spans="1:9">
      <c r="A172" s="603"/>
      <c r="B172" s="603"/>
      <c r="C172" s="603"/>
      <c r="D172" s="604"/>
      <c r="E172" s="604"/>
      <c r="F172" s="604"/>
      <c r="G172" s="604"/>
      <c r="H172" s="604"/>
      <c r="I172" s="604"/>
    </row>
    <row r="173" spans="1:9">
      <c r="A173" s="603"/>
      <c r="B173" s="603"/>
      <c r="C173" s="603"/>
      <c r="D173" s="604"/>
      <c r="E173" s="604"/>
      <c r="F173" s="604"/>
      <c r="G173" s="604"/>
      <c r="H173" s="604"/>
      <c r="I173" s="604"/>
    </row>
    <row r="174" spans="1:9">
      <c r="A174" s="603"/>
      <c r="B174" s="603"/>
      <c r="C174" s="603"/>
      <c r="D174" s="604"/>
      <c r="E174" s="604"/>
      <c r="F174" s="604"/>
      <c r="G174" s="604"/>
      <c r="H174" s="604"/>
      <c r="I174" s="604"/>
    </row>
    <row r="175" spans="1:9">
      <c r="A175" s="603"/>
      <c r="B175" s="603"/>
      <c r="C175" s="603"/>
      <c r="D175" s="604"/>
      <c r="E175" s="604"/>
      <c r="F175" s="604"/>
      <c r="G175" s="604"/>
      <c r="H175" s="604"/>
      <c r="I175" s="604"/>
    </row>
    <row r="176" spans="1:9">
      <c r="A176" s="603"/>
      <c r="B176" s="603"/>
      <c r="C176" s="603"/>
      <c r="D176" s="604"/>
      <c r="E176" s="604"/>
      <c r="F176" s="604"/>
      <c r="G176" s="604"/>
      <c r="H176" s="604"/>
      <c r="I176" s="604"/>
    </row>
    <row r="177" spans="1:9">
      <c r="A177" s="603"/>
      <c r="B177" s="603"/>
      <c r="C177" s="603"/>
      <c r="D177" s="604"/>
      <c r="E177" s="604"/>
      <c r="F177" s="604"/>
      <c r="G177" s="604"/>
      <c r="H177" s="604"/>
      <c r="I177" s="604"/>
    </row>
    <row r="178" spans="1:9">
      <c r="A178" s="603"/>
      <c r="B178" s="603"/>
      <c r="C178" s="603"/>
      <c r="D178" s="604"/>
      <c r="E178" s="604"/>
      <c r="F178" s="604"/>
      <c r="G178" s="604"/>
      <c r="H178" s="604"/>
      <c r="I178" s="604"/>
    </row>
    <row r="179" spans="1:9">
      <c r="A179" s="603"/>
      <c r="B179" s="603"/>
      <c r="C179" s="603"/>
      <c r="D179" s="604"/>
      <c r="E179" s="604"/>
      <c r="F179" s="604"/>
      <c r="G179" s="604"/>
      <c r="H179" s="604"/>
      <c r="I179" s="604"/>
    </row>
    <row r="180" spans="1:9">
      <c r="A180" s="603"/>
      <c r="B180" s="603"/>
      <c r="C180" s="603"/>
      <c r="D180" s="604"/>
      <c r="E180" s="604"/>
      <c r="F180" s="604"/>
      <c r="G180" s="604"/>
      <c r="H180" s="604"/>
      <c r="I180" s="604"/>
    </row>
    <row r="181" spans="1:9">
      <c r="A181" s="603"/>
      <c r="B181" s="603"/>
      <c r="C181" s="603"/>
      <c r="D181" s="604"/>
      <c r="E181" s="604"/>
      <c r="F181" s="604"/>
      <c r="G181" s="604"/>
      <c r="H181" s="604"/>
      <c r="I181" s="604"/>
    </row>
    <row r="182" spans="1:9">
      <c r="A182" s="603"/>
      <c r="B182" s="603"/>
      <c r="C182" s="603"/>
      <c r="D182" s="604"/>
      <c r="E182" s="604"/>
      <c r="F182" s="604"/>
      <c r="G182" s="604"/>
      <c r="H182" s="604"/>
      <c r="I182" s="604"/>
    </row>
    <row r="183" spans="1:9">
      <c r="A183" s="603"/>
      <c r="B183" s="603"/>
      <c r="C183" s="603"/>
      <c r="D183" s="604"/>
      <c r="E183" s="604"/>
      <c r="F183" s="604"/>
      <c r="G183" s="604"/>
      <c r="H183" s="604"/>
      <c r="I183" s="604"/>
    </row>
    <row r="184" spans="1:9">
      <c r="A184" s="603"/>
      <c r="B184" s="603"/>
      <c r="C184" s="603"/>
      <c r="D184" s="604"/>
      <c r="E184" s="604"/>
      <c r="F184" s="604"/>
      <c r="G184" s="604"/>
      <c r="H184" s="604"/>
      <c r="I184" s="604"/>
    </row>
    <row r="185" spans="1:9">
      <c r="A185" s="603"/>
      <c r="B185" s="603"/>
      <c r="C185" s="603"/>
      <c r="D185" s="604"/>
      <c r="E185" s="604"/>
      <c r="F185" s="604"/>
      <c r="G185" s="604"/>
      <c r="H185" s="604"/>
      <c r="I185" s="604"/>
    </row>
    <row r="186" spans="1:9">
      <c r="A186" s="603"/>
      <c r="B186" s="603"/>
      <c r="C186" s="603"/>
      <c r="D186" s="604"/>
      <c r="E186" s="604"/>
      <c r="F186" s="604"/>
      <c r="G186" s="604"/>
      <c r="H186" s="604"/>
      <c r="I186" s="604"/>
    </row>
    <row r="187" spans="1:9">
      <c r="A187" s="603"/>
      <c r="B187" s="603"/>
      <c r="C187" s="603"/>
      <c r="D187" s="604"/>
      <c r="E187" s="604"/>
      <c r="F187" s="604"/>
      <c r="G187" s="604"/>
      <c r="H187" s="604"/>
      <c r="I187" s="604"/>
    </row>
    <row r="188" spans="1:9">
      <c r="A188" s="603"/>
      <c r="B188" s="603"/>
      <c r="C188" s="603"/>
      <c r="D188" s="604"/>
      <c r="E188" s="604"/>
      <c r="F188" s="604"/>
      <c r="G188" s="604"/>
      <c r="H188" s="604"/>
      <c r="I188" s="604"/>
    </row>
    <row r="189" spans="1:9">
      <c r="A189" s="603"/>
      <c r="B189" s="603"/>
      <c r="C189" s="603"/>
      <c r="D189" s="604"/>
      <c r="E189" s="604"/>
      <c r="F189" s="604"/>
      <c r="G189" s="604"/>
      <c r="H189" s="604"/>
      <c r="I189" s="604"/>
    </row>
    <row r="190" spans="1:9">
      <c r="A190" s="603"/>
      <c r="B190" s="603"/>
      <c r="C190" s="603"/>
      <c r="D190" s="604"/>
      <c r="E190" s="604"/>
      <c r="F190" s="604"/>
      <c r="G190" s="604"/>
      <c r="H190" s="604"/>
      <c r="I190" s="604"/>
    </row>
    <row r="191" spans="1:9">
      <c r="A191" s="603"/>
      <c r="B191" s="603"/>
      <c r="C191" s="603"/>
      <c r="D191" s="604"/>
      <c r="E191" s="604"/>
      <c r="F191" s="604"/>
      <c r="G191" s="604"/>
      <c r="H191" s="604"/>
      <c r="I191" s="604"/>
    </row>
    <row r="192" spans="1:9">
      <c r="A192" s="603"/>
      <c r="B192" s="603"/>
      <c r="C192" s="603"/>
      <c r="D192" s="604"/>
      <c r="E192" s="604"/>
      <c r="F192" s="604"/>
      <c r="G192" s="604"/>
      <c r="H192" s="604"/>
      <c r="I192" s="604"/>
    </row>
    <row r="193" spans="1:9">
      <c r="A193" s="603"/>
      <c r="B193" s="603"/>
      <c r="C193" s="603"/>
      <c r="D193" s="604"/>
      <c r="E193" s="604"/>
      <c r="F193" s="604"/>
      <c r="G193" s="604"/>
      <c r="H193" s="604"/>
      <c r="I193" s="604"/>
    </row>
    <row r="194" spans="1:9">
      <c r="A194" s="603"/>
      <c r="B194" s="603"/>
      <c r="C194" s="603"/>
      <c r="D194" s="604"/>
      <c r="E194" s="604"/>
      <c r="F194" s="604"/>
      <c r="G194" s="604"/>
      <c r="H194" s="604"/>
      <c r="I194" s="604"/>
    </row>
    <row r="195" spans="1:9">
      <c r="A195" s="603"/>
      <c r="B195" s="603"/>
      <c r="C195" s="603"/>
      <c r="D195" s="604"/>
      <c r="E195" s="604"/>
      <c r="F195" s="604"/>
      <c r="G195" s="604"/>
      <c r="H195" s="604"/>
      <c r="I195" s="604"/>
    </row>
    <row r="196" spans="1:9">
      <c r="A196" s="603"/>
      <c r="B196" s="603"/>
      <c r="C196" s="603"/>
      <c r="D196" s="604"/>
      <c r="E196" s="604"/>
      <c r="F196" s="604"/>
      <c r="G196" s="604"/>
      <c r="H196" s="604"/>
      <c r="I196" s="604"/>
    </row>
    <row r="197" spans="1:9">
      <c r="A197" s="603"/>
      <c r="B197" s="603"/>
      <c r="C197" s="603"/>
      <c r="D197" s="604"/>
      <c r="E197" s="604"/>
      <c r="F197" s="604"/>
      <c r="G197" s="604"/>
      <c r="H197" s="604"/>
      <c r="I197" s="604"/>
    </row>
    <row r="198" spans="1:9">
      <c r="A198" s="603"/>
      <c r="B198" s="603"/>
      <c r="C198" s="603"/>
      <c r="D198" s="604"/>
      <c r="E198" s="604"/>
      <c r="F198" s="604"/>
      <c r="G198" s="604"/>
      <c r="H198" s="604"/>
      <c r="I198" s="604"/>
    </row>
    <row r="199" spans="1:9">
      <c r="A199" s="603"/>
      <c r="B199" s="603"/>
      <c r="C199" s="603"/>
      <c r="D199" s="604"/>
      <c r="E199" s="604"/>
      <c r="F199" s="604"/>
      <c r="G199" s="604"/>
      <c r="H199" s="604"/>
      <c r="I199" s="604"/>
    </row>
    <row r="200" spans="1:9">
      <c r="A200" s="603"/>
      <c r="B200" s="603"/>
      <c r="C200" s="603"/>
      <c r="D200" s="604"/>
      <c r="E200" s="604"/>
      <c r="F200" s="604"/>
      <c r="G200" s="604"/>
      <c r="H200" s="604"/>
      <c r="I200" s="604"/>
    </row>
    <row r="201" spans="1:9">
      <c r="A201" s="603"/>
      <c r="B201" s="603"/>
      <c r="C201" s="603"/>
      <c r="D201" s="604"/>
      <c r="E201" s="604"/>
      <c r="F201" s="604"/>
      <c r="G201" s="604"/>
      <c r="H201" s="604"/>
      <c r="I201" s="604"/>
    </row>
    <row r="202" spans="1:9">
      <c r="A202" s="603"/>
      <c r="B202" s="603"/>
      <c r="C202" s="603"/>
      <c r="D202" s="604"/>
      <c r="E202" s="604"/>
      <c r="F202" s="604"/>
      <c r="G202" s="604"/>
      <c r="H202" s="604"/>
      <c r="I202" s="604"/>
    </row>
    <row r="203" spans="1:9">
      <c r="A203" s="603"/>
      <c r="B203" s="603"/>
      <c r="C203" s="603"/>
      <c r="D203" s="604"/>
      <c r="E203" s="604"/>
      <c r="F203" s="604"/>
      <c r="G203" s="604"/>
      <c r="H203" s="604"/>
      <c r="I203" s="604"/>
    </row>
    <row r="204" spans="1:9">
      <c r="A204" s="603"/>
      <c r="B204" s="603"/>
      <c r="C204" s="603"/>
      <c r="D204" s="604"/>
      <c r="E204" s="604"/>
      <c r="F204" s="604"/>
      <c r="G204" s="604"/>
      <c r="H204" s="604"/>
      <c r="I204" s="604"/>
    </row>
    <row r="205" spans="1:9">
      <c r="A205" s="603"/>
      <c r="B205" s="603"/>
      <c r="C205" s="603"/>
      <c r="D205" s="604"/>
      <c r="E205" s="604"/>
      <c r="F205" s="604"/>
      <c r="G205" s="604"/>
      <c r="H205" s="604"/>
      <c r="I205" s="604"/>
    </row>
    <row r="206" spans="1:9">
      <c r="A206" s="603"/>
      <c r="B206" s="603"/>
      <c r="C206" s="603"/>
      <c r="D206" s="604"/>
      <c r="E206" s="604"/>
      <c r="F206" s="604"/>
      <c r="G206" s="604"/>
      <c r="H206" s="604"/>
      <c r="I206" s="604"/>
    </row>
    <row r="207" spans="1:9">
      <c r="A207" s="603"/>
      <c r="B207" s="603"/>
      <c r="C207" s="603"/>
      <c r="D207" s="604"/>
      <c r="E207" s="604"/>
      <c r="F207" s="604"/>
      <c r="G207" s="604"/>
      <c r="H207" s="604"/>
      <c r="I207" s="604"/>
    </row>
    <row r="208" spans="1:9">
      <c r="A208" s="603"/>
      <c r="B208" s="603"/>
      <c r="C208" s="603"/>
      <c r="D208" s="604"/>
      <c r="E208" s="604"/>
      <c r="F208" s="604"/>
      <c r="G208" s="604"/>
      <c r="H208" s="604"/>
      <c r="I208" s="604"/>
    </row>
    <row r="209" spans="1:9">
      <c r="A209" s="603"/>
      <c r="B209" s="603"/>
      <c r="C209" s="603"/>
      <c r="D209" s="604"/>
      <c r="E209" s="604"/>
      <c r="F209" s="604"/>
      <c r="G209" s="604"/>
      <c r="H209" s="604"/>
      <c r="I209" s="604"/>
    </row>
    <row r="210" spans="1:9">
      <c r="A210" s="603"/>
      <c r="B210" s="603"/>
      <c r="C210" s="603"/>
      <c r="D210" s="604"/>
      <c r="E210" s="604"/>
      <c r="F210" s="604"/>
      <c r="G210" s="604"/>
      <c r="H210" s="604"/>
      <c r="I210" s="604"/>
    </row>
    <row r="211" spans="1:9">
      <c r="A211" s="603"/>
      <c r="B211" s="603"/>
      <c r="C211" s="603"/>
      <c r="D211" s="604"/>
      <c r="E211" s="604"/>
      <c r="F211" s="604"/>
      <c r="G211" s="604"/>
      <c r="H211" s="604"/>
      <c r="I211" s="604"/>
    </row>
    <row r="212" spans="1:9">
      <c r="A212" s="603"/>
      <c r="B212" s="603"/>
      <c r="C212" s="603"/>
      <c r="D212" s="604"/>
      <c r="E212" s="604"/>
      <c r="F212" s="604"/>
      <c r="G212" s="604"/>
      <c r="H212" s="604"/>
      <c r="I212" s="604"/>
    </row>
    <row r="213" spans="1:9">
      <c r="A213" s="603"/>
      <c r="B213" s="603"/>
      <c r="C213" s="603"/>
      <c r="D213" s="604"/>
      <c r="E213" s="604"/>
      <c r="F213" s="604"/>
      <c r="G213" s="604"/>
      <c r="H213" s="604"/>
      <c r="I213" s="604"/>
    </row>
    <row r="214" spans="1:9">
      <c r="A214" s="603"/>
      <c r="B214" s="603"/>
      <c r="C214" s="603"/>
      <c r="D214" s="604"/>
      <c r="E214" s="604"/>
      <c r="F214" s="604"/>
      <c r="G214" s="604"/>
      <c r="H214" s="604"/>
      <c r="I214" s="604"/>
    </row>
    <row r="215" spans="1:9">
      <c r="A215" s="603"/>
      <c r="B215" s="603"/>
      <c r="C215" s="603"/>
      <c r="D215" s="604"/>
      <c r="E215" s="604"/>
      <c r="F215" s="604"/>
      <c r="G215" s="604"/>
      <c r="H215" s="604"/>
      <c r="I215" s="604"/>
    </row>
    <row r="216" spans="1:9">
      <c r="A216" s="603"/>
      <c r="B216" s="603"/>
      <c r="C216" s="603"/>
      <c r="D216" s="604"/>
      <c r="E216" s="604"/>
      <c r="F216" s="604"/>
      <c r="G216" s="604"/>
      <c r="H216" s="604"/>
      <c r="I216" s="604"/>
    </row>
    <row r="217" spans="1:9">
      <c r="A217" s="603"/>
      <c r="B217" s="603"/>
      <c r="C217" s="603"/>
      <c r="D217" s="604"/>
      <c r="E217" s="604"/>
      <c r="F217" s="604"/>
      <c r="G217" s="604"/>
      <c r="H217" s="604"/>
      <c r="I217" s="604"/>
    </row>
    <row r="218" spans="1:9">
      <c r="A218" s="603"/>
      <c r="B218" s="603"/>
      <c r="C218" s="603"/>
      <c r="D218" s="604"/>
      <c r="E218" s="604"/>
      <c r="F218" s="604"/>
      <c r="G218" s="604"/>
      <c r="H218" s="604"/>
      <c r="I218" s="604"/>
    </row>
    <row r="219" spans="1:9">
      <c r="A219" s="603"/>
      <c r="B219" s="603"/>
      <c r="C219" s="603"/>
      <c r="D219" s="604"/>
      <c r="E219" s="604"/>
      <c r="F219" s="604"/>
      <c r="G219" s="604"/>
      <c r="H219" s="604"/>
      <c r="I219" s="604"/>
    </row>
    <row r="220" spans="1:9">
      <c r="A220" s="603"/>
      <c r="B220" s="603"/>
      <c r="C220" s="603"/>
      <c r="D220" s="604"/>
      <c r="E220" s="604"/>
      <c r="F220" s="604"/>
      <c r="G220" s="604"/>
      <c r="H220" s="604"/>
      <c r="I220" s="604"/>
    </row>
    <row r="221" spans="1:9">
      <c r="A221" s="603"/>
      <c r="B221" s="603"/>
      <c r="C221" s="603"/>
      <c r="D221" s="604"/>
      <c r="E221" s="604"/>
      <c r="F221" s="604"/>
      <c r="G221" s="604"/>
      <c r="H221" s="604"/>
      <c r="I221" s="604"/>
    </row>
    <row r="222" spans="1:9">
      <c r="A222" s="603"/>
      <c r="B222" s="603"/>
      <c r="C222" s="603"/>
      <c r="D222" s="604"/>
      <c r="E222" s="604"/>
      <c r="F222" s="604"/>
      <c r="G222" s="604"/>
      <c r="H222" s="604"/>
      <c r="I222" s="604"/>
    </row>
    <row r="223" spans="1:9">
      <c r="A223" s="603"/>
      <c r="B223" s="603"/>
      <c r="C223" s="603"/>
      <c r="D223" s="604"/>
      <c r="E223" s="604"/>
      <c r="F223" s="604"/>
      <c r="G223" s="604"/>
      <c r="H223" s="604"/>
      <c r="I223" s="604"/>
    </row>
    <row r="224" spans="1:9">
      <c r="A224" s="603"/>
      <c r="B224" s="603"/>
      <c r="C224" s="603"/>
      <c r="D224" s="604"/>
      <c r="E224" s="604"/>
      <c r="F224" s="604"/>
      <c r="G224" s="604"/>
      <c r="H224" s="604"/>
      <c r="I224" s="604"/>
    </row>
    <row r="225" spans="1:9">
      <c r="A225" s="603"/>
      <c r="B225" s="603"/>
      <c r="C225" s="603"/>
      <c r="D225" s="604"/>
      <c r="E225" s="604"/>
      <c r="F225" s="604"/>
      <c r="G225" s="604"/>
      <c r="H225" s="604"/>
      <c r="I225" s="604"/>
    </row>
    <row r="226" spans="1:9">
      <c r="A226" s="603"/>
      <c r="B226" s="603"/>
      <c r="C226" s="603"/>
      <c r="D226" s="604"/>
      <c r="E226" s="604"/>
      <c r="F226" s="604"/>
      <c r="G226" s="604"/>
      <c r="H226" s="604"/>
      <c r="I226" s="604"/>
    </row>
    <row r="227" spans="1:9">
      <c r="A227" s="603"/>
      <c r="B227" s="603"/>
      <c r="C227" s="603"/>
      <c r="D227" s="604"/>
      <c r="E227" s="604"/>
      <c r="F227" s="604"/>
      <c r="G227" s="604"/>
      <c r="H227" s="604"/>
      <c r="I227" s="604"/>
    </row>
    <row r="228" spans="1:9">
      <c r="A228" s="603"/>
      <c r="B228" s="603"/>
      <c r="C228" s="603"/>
      <c r="D228" s="604"/>
      <c r="E228" s="604"/>
      <c r="F228" s="604"/>
      <c r="G228" s="604"/>
      <c r="H228" s="604"/>
      <c r="I228" s="604"/>
    </row>
    <row r="229" spans="1:9">
      <c r="A229" s="603"/>
      <c r="B229" s="603"/>
      <c r="C229" s="603"/>
      <c r="D229" s="604"/>
      <c r="E229" s="604"/>
      <c r="F229" s="604"/>
      <c r="G229" s="604"/>
      <c r="H229" s="604"/>
      <c r="I229" s="604"/>
    </row>
    <row r="230" spans="1:9">
      <c r="A230" s="603"/>
      <c r="B230" s="603"/>
      <c r="C230" s="603"/>
      <c r="D230" s="604"/>
      <c r="E230" s="604"/>
      <c r="F230" s="604"/>
      <c r="G230" s="604"/>
      <c r="H230" s="604"/>
      <c r="I230" s="604"/>
    </row>
    <row r="231" spans="1:9">
      <c r="A231" s="603"/>
      <c r="B231" s="603"/>
      <c r="C231" s="603"/>
      <c r="D231" s="604"/>
      <c r="E231" s="604"/>
      <c r="F231" s="604"/>
      <c r="G231" s="604"/>
      <c r="H231" s="604"/>
      <c r="I231" s="604"/>
    </row>
    <row r="232" spans="1:9">
      <c r="A232" s="603"/>
      <c r="B232" s="603"/>
      <c r="C232" s="603"/>
      <c r="D232" s="604"/>
      <c r="E232" s="604"/>
      <c r="F232" s="604"/>
      <c r="G232" s="604"/>
      <c r="H232" s="604"/>
      <c r="I232" s="604"/>
    </row>
    <row r="233" spans="1:9">
      <c r="A233" s="603"/>
      <c r="B233" s="603"/>
      <c r="C233" s="603"/>
      <c r="D233" s="604"/>
      <c r="E233" s="604"/>
      <c r="F233" s="604"/>
      <c r="G233" s="604"/>
      <c r="H233" s="604"/>
      <c r="I233" s="604"/>
    </row>
    <row r="234" spans="1:9">
      <c r="A234" s="603"/>
      <c r="B234" s="603"/>
      <c r="C234" s="603"/>
      <c r="D234" s="604"/>
      <c r="E234" s="604"/>
      <c r="F234" s="604"/>
      <c r="G234" s="604"/>
      <c r="H234" s="604"/>
      <c r="I234" s="604"/>
    </row>
    <row r="235" spans="1:9">
      <c r="A235" s="603"/>
      <c r="B235" s="603"/>
      <c r="C235" s="603"/>
      <c r="D235" s="604"/>
      <c r="E235" s="604"/>
      <c r="F235" s="604"/>
      <c r="G235" s="604"/>
      <c r="H235" s="604"/>
      <c r="I235" s="604"/>
    </row>
    <row r="236" spans="1:9">
      <c r="A236" s="603"/>
      <c r="B236" s="603"/>
      <c r="C236" s="603"/>
      <c r="D236" s="604"/>
      <c r="E236" s="604"/>
      <c r="F236" s="604"/>
      <c r="G236" s="604"/>
      <c r="H236" s="604"/>
      <c r="I236" s="604"/>
    </row>
    <row r="237" spans="1:9">
      <c r="A237" s="603"/>
      <c r="B237" s="603"/>
      <c r="C237" s="603"/>
      <c r="D237" s="604"/>
      <c r="E237" s="604"/>
      <c r="F237" s="604"/>
      <c r="G237" s="604"/>
      <c r="H237" s="604"/>
      <c r="I237" s="604"/>
    </row>
    <row r="238" spans="1:9">
      <c r="A238" s="603"/>
      <c r="B238" s="603"/>
      <c r="C238" s="603"/>
      <c r="D238" s="604"/>
      <c r="E238" s="604"/>
      <c r="F238" s="604"/>
      <c r="G238" s="604"/>
      <c r="H238" s="604"/>
      <c r="I238" s="604"/>
    </row>
    <row r="239" spans="1:9">
      <c r="A239" s="603"/>
      <c r="B239" s="603"/>
      <c r="C239" s="603"/>
      <c r="D239" s="604"/>
      <c r="E239" s="604"/>
      <c r="F239" s="604"/>
      <c r="G239" s="604"/>
      <c r="H239" s="604"/>
      <c r="I239" s="604"/>
    </row>
    <row r="240" spans="1:9">
      <c r="A240" s="603"/>
      <c r="B240" s="603"/>
      <c r="C240" s="603"/>
      <c r="D240" s="604"/>
      <c r="E240" s="604"/>
      <c r="F240" s="604"/>
      <c r="G240" s="604"/>
      <c r="H240" s="604"/>
      <c r="I240" s="604"/>
    </row>
    <row r="241" spans="1:9">
      <c r="A241" s="603"/>
      <c r="B241" s="603"/>
      <c r="C241" s="603"/>
      <c r="D241" s="604"/>
      <c r="E241" s="604"/>
      <c r="F241" s="604"/>
      <c r="G241" s="604"/>
      <c r="H241" s="604"/>
      <c r="I241" s="604"/>
    </row>
    <row r="242" spans="1:9">
      <c r="A242" s="603"/>
      <c r="B242" s="603"/>
      <c r="C242" s="603"/>
      <c r="D242" s="604"/>
      <c r="E242" s="604"/>
      <c r="F242" s="604"/>
      <c r="G242" s="604"/>
      <c r="H242" s="604"/>
      <c r="I242" s="604"/>
    </row>
    <row r="243" spans="1:9">
      <c r="A243" s="603"/>
      <c r="B243" s="603"/>
      <c r="C243" s="603"/>
      <c r="D243" s="604"/>
      <c r="E243" s="604"/>
      <c r="F243" s="604"/>
      <c r="G243" s="604"/>
      <c r="H243" s="604"/>
      <c r="I243" s="604"/>
    </row>
    <row r="244" spans="1:9">
      <c r="A244" s="603"/>
      <c r="B244" s="603"/>
      <c r="C244" s="603"/>
      <c r="D244" s="604"/>
      <c r="E244" s="604"/>
      <c r="F244" s="604"/>
      <c r="G244" s="604"/>
      <c r="H244" s="604"/>
      <c r="I244" s="604"/>
    </row>
    <row r="245" spans="1:9">
      <c r="A245" s="603"/>
      <c r="B245" s="603"/>
      <c r="C245" s="603"/>
      <c r="D245" s="604"/>
      <c r="E245" s="604"/>
      <c r="F245" s="604"/>
      <c r="G245" s="604"/>
      <c r="H245" s="604"/>
      <c r="I245" s="604"/>
    </row>
    <row r="246" spans="1:9">
      <c r="A246" s="603"/>
      <c r="B246" s="603"/>
      <c r="C246" s="603"/>
      <c r="D246" s="604"/>
      <c r="E246" s="604"/>
      <c r="F246" s="604"/>
      <c r="G246" s="604"/>
      <c r="H246" s="604"/>
      <c r="I246" s="604"/>
    </row>
    <row r="247" spans="1:9">
      <c r="A247" s="603"/>
      <c r="B247" s="603"/>
      <c r="C247" s="603"/>
      <c r="D247" s="604"/>
      <c r="E247" s="604"/>
      <c r="F247" s="604"/>
      <c r="G247" s="604"/>
      <c r="H247" s="604"/>
      <c r="I247" s="604"/>
    </row>
    <row r="248" spans="1:9">
      <c r="A248" s="603"/>
      <c r="B248" s="603"/>
      <c r="C248" s="603"/>
      <c r="D248" s="604"/>
      <c r="E248" s="604"/>
      <c r="F248" s="604"/>
      <c r="G248" s="604"/>
      <c r="H248" s="604"/>
      <c r="I248" s="604"/>
    </row>
  </sheetData>
  <mergeCells count="8">
    <mergeCell ref="D106:E106"/>
    <mergeCell ref="H106:I106"/>
    <mergeCell ref="H11:I11"/>
    <mergeCell ref="H12:I14"/>
    <mergeCell ref="D17:D18"/>
    <mergeCell ref="E17:E18"/>
    <mergeCell ref="F100:G100"/>
    <mergeCell ref="D102:E102"/>
  </mergeCells>
  <conditionalFormatting sqref="D65:I65">
    <cfRule type="cellIs" dxfId="20" priority="21" stopIfTrue="1" operator="notEqual">
      <formula>0</formula>
    </cfRule>
  </conditionalFormatting>
  <conditionalFormatting sqref="D97:I97">
    <cfRule type="cellIs" dxfId="19" priority="20" stopIfTrue="1" operator="notEqual">
      <formula>0</formula>
    </cfRule>
  </conditionalFormatting>
  <conditionalFormatting sqref="F99:G99 A99">
    <cfRule type="cellIs" dxfId="18" priority="19" stopIfTrue="1" operator="equal">
      <formula>0</formula>
    </cfRule>
  </conditionalFormatting>
  <conditionalFormatting sqref="H106 D102">
    <cfRule type="cellIs" dxfId="17" priority="18" stopIfTrue="1" operator="equal">
      <formula>0</formula>
    </cfRule>
  </conditionalFormatting>
  <conditionalFormatting sqref="I99">
    <cfRule type="cellIs" dxfId="16" priority="17" stopIfTrue="1" operator="equal">
      <formula>0</formula>
    </cfRule>
  </conditionalFormatting>
  <conditionalFormatting sqref="D106:E106">
    <cfRule type="cellIs" dxfId="15" priority="16" stopIfTrue="1" operator="equal">
      <formula>0</formula>
    </cfRule>
  </conditionalFormatting>
  <conditionalFormatting sqref="D15">
    <cfRule type="cellIs" dxfId="14" priority="11" stopIfTrue="1" operator="equal">
      <formula>98</formula>
    </cfRule>
    <cfRule type="cellIs" dxfId="13" priority="12" stopIfTrue="1" operator="equal">
      <formula>96</formula>
    </cfRule>
    <cfRule type="cellIs" dxfId="12" priority="13" stopIfTrue="1" operator="equal">
      <formula>42</formula>
    </cfRule>
    <cfRule type="cellIs" dxfId="11" priority="14" stopIfTrue="1" operator="equal">
      <formula>97</formula>
    </cfRule>
    <cfRule type="cellIs" dxfId="10" priority="15" stopIfTrue="1" operator="equal">
      <formula>33</formula>
    </cfRule>
  </conditionalFormatting>
  <conditionalFormatting sqref="E15">
    <cfRule type="cellIs" dxfId="9" priority="6" stopIfTrue="1" operator="equal">
      <formula>"Чужди средства"</formula>
    </cfRule>
    <cfRule type="cellIs" dxfId="8" priority="7" stopIfTrue="1" operator="equal">
      <formula>"СЕС - ДМП"</formula>
    </cfRule>
    <cfRule type="cellIs" dxfId="7" priority="8" stopIfTrue="1" operator="equal">
      <formula>"СЕС - РА"</formula>
    </cfRule>
    <cfRule type="cellIs" dxfId="6" priority="9" stopIfTrue="1" operator="equal">
      <formula>"СЕС - ДЕС"</formula>
    </cfRule>
    <cfRule type="cellIs" dxfId="5" priority="10" stopIfTrue="1" operator="equal">
      <formula>"СЕС - КСФ"</formula>
    </cfRule>
  </conditionalFormatting>
  <conditionalFormatting sqref="A97">
    <cfRule type="cellIs" dxfId="4" priority="5" stopIfTrue="1" operator="notEqual">
      <formula>0</formula>
    </cfRule>
  </conditionalFormatting>
  <conditionalFormatting sqref="H11:I11">
    <cfRule type="cellIs" dxfId="3" priority="1" stopIfTrue="1" operator="between">
      <formula>1000000000000</formula>
      <formula>9999999999999990</formula>
    </cfRule>
    <cfRule type="cellIs" dxfId="2" priority="2" stopIfTrue="1" operator="between">
      <formula>10000000000</formula>
      <formula>999999999999</formula>
    </cfRule>
    <cfRule type="cellIs" dxfId="1" priority="3" stopIfTrue="1" operator="between">
      <formula>1000000</formula>
      <formula>99999999</formula>
    </cfRule>
    <cfRule type="cellIs" dxfId="0" priority="4" stopIfTrue="1" operator="between">
      <formula>100</formula>
      <formula>9999</formula>
    </cfRule>
  </conditionalFormatting>
  <dataValidations count="7">
    <dataValidation allowBlank="1" showErrorMessage="1" prompt="Въвежда се началната дата за периода само с цифри и разделител &quot;.&quot; или &quot;-&quot;, без букви за година и точки." sqref="E11 E65539 E131075 E196611 E262147 E327683 E393219 E458755 E524291 E589827 E655363 E720899 E786435 E851971 E917507 E983043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B11 B65539 B131075 B196611 B262147 B327683 B393219 B458755 B524291 B589827 B655363 B720899 B786435 B851971 B917507 B983043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D33 D65561 D131097 D196633 D262169 D327705 D393241 D458777 D524313 D589849 D655385 D720921 D786457 D851993 D917529 D983065 F33:I33 F65561:I65561 F131097:I131097 F196633:I196633 F262169:I262169 F327705:I327705 F393241:I393241 F458777:I458777 F524313:I524313 F589849:I589849 F655385:I655385 F720921:I720921 F786457:I786457 F851993:I851993 F917529:I917529 F983065:I983065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D54 D65582 D131118 D196654 D262190 D327726 D393262 D458798 D524334 D589870 D655406 D720942 D786478 D852014 D917550 D983086 F54:I54 F65582:I65582 F131118:I131118 F196654:I196654 F262190:I262190 F327726:I327726 F393262:I393262 F458798:I458798 F524334:I524334 F589870:I589870 F655406:I655406 F720942:I720942 F786478:I786478 F852014:I852014 F917550:I917550 F983086:I983086">
      <formula1>0</formula1>
    </dataValidation>
    <dataValidation type="whole" operator="lessThanOrEqual" allowBlank="1" showInputMessage="1" showErrorMessage="1" error="въведете цяло отрицателно число" sqref="D91 D65619 D131155 D196691 D262227 D327763 D393299 D458835 D524371 D589907 D655443 D720979 D786515 D852051 D917587 D983123 F91:I91 F65619:I65619 F131155:I131155 F196691:I196691 F262227:I262227 F327763:I327763 F393299:I393299 F458835:I458835 F524371:I524371 F589907:I589907 F655443:I655443 F720979:I720979 F786515:I786515 F852051:I852051 F917587:I917587 F983123:I983123">
      <formula1>0</formula1>
    </dataValidation>
    <dataValidation type="whole" operator="greaterThanOrEqual" allowBlank="1" showInputMessage="1" showErrorMessage="1" error="въведете цяло положително число" sqref="D90 D65618 D131154 D196690 D262226 D327762 D393298 D458834 D524370 D589906 D655442 D720978 D786514 D852050 D917586 D983122 F90:I90 F65618:I65618 F131154:I131154 F196690:I196690 F262226:I262226 F327762:I327762 F393298:I393298 F458834:I458834 F524370:I524370 F589906:I589906 F655442:I655442 F720978:I720978 F786514:I786514 F852050:I852050 F917586:I917586 F983122:I983122">
      <formula1>0</formula1>
    </dataValidation>
    <dataValidation type="whole" allowBlank="1" showInputMessage="1" showErrorMessage="1" error="въведете цяло число" sqref="D92:D96 D65620:D65624 D131156:D131160 D196692:D196696 D262228:D262232 D327764:D327768 D393300:D393304 D458836:D458840 D524372:D524376 D589908:D589912 D655444:D655448 D720980:D720984 D786516:D786520 D852052:D852056 D917588:D917592 D983124:D983128 F92:I96 F65620:I65624 F131156:I131160 F196692:I196696 F262228:I262232 F327764:I327768 F393300:I393304 F458836:I458840 F524372:I524376 F589908:I589912 F655444:I655448 F720980:I720984 F786516:I786520 F852052:I852056 F917588:I917592 F983124:I983128 D55:D89 D65583:D65617 D131119:D131153 D196655:D196689 D262191:D262225 D327727:D327761 D393263:D393297 D458799:D458833 D524335:D524369 D589871:D589905 D655407:D655441 D720943:D720977 D786479:D786513 D852015:D852049 D917551:D917585 D983087:D983121 D22:D32 D65550:D65560 D131086:D131096 D196622:D196632 D262158:D262168 D327694:D327704 D393230:D393240 D458766:D458776 D524302:D524312 D589838:D589848 D655374:D655384 D720910:D720920 D786446:D786456 D851982:D851992 D917518:D917528 D983054:D983064 F55:I89 F65583:I65617 F131119:I131153 F196655:I196689 F262191:I262225 F327727:I327761 F393263:I393297 F458799:I458833 F524335:I524369 F589871:I589905 F655407:I655441 F720943:I720977 F786479:I786513 F852015:I852049 F917551:I917585 F983087:I983121 F22:I32 F65550:I65560 F131086:I131096 F196622:I196632 F262158:I262168 F327694:I327704 F393230:I393240 F458766:I458776 F524302:I524312 F589838:I589848 F655374:I655384 F720910:I720920 F786446:I786456 F851982:I851992 F917518:I917528 F983054:I983064 D97:I97 D65633:I65633 D131169:I131169 D196705:I196705 D262241:I262241 D327777:I327777 D393313:I393313 D458849:I458849 D524385:I524385 D589921:I589921 D655457:I655457 D720993:I720993 D786529:I786529 D852065:I852065 D917601:I917601 D983137:I983137 D34:D53 D65562:D65581 D131098:D131117 D196634:D196653 D262170:D262189 D327706:D327725 D393242:D393261 D458778:D458797 D524314:D524333 D589850:D589869 D655386:D655405 D720922:D720941 D786458:D786477 D851994:D852013 D917530:D917549 D983066:D983085 E22:E96 E65550:E65624 E131086:E131160 E196622:E196696 E262158:E262232 E327694:E327768 E393230:E393304 E458766:E458840 E524302:E524376 E589838:E589912 E655374:E655448 E720910:E720984 E786446:E786520 E851982:E852056 E917518:E917592 E983054:E983128 F34:I53 F65562:I65581 F131098:I131117 F196634:I196653 F262170:I262189 F327706:I327725 F393242:I393261 F458778:I458797 F524314:I524333 F589850:I589869 F655386:I655405 F720922:I720941 F786458:I786477 F851994:I852013 F917530:I917549 F983066:I983085">
      <formula1>-10000000000000000</formula1>
      <formula2>10000000000000000</formula2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4</vt:i4>
      </vt:variant>
    </vt:vector>
  </HeadingPairs>
  <TitlesOfParts>
    <vt:vector size="4" baseType="lpstr">
      <vt:lpstr>бюджет</vt:lpstr>
      <vt:lpstr>к.33</vt:lpstr>
      <vt:lpstr>СЕС-ДЕС</vt:lpstr>
      <vt:lpstr>СЕС-КСФ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2018-03-27T13:24:57Z</dcterms:created>
  <dcterms:modified xsi:type="dcterms:W3CDTF">2018-03-27T13:30:51Z</dcterms:modified>
</cp:coreProperties>
</file>