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E96" i="5" s="1"/>
  <c r="D96" i="5"/>
  <c r="I95" i="5"/>
  <c r="H95" i="5"/>
  <c r="G95" i="5"/>
  <c r="F95" i="5"/>
  <c r="D95" i="5"/>
  <c r="I94" i="5"/>
  <c r="E94" i="5" s="1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E92" i="5" s="1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D89" i="5"/>
  <c r="I88" i="5"/>
  <c r="I86" i="5" s="1"/>
  <c r="H88" i="5"/>
  <c r="E88" i="5" s="1"/>
  <c r="G88" i="5"/>
  <c r="F88" i="5"/>
  <c r="D88" i="5"/>
  <c r="I87" i="5"/>
  <c r="H87" i="5"/>
  <c r="G87" i="5"/>
  <c r="G86" i="5" s="1"/>
  <c r="F87" i="5"/>
  <c r="E87" i="5" s="1"/>
  <c r="D87" i="5"/>
  <c r="F86" i="5"/>
  <c r="I85" i="5"/>
  <c r="H85" i="5"/>
  <c r="G85" i="5"/>
  <c r="F85" i="5"/>
  <c r="E85" i="5" s="1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G82" i="5"/>
  <c r="F82" i="5"/>
  <c r="E82" i="5"/>
  <c r="D82" i="5"/>
  <c r="E81" i="5"/>
  <c r="I80" i="5"/>
  <c r="H80" i="5"/>
  <c r="E80" i="5" s="1"/>
  <c r="G80" i="5"/>
  <c r="F80" i="5"/>
  <c r="D80" i="5"/>
  <c r="I79" i="5"/>
  <c r="H79" i="5"/>
  <c r="G79" i="5"/>
  <c r="F79" i="5"/>
  <c r="D79" i="5"/>
  <c r="I78" i="5"/>
  <c r="H78" i="5"/>
  <c r="G78" i="5"/>
  <c r="F78" i="5"/>
  <c r="F77" i="5" s="1"/>
  <c r="D78" i="5"/>
  <c r="D77" i="5" s="1"/>
  <c r="I76" i="5"/>
  <c r="H76" i="5"/>
  <c r="E76" i="5" s="1"/>
  <c r="G76" i="5"/>
  <c r="F76" i="5"/>
  <c r="D76" i="5"/>
  <c r="I75" i="5"/>
  <c r="H75" i="5"/>
  <c r="G75" i="5"/>
  <c r="F75" i="5"/>
  <c r="D75" i="5"/>
  <c r="I74" i="5"/>
  <c r="H74" i="5"/>
  <c r="G74" i="5"/>
  <c r="F74" i="5"/>
  <c r="D74" i="5"/>
  <c r="I73" i="5"/>
  <c r="H73" i="5"/>
  <c r="G73" i="5"/>
  <c r="F73" i="5"/>
  <c r="D73" i="5"/>
  <c r="I72" i="5"/>
  <c r="H72" i="5"/>
  <c r="E72" i="5" s="1"/>
  <c r="G72" i="5"/>
  <c r="F72" i="5"/>
  <c r="D72" i="5"/>
  <c r="I71" i="5"/>
  <c r="I68" i="5" s="1"/>
  <c r="H71" i="5"/>
  <c r="G71" i="5"/>
  <c r="F71" i="5"/>
  <c r="D71" i="5"/>
  <c r="I70" i="5"/>
  <c r="H70" i="5"/>
  <c r="G70" i="5"/>
  <c r="F70" i="5"/>
  <c r="D70" i="5"/>
  <c r="I69" i="5"/>
  <c r="H69" i="5"/>
  <c r="G69" i="5"/>
  <c r="G68" i="5" s="1"/>
  <c r="F69" i="5"/>
  <c r="D69" i="5"/>
  <c r="D68" i="5" s="1"/>
  <c r="H68" i="5"/>
  <c r="E67" i="5"/>
  <c r="I63" i="5"/>
  <c r="H63" i="5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G59" i="5"/>
  <c r="F59" i="5"/>
  <c r="D59" i="5"/>
  <c r="I58" i="5"/>
  <c r="H58" i="5"/>
  <c r="G58" i="5"/>
  <c r="F58" i="5"/>
  <c r="D58" i="5"/>
  <c r="I57" i="5"/>
  <c r="H57" i="5"/>
  <c r="G57" i="5"/>
  <c r="F57" i="5"/>
  <c r="E57" i="5" s="1"/>
  <c r="D57" i="5"/>
  <c r="G56" i="5"/>
  <c r="F56" i="5"/>
  <c r="I55" i="5"/>
  <c r="H55" i="5"/>
  <c r="G55" i="5"/>
  <c r="F55" i="5"/>
  <c r="E55" i="5" s="1"/>
  <c r="D55" i="5"/>
  <c r="I54" i="5"/>
  <c r="H54" i="5"/>
  <c r="G54" i="5"/>
  <c r="F54" i="5"/>
  <c r="D54" i="5"/>
  <c r="I53" i="5"/>
  <c r="E53" i="5" s="1"/>
  <c r="H53" i="5"/>
  <c r="G53" i="5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F50" i="5"/>
  <c r="D50" i="5"/>
  <c r="I49" i="5"/>
  <c r="E49" i="5" s="1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E47" i="5" s="1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E43" i="5" s="1"/>
  <c r="G43" i="5"/>
  <c r="F43" i="5"/>
  <c r="D43" i="5"/>
  <c r="I42" i="5"/>
  <c r="H42" i="5"/>
  <c r="G42" i="5"/>
  <c r="F42" i="5"/>
  <c r="E42" i="5" s="1"/>
  <c r="D42" i="5"/>
  <c r="I41" i="5"/>
  <c r="H41" i="5"/>
  <c r="H39" i="5" s="1"/>
  <c r="H38" i="5" s="1"/>
  <c r="G41" i="5"/>
  <c r="E41" i="5" s="1"/>
  <c r="F41" i="5"/>
  <c r="D41" i="5"/>
  <c r="I40" i="5"/>
  <c r="I39" i="5" s="1"/>
  <c r="I38" i="5" s="1"/>
  <c r="H40" i="5"/>
  <c r="G40" i="5"/>
  <c r="F40" i="5"/>
  <c r="D40" i="5"/>
  <c r="D39" i="5" s="1"/>
  <c r="D38" i="5" s="1"/>
  <c r="I37" i="5"/>
  <c r="E37" i="5" s="1"/>
  <c r="H37" i="5"/>
  <c r="G37" i="5"/>
  <c r="F37" i="5"/>
  <c r="D37" i="5"/>
  <c r="I36" i="5"/>
  <c r="H36" i="5"/>
  <c r="G36" i="5"/>
  <c r="F36" i="5"/>
  <c r="E36" i="5" s="1"/>
  <c r="D36" i="5"/>
  <c r="E35" i="5"/>
  <c r="E34" i="5"/>
  <c r="I33" i="5"/>
  <c r="H33" i="5"/>
  <c r="G33" i="5"/>
  <c r="F33" i="5"/>
  <c r="D33" i="5"/>
  <c r="I32" i="5"/>
  <c r="H32" i="5"/>
  <c r="G32" i="5"/>
  <c r="F32" i="5"/>
  <c r="F25" i="5" s="1"/>
  <c r="D32" i="5"/>
  <c r="I31" i="5"/>
  <c r="H31" i="5"/>
  <c r="G31" i="5"/>
  <c r="G25" i="5" s="1"/>
  <c r="G22" i="5" s="1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H25" i="5" s="1"/>
  <c r="H22" i="5" s="1"/>
  <c r="G26" i="5"/>
  <c r="F26" i="5"/>
  <c r="D26" i="5"/>
  <c r="D25" i="5"/>
  <c r="E24" i="5"/>
  <c r="I23" i="5"/>
  <c r="H23" i="5"/>
  <c r="G23" i="5"/>
  <c r="F23" i="5"/>
  <c r="D23" i="5"/>
  <c r="D22" i="5"/>
  <c r="E15" i="5"/>
  <c r="D15" i="5"/>
  <c r="I96" i="4"/>
  <c r="H96" i="4"/>
  <c r="G96" i="4"/>
  <c r="E96" i="4" s="1"/>
  <c r="F96" i="4"/>
  <c r="D96" i="4"/>
  <c r="I95" i="4"/>
  <c r="H95" i="4"/>
  <c r="G95" i="4"/>
  <c r="F95" i="4"/>
  <c r="D95" i="4"/>
  <c r="I94" i="4"/>
  <c r="H94" i="4"/>
  <c r="G94" i="4"/>
  <c r="F94" i="4"/>
  <c r="E94" i="4" s="1"/>
  <c r="D94" i="4"/>
  <c r="I93" i="4"/>
  <c r="H93" i="4"/>
  <c r="G93" i="4"/>
  <c r="F93" i="4"/>
  <c r="D93" i="4"/>
  <c r="I92" i="4"/>
  <c r="H92" i="4"/>
  <c r="G92" i="4"/>
  <c r="E92" i="4" s="1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E89" i="4" s="1"/>
  <c r="F89" i="4"/>
  <c r="D89" i="4"/>
  <c r="I88" i="4"/>
  <c r="H88" i="4"/>
  <c r="G88" i="4"/>
  <c r="F88" i="4"/>
  <c r="D88" i="4"/>
  <c r="I87" i="4"/>
  <c r="I86" i="4" s="1"/>
  <c r="H87" i="4"/>
  <c r="G87" i="4"/>
  <c r="F87" i="4"/>
  <c r="D87" i="4"/>
  <c r="D86" i="4" s="1"/>
  <c r="F86" i="4"/>
  <c r="I85" i="4"/>
  <c r="H85" i="4"/>
  <c r="G85" i="4"/>
  <c r="F85" i="4"/>
  <c r="D85" i="4"/>
  <c r="I84" i="4"/>
  <c r="H84" i="4"/>
  <c r="G84" i="4"/>
  <c r="F84" i="4"/>
  <c r="E84" i="4"/>
  <c r="D84" i="4"/>
  <c r="I83" i="4"/>
  <c r="H83" i="4"/>
  <c r="G83" i="4"/>
  <c r="E83" i="4" s="1"/>
  <c r="F83" i="4"/>
  <c r="D83" i="4"/>
  <c r="I82" i="4"/>
  <c r="H82" i="4"/>
  <c r="G82" i="4"/>
  <c r="F82" i="4"/>
  <c r="E82" i="4" s="1"/>
  <c r="D82" i="4"/>
  <c r="E81" i="4"/>
  <c r="I80" i="4"/>
  <c r="H80" i="4"/>
  <c r="G80" i="4"/>
  <c r="F80" i="4"/>
  <c r="D80" i="4"/>
  <c r="I79" i="4"/>
  <c r="H79" i="4"/>
  <c r="G79" i="4"/>
  <c r="F79" i="4"/>
  <c r="D79" i="4"/>
  <c r="I78" i="4"/>
  <c r="I77" i="4" s="1"/>
  <c r="H78" i="4"/>
  <c r="G78" i="4"/>
  <c r="F78" i="4"/>
  <c r="D78" i="4"/>
  <c r="D77" i="4" s="1"/>
  <c r="I76" i="4"/>
  <c r="H76" i="4"/>
  <c r="G76" i="4"/>
  <c r="F76" i="4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F73" i="4"/>
  <c r="E73" i="4" s="1"/>
  <c r="D73" i="4"/>
  <c r="I72" i="4"/>
  <c r="H72" i="4"/>
  <c r="G72" i="4"/>
  <c r="F72" i="4"/>
  <c r="D72" i="4"/>
  <c r="I71" i="4"/>
  <c r="H71" i="4"/>
  <c r="G71" i="4"/>
  <c r="F71" i="4"/>
  <c r="D71" i="4"/>
  <c r="I70" i="4"/>
  <c r="I68" i="4" s="1"/>
  <c r="H70" i="4"/>
  <c r="G70" i="4"/>
  <c r="F70" i="4"/>
  <c r="D70" i="4"/>
  <c r="I69" i="4"/>
  <c r="H69" i="4"/>
  <c r="H68" i="4" s="1"/>
  <c r="G69" i="4"/>
  <c r="F69" i="4"/>
  <c r="F68" i="4" s="1"/>
  <c r="D69" i="4"/>
  <c r="D68" i="4"/>
  <c r="D66" i="4" s="1"/>
  <c r="E67" i="4"/>
  <c r="I63" i="4"/>
  <c r="H63" i="4"/>
  <c r="G63" i="4"/>
  <c r="F63" i="4"/>
  <c r="D63" i="4"/>
  <c r="I62" i="4"/>
  <c r="H62" i="4"/>
  <c r="E62" i="4" s="1"/>
  <c r="G62" i="4"/>
  <c r="F62" i="4"/>
  <c r="D62" i="4"/>
  <c r="E61" i="4"/>
  <c r="I60" i="4"/>
  <c r="H60" i="4"/>
  <c r="G60" i="4"/>
  <c r="F60" i="4"/>
  <c r="D60" i="4"/>
  <c r="I59" i="4"/>
  <c r="H59" i="4"/>
  <c r="G59" i="4"/>
  <c r="F59" i="4"/>
  <c r="D59" i="4"/>
  <c r="I58" i="4"/>
  <c r="H58" i="4"/>
  <c r="G58" i="4"/>
  <c r="F58" i="4"/>
  <c r="D58" i="4"/>
  <c r="I57" i="4"/>
  <c r="I56" i="4" s="1"/>
  <c r="H57" i="4"/>
  <c r="G57" i="4"/>
  <c r="F57" i="4"/>
  <c r="E57" i="4"/>
  <c r="D57" i="4"/>
  <c r="I55" i="4"/>
  <c r="H55" i="4"/>
  <c r="G55" i="4"/>
  <c r="E55" i="4" s="1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E52" i="4" s="1"/>
  <c r="F52" i="4"/>
  <c r="D52" i="4"/>
  <c r="I51" i="4"/>
  <c r="H51" i="4"/>
  <c r="G51" i="4"/>
  <c r="F51" i="4"/>
  <c r="E51" i="4" s="1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G47" i="4"/>
  <c r="F47" i="4"/>
  <c r="E47" i="4"/>
  <c r="D47" i="4"/>
  <c r="I46" i="4"/>
  <c r="H46" i="4"/>
  <c r="G46" i="4"/>
  <c r="E46" i="4" s="1"/>
  <c r="F46" i="4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G43" i="4"/>
  <c r="F43" i="4"/>
  <c r="E43" i="4" s="1"/>
  <c r="D43" i="4"/>
  <c r="I42" i="4"/>
  <c r="H42" i="4"/>
  <c r="G42" i="4"/>
  <c r="F42" i="4"/>
  <c r="D42" i="4"/>
  <c r="I41" i="4"/>
  <c r="H41" i="4"/>
  <c r="G41" i="4"/>
  <c r="F41" i="4"/>
  <c r="E41" i="4"/>
  <c r="D41" i="4"/>
  <c r="I40" i="4"/>
  <c r="I39" i="4" s="1"/>
  <c r="I38" i="4" s="1"/>
  <c r="H40" i="4"/>
  <c r="G40" i="4"/>
  <c r="G39" i="4" s="1"/>
  <c r="G38" i="4" s="1"/>
  <c r="F40" i="4"/>
  <c r="D40" i="4"/>
  <c r="D39" i="4" s="1"/>
  <c r="F39" i="4"/>
  <c r="I37" i="4"/>
  <c r="H37" i="4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E33" i="4" s="1"/>
  <c r="D33" i="4"/>
  <c r="I32" i="4"/>
  <c r="H32" i="4"/>
  <c r="G32" i="4"/>
  <c r="F32" i="4"/>
  <c r="D32" i="4"/>
  <c r="I31" i="4"/>
  <c r="H31" i="4"/>
  <c r="G31" i="4"/>
  <c r="F31" i="4"/>
  <c r="D31" i="4"/>
  <c r="I30" i="4"/>
  <c r="E30" i="4" s="1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E28" i="4" s="1"/>
  <c r="D28" i="4"/>
  <c r="I27" i="4"/>
  <c r="H27" i="4"/>
  <c r="G27" i="4"/>
  <c r="F27" i="4"/>
  <c r="E27" i="4" s="1"/>
  <c r="D27" i="4"/>
  <c r="I26" i="4"/>
  <c r="H26" i="4"/>
  <c r="G26" i="4"/>
  <c r="G25" i="4" s="1"/>
  <c r="F26" i="4"/>
  <c r="D26" i="4"/>
  <c r="H25" i="4"/>
  <c r="H22" i="4" s="1"/>
  <c r="D25" i="4"/>
  <c r="E24" i="4"/>
  <c r="I23" i="4"/>
  <c r="H23" i="4"/>
  <c r="G23" i="4"/>
  <c r="F23" i="4"/>
  <c r="D23" i="4"/>
  <c r="D22" i="4" s="1"/>
  <c r="E15" i="4"/>
  <c r="D15" i="4"/>
  <c r="I96" i="3"/>
  <c r="H96" i="3"/>
  <c r="G96" i="3"/>
  <c r="E96" i="3" s="1"/>
  <c r="F96" i="3"/>
  <c r="D96" i="3"/>
  <c r="I95" i="3"/>
  <c r="H95" i="3"/>
  <c r="G95" i="3"/>
  <c r="F95" i="3"/>
  <c r="D95" i="3"/>
  <c r="I94" i="3"/>
  <c r="H94" i="3"/>
  <c r="G94" i="3"/>
  <c r="F94" i="3"/>
  <c r="E94" i="3" s="1"/>
  <c r="D94" i="3"/>
  <c r="I93" i="3"/>
  <c r="H93" i="3"/>
  <c r="G93" i="3"/>
  <c r="F93" i="3"/>
  <c r="E93" i="3" s="1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E90" i="3"/>
  <c r="D90" i="3"/>
  <c r="I89" i="3"/>
  <c r="H89" i="3"/>
  <c r="G89" i="3"/>
  <c r="F89" i="3"/>
  <c r="D89" i="3"/>
  <c r="I88" i="3"/>
  <c r="H88" i="3"/>
  <c r="G88" i="3"/>
  <c r="F88" i="3"/>
  <c r="D88" i="3"/>
  <c r="I87" i="3"/>
  <c r="I86" i="3" s="1"/>
  <c r="H87" i="3"/>
  <c r="G87" i="3"/>
  <c r="G86" i="3" s="1"/>
  <c r="F87" i="3"/>
  <c r="D87" i="3"/>
  <c r="D86" i="3" s="1"/>
  <c r="F86" i="3"/>
  <c r="I85" i="3"/>
  <c r="H85" i="3"/>
  <c r="G85" i="3"/>
  <c r="F85" i="3"/>
  <c r="D85" i="3"/>
  <c r="I84" i="3"/>
  <c r="H84" i="3"/>
  <c r="G84" i="3"/>
  <c r="F84" i="3"/>
  <c r="E84" i="3"/>
  <c r="D84" i="3"/>
  <c r="I83" i="3"/>
  <c r="H83" i="3"/>
  <c r="G83" i="3"/>
  <c r="F83" i="3"/>
  <c r="D83" i="3"/>
  <c r="I82" i="3"/>
  <c r="H82" i="3"/>
  <c r="G82" i="3"/>
  <c r="F82" i="3"/>
  <c r="E82" i="3" s="1"/>
  <c r="D82" i="3"/>
  <c r="E81" i="3"/>
  <c r="I80" i="3"/>
  <c r="H80" i="3"/>
  <c r="G80" i="3"/>
  <c r="F80" i="3"/>
  <c r="D80" i="3"/>
  <c r="I79" i="3"/>
  <c r="H79" i="3"/>
  <c r="G79" i="3"/>
  <c r="F79" i="3"/>
  <c r="D79" i="3"/>
  <c r="I78" i="3"/>
  <c r="I77" i="3" s="1"/>
  <c r="H78" i="3"/>
  <c r="G78" i="3"/>
  <c r="F78" i="3"/>
  <c r="D78" i="3"/>
  <c r="D77" i="3" s="1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E73" i="3" s="1"/>
  <c r="D73" i="3"/>
  <c r="I72" i="3"/>
  <c r="H72" i="3"/>
  <c r="G72" i="3"/>
  <c r="F72" i="3"/>
  <c r="D72" i="3"/>
  <c r="I71" i="3"/>
  <c r="H71" i="3"/>
  <c r="G71" i="3"/>
  <c r="F71" i="3"/>
  <c r="D71" i="3"/>
  <c r="I70" i="3"/>
  <c r="I68" i="3" s="1"/>
  <c r="H70" i="3"/>
  <c r="G70" i="3"/>
  <c r="F70" i="3"/>
  <c r="D70" i="3"/>
  <c r="I69" i="3"/>
  <c r="H69" i="3"/>
  <c r="H68" i="3" s="1"/>
  <c r="G69" i="3"/>
  <c r="F69" i="3"/>
  <c r="F68" i="3" s="1"/>
  <c r="D69" i="3"/>
  <c r="D68" i="3"/>
  <c r="D66" i="3" s="1"/>
  <c r="E67" i="3"/>
  <c r="I63" i="3"/>
  <c r="H63" i="3"/>
  <c r="G63" i="3"/>
  <c r="F63" i="3"/>
  <c r="D63" i="3"/>
  <c r="I62" i="3"/>
  <c r="H62" i="3"/>
  <c r="E62" i="3" s="1"/>
  <c r="G62" i="3"/>
  <c r="F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G58" i="3"/>
  <c r="F58" i="3"/>
  <c r="D58" i="3"/>
  <c r="I57" i="3"/>
  <c r="I56" i="3" s="1"/>
  <c r="H57" i="3"/>
  <c r="G57" i="3"/>
  <c r="F57" i="3"/>
  <c r="E57" i="3"/>
  <c r="D57" i="3"/>
  <c r="I55" i="3"/>
  <c r="H55" i="3"/>
  <c r="G55" i="3"/>
  <c r="E55" i="3" s="1"/>
  <c r="F55" i="3"/>
  <c r="D55" i="3"/>
  <c r="I54" i="3"/>
  <c r="H54" i="3"/>
  <c r="G54" i="3"/>
  <c r="F54" i="3"/>
  <c r="D54" i="3"/>
  <c r="I53" i="3"/>
  <c r="H53" i="3"/>
  <c r="G53" i="3"/>
  <c r="F53" i="3"/>
  <c r="E53" i="3" s="1"/>
  <c r="D53" i="3"/>
  <c r="I52" i="3"/>
  <c r="H52" i="3"/>
  <c r="G52" i="3"/>
  <c r="F52" i="3"/>
  <c r="D52" i="3"/>
  <c r="I51" i="3"/>
  <c r="H51" i="3"/>
  <c r="G51" i="3"/>
  <c r="F51" i="3"/>
  <c r="E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E47" i="3" s="1"/>
  <c r="D47" i="3"/>
  <c r="I46" i="3"/>
  <c r="H46" i="3"/>
  <c r="G46" i="3"/>
  <c r="F46" i="3"/>
  <c r="D46" i="3"/>
  <c r="I45" i="3"/>
  <c r="E45" i="3" s="1"/>
  <c r="H45" i="3"/>
  <c r="G45" i="3"/>
  <c r="F45" i="3"/>
  <c r="D45" i="3"/>
  <c r="I44" i="3"/>
  <c r="H44" i="3"/>
  <c r="G44" i="3"/>
  <c r="F44" i="3"/>
  <c r="E44" i="3" s="1"/>
  <c r="D44" i="3"/>
  <c r="I43" i="3"/>
  <c r="H43" i="3"/>
  <c r="G43" i="3"/>
  <c r="E43" i="3" s="1"/>
  <c r="F43" i="3"/>
  <c r="D43" i="3"/>
  <c r="I42" i="3"/>
  <c r="H42" i="3"/>
  <c r="G42" i="3"/>
  <c r="F42" i="3"/>
  <c r="D42" i="3"/>
  <c r="I41" i="3"/>
  <c r="H41" i="3"/>
  <c r="G41" i="3"/>
  <c r="F41" i="3"/>
  <c r="E41" i="3" s="1"/>
  <c r="D41" i="3"/>
  <c r="I40" i="3"/>
  <c r="H40" i="3"/>
  <c r="H39" i="3" s="1"/>
  <c r="H38" i="3" s="1"/>
  <c r="G40" i="3"/>
  <c r="F40" i="3"/>
  <c r="D40" i="3"/>
  <c r="I39" i="3"/>
  <c r="I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G32" i="3"/>
  <c r="F32" i="3"/>
  <c r="D32" i="3"/>
  <c r="I31" i="3"/>
  <c r="H31" i="3"/>
  <c r="G31" i="3"/>
  <c r="F31" i="3"/>
  <c r="D31" i="3"/>
  <c r="D25" i="3" s="1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E28" i="3" s="1"/>
  <c r="D28" i="3"/>
  <c r="I27" i="3"/>
  <c r="H27" i="3"/>
  <c r="G27" i="3"/>
  <c r="F27" i="3"/>
  <c r="E27" i="3" s="1"/>
  <c r="D27" i="3"/>
  <c r="I26" i="3"/>
  <c r="H26" i="3"/>
  <c r="G26" i="3"/>
  <c r="G25" i="3" s="1"/>
  <c r="F26" i="3"/>
  <c r="D26" i="3"/>
  <c r="H25" i="3"/>
  <c r="H22" i="3" s="1"/>
  <c r="E24" i="3"/>
  <c r="I23" i="3"/>
  <c r="H23" i="3"/>
  <c r="G23" i="3"/>
  <c r="F23" i="3"/>
  <c r="D23" i="3"/>
  <c r="D22" i="3" s="1"/>
  <c r="E15" i="3"/>
  <c r="D15" i="3"/>
  <c r="I96" i="2"/>
  <c r="H96" i="2"/>
  <c r="G96" i="2"/>
  <c r="F96" i="2"/>
  <c r="E96" i="2"/>
  <c r="D96" i="2"/>
  <c r="I95" i="2"/>
  <c r="H95" i="2"/>
  <c r="G95" i="2"/>
  <c r="F95" i="2"/>
  <c r="D95" i="2"/>
  <c r="I94" i="2"/>
  <c r="H94" i="2"/>
  <c r="G94" i="2"/>
  <c r="E94" i="2" s="1"/>
  <c r="F94" i="2"/>
  <c r="D94" i="2"/>
  <c r="I93" i="2"/>
  <c r="H93" i="2"/>
  <c r="G93" i="2"/>
  <c r="F93" i="2"/>
  <c r="E93" i="2" s="1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H90" i="2"/>
  <c r="G90" i="2"/>
  <c r="F90" i="2"/>
  <c r="E90" i="2" s="1"/>
  <c r="D90" i="2"/>
  <c r="I89" i="2"/>
  <c r="H89" i="2"/>
  <c r="G89" i="2"/>
  <c r="F89" i="2"/>
  <c r="D89" i="2"/>
  <c r="I88" i="2"/>
  <c r="E88" i="2" s="1"/>
  <c r="H88" i="2"/>
  <c r="G88" i="2"/>
  <c r="F88" i="2"/>
  <c r="D88" i="2"/>
  <c r="I87" i="2"/>
  <c r="I86" i="2" s="1"/>
  <c r="H87" i="2"/>
  <c r="G87" i="2"/>
  <c r="F87" i="2"/>
  <c r="E87" i="2" s="1"/>
  <c r="E86" i="2" s="1"/>
  <c r="D87" i="2"/>
  <c r="I85" i="2"/>
  <c r="H85" i="2"/>
  <c r="G85" i="2"/>
  <c r="F85" i="2"/>
  <c r="D85" i="2"/>
  <c r="I84" i="2"/>
  <c r="H84" i="2"/>
  <c r="G84" i="2"/>
  <c r="F84" i="2"/>
  <c r="E84" i="2" s="1"/>
  <c r="D84" i="2"/>
  <c r="I83" i="2"/>
  <c r="H83" i="2"/>
  <c r="G83" i="2"/>
  <c r="F83" i="2"/>
  <c r="D83" i="2"/>
  <c r="I82" i="2"/>
  <c r="H82" i="2"/>
  <c r="G82" i="2"/>
  <c r="F82" i="2"/>
  <c r="E82" i="2"/>
  <c r="D82" i="2"/>
  <c r="E81" i="2"/>
  <c r="I80" i="2"/>
  <c r="H80" i="2"/>
  <c r="E80" i="2" s="1"/>
  <c r="G80" i="2"/>
  <c r="F80" i="2"/>
  <c r="D80" i="2"/>
  <c r="I79" i="2"/>
  <c r="H79" i="2"/>
  <c r="G79" i="2"/>
  <c r="F79" i="2"/>
  <c r="D79" i="2"/>
  <c r="I78" i="2"/>
  <c r="H78" i="2"/>
  <c r="G78" i="2"/>
  <c r="F78" i="2"/>
  <c r="F77" i="2" s="1"/>
  <c r="D78" i="2"/>
  <c r="D77" i="2" s="1"/>
  <c r="I76" i="2"/>
  <c r="H76" i="2"/>
  <c r="E76" i="2" s="1"/>
  <c r="G76" i="2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D73" i="2"/>
  <c r="I72" i="2"/>
  <c r="H72" i="2"/>
  <c r="E72" i="2" s="1"/>
  <c r="G72" i="2"/>
  <c r="F72" i="2"/>
  <c r="D72" i="2"/>
  <c r="I71" i="2"/>
  <c r="H71" i="2"/>
  <c r="G71" i="2"/>
  <c r="F71" i="2"/>
  <c r="D71" i="2"/>
  <c r="I70" i="2"/>
  <c r="H70" i="2"/>
  <c r="G70" i="2"/>
  <c r="F70" i="2"/>
  <c r="D70" i="2"/>
  <c r="I69" i="2"/>
  <c r="I68" i="2" s="1"/>
  <c r="H69" i="2"/>
  <c r="G69" i="2"/>
  <c r="G68" i="2" s="1"/>
  <c r="F69" i="2"/>
  <c r="D69" i="2"/>
  <c r="H68" i="2"/>
  <c r="D68" i="2"/>
  <c r="E67" i="2"/>
  <c r="I63" i="2"/>
  <c r="H63" i="2"/>
  <c r="G63" i="2"/>
  <c r="F63" i="2"/>
  <c r="D63" i="2"/>
  <c r="I62" i="2"/>
  <c r="H62" i="2"/>
  <c r="G62" i="2"/>
  <c r="F62" i="2"/>
  <c r="D62" i="2"/>
  <c r="E61" i="2"/>
  <c r="I60" i="2"/>
  <c r="H60" i="2"/>
  <c r="G60" i="2"/>
  <c r="F60" i="2"/>
  <c r="D60" i="2"/>
  <c r="I59" i="2"/>
  <c r="H59" i="2"/>
  <c r="G59" i="2"/>
  <c r="F59" i="2"/>
  <c r="D59" i="2"/>
  <c r="I58" i="2"/>
  <c r="H58" i="2"/>
  <c r="G58" i="2"/>
  <c r="G56" i="2" s="1"/>
  <c r="F58" i="2"/>
  <c r="D58" i="2"/>
  <c r="I57" i="2"/>
  <c r="H57" i="2"/>
  <c r="G57" i="2"/>
  <c r="F57" i="2"/>
  <c r="F56" i="2" s="1"/>
  <c r="D57" i="2"/>
  <c r="I55" i="2"/>
  <c r="H55" i="2"/>
  <c r="G55" i="2"/>
  <c r="F55" i="2"/>
  <c r="E55" i="2" s="1"/>
  <c r="D55" i="2"/>
  <c r="I54" i="2"/>
  <c r="H54" i="2"/>
  <c r="G54" i="2"/>
  <c r="F54" i="2"/>
  <c r="E54" i="2" s="1"/>
  <c r="D54" i="2"/>
  <c r="I53" i="2"/>
  <c r="H53" i="2"/>
  <c r="G53" i="2"/>
  <c r="F53" i="2"/>
  <c r="E53" i="2" s="1"/>
  <c r="D53" i="2"/>
  <c r="I52" i="2"/>
  <c r="H52" i="2"/>
  <c r="G52" i="2"/>
  <c r="F52" i="2"/>
  <c r="D52" i="2"/>
  <c r="I51" i="2"/>
  <c r="H51" i="2"/>
  <c r="G51" i="2"/>
  <c r="F51" i="2"/>
  <c r="E51" i="2" s="1"/>
  <c r="D51" i="2"/>
  <c r="I50" i="2"/>
  <c r="H50" i="2"/>
  <c r="G50" i="2"/>
  <c r="F50" i="2"/>
  <c r="D50" i="2"/>
  <c r="I49" i="2"/>
  <c r="E49" i="2" s="1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E47" i="2" s="1"/>
  <c r="D47" i="2"/>
  <c r="I46" i="2"/>
  <c r="H46" i="2"/>
  <c r="G46" i="2"/>
  <c r="F46" i="2"/>
  <c r="E46" i="2" s="1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G43" i="2"/>
  <c r="F43" i="2"/>
  <c r="E43" i="2"/>
  <c r="D43" i="2"/>
  <c r="I42" i="2"/>
  <c r="H42" i="2"/>
  <c r="G42" i="2"/>
  <c r="F42" i="2"/>
  <c r="D42" i="2"/>
  <c r="I41" i="2"/>
  <c r="H41" i="2"/>
  <c r="G41" i="2"/>
  <c r="F41" i="2"/>
  <c r="E41" i="2" s="1"/>
  <c r="D41" i="2"/>
  <c r="I40" i="2"/>
  <c r="I39" i="2" s="1"/>
  <c r="I38" i="2" s="1"/>
  <c r="H40" i="2"/>
  <c r="G40" i="2"/>
  <c r="F40" i="2"/>
  <c r="E40" i="2" s="1"/>
  <c r="D40" i="2"/>
  <c r="I37" i="2"/>
  <c r="E37" i="2" s="1"/>
  <c r="H37" i="2"/>
  <c r="G37" i="2"/>
  <c r="F37" i="2"/>
  <c r="D37" i="2"/>
  <c r="I36" i="2"/>
  <c r="H36" i="2"/>
  <c r="G36" i="2"/>
  <c r="F36" i="2"/>
  <c r="E36" i="2" s="1"/>
  <c r="D36" i="2"/>
  <c r="E35" i="2"/>
  <c r="E34" i="2"/>
  <c r="I33" i="2"/>
  <c r="H33" i="2"/>
  <c r="G33" i="2"/>
  <c r="F33" i="2"/>
  <c r="D33" i="2"/>
  <c r="I32" i="2"/>
  <c r="H32" i="2"/>
  <c r="G32" i="2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E28" i="2" s="1"/>
  <c r="D28" i="2"/>
  <c r="I27" i="2"/>
  <c r="H27" i="2"/>
  <c r="G27" i="2"/>
  <c r="F27" i="2"/>
  <c r="D27" i="2"/>
  <c r="I26" i="2"/>
  <c r="I25" i="2" s="1"/>
  <c r="I22" i="2" s="1"/>
  <c r="H26" i="2"/>
  <c r="H25" i="2" s="1"/>
  <c r="H22" i="2" s="1"/>
  <c r="G26" i="2"/>
  <c r="G25" i="2" s="1"/>
  <c r="F26" i="2"/>
  <c r="E26" i="2"/>
  <c r="D26" i="2"/>
  <c r="D25" i="2"/>
  <c r="E24" i="2"/>
  <c r="I23" i="2"/>
  <c r="H23" i="2"/>
  <c r="G23" i="2"/>
  <c r="F23" i="2"/>
  <c r="D23" i="2"/>
  <c r="D22" i="2"/>
  <c r="E15" i="2"/>
  <c r="D15" i="2"/>
  <c r="D66" i="5" l="1"/>
  <c r="D56" i="5"/>
  <c r="D64" i="5" s="1"/>
  <c r="E86" i="5"/>
  <c r="E26" i="5"/>
  <c r="E25" i="5" s="1"/>
  <c r="I25" i="5"/>
  <c r="I22" i="5" s="1"/>
  <c r="I64" i="5" s="1"/>
  <c r="E29" i="5"/>
  <c r="E30" i="5"/>
  <c r="E33" i="5"/>
  <c r="E40" i="5"/>
  <c r="E46" i="5"/>
  <c r="E58" i="5"/>
  <c r="E59" i="5"/>
  <c r="E71" i="5"/>
  <c r="E75" i="5"/>
  <c r="E79" i="5"/>
  <c r="H86" i="5"/>
  <c r="E91" i="5"/>
  <c r="G39" i="5"/>
  <c r="G38" i="5" s="1"/>
  <c r="G64" i="5" s="1"/>
  <c r="E50" i="5"/>
  <c r="E51" i="5"/>
  <c r="E54" i="5"/>
  <c r="E63" i="5"/>
  <c r="E70" i="5"/>
  <c r="E74" i="5"/>
  <c r="H77" i="5"/>
  <c r="H66" i="5" s="1"/>
  <c r="E83" i="5"/>
  <c r="E84" i="5"/>
  <c r="E95" i="5"/>
  <c r="F22" i="5"/>
  <c r="E27" i="5"/>
  <c r="E28" i="5"/>
  <c r="E31" i="5"/>
  <c r="E32" i="5"/>
  <c r="E44" i="5"/>
  <c r="E45" i="5"/>
  <c r="I56" i="5"/>
  <c r="E60" i="5"/>
  <c r="E62" i="5"/>
  <c r="E56" i="5" s="1"/>
  <c r="F68" i="5"/>
  <c r="F66" i="5" s="1"/>
  <c r="E73" i="5"/>
  <c r="I77" i="5"/>
  <c r="G77" i="5"/>
  <c r="G66" i="5" s="1"/>
  <c r="D86" i="5"/>
  <c r="E89" i="5"/>
  <c r="E90" i="5"/>
  <c r="F38" i="4"/>
  <c r="E95" i="4"/>
  <c r="H39" i="4"/>
  <c r="H38" i="4" s="1"/>
  <c r="E44" i="4"/>
  <c r="E45" i="4"/>
  <c r="E50" i="4"/>
  <c r="F56" i="4"/>
  <c r="E60" i="4"/>
  <c r="D56" i="4"/>
  <c r="G68" i="4"/>
  <c r="E72" i="4"/>
  <c r="E76" i="4"/>
  <c r="E80" i="4"/>
  <c r="E88" i="4"/>
  <c r="E86" i="4" s="1"/>
  <c r="E93" i="4"/>
  <c r="G22" i="4"/>
  <c r="E26" i="4"/>
  <c r="I25" i="4"/>
  <c r="I22" i="4" s="1"/>
  <c r="I64" i="4" s="1"/>
  <c r="E31" i="4"/>
  <c r="E32" i="4"/>
  <c r="D38" i="4"/>
  <c r="D64" i="4" s="1"/>
  <c r="E42" i="4"/>
  <c r="E49" i="4"/>
  <c r="E54" i="4"/>
  <c r="E59" i="4"/>
  <c r="E71" i="4"/>
  <c r="E75" i="4"/>
  <c r="E79" i="4"/>
  <c r="E87" i="4"/>
  <c r="E91" i="4"/>
  <c r="F25" i="4"/>
  <c r="E29" i="4"/>
  <c r="E36" i="4"/>
  <c r="E37" i="4"/>
  <c r="E40" i="4"/>
  <c r="E48" i="4"/>
  <c r="E53" i="4"/>
  <c r="E58" i="4"/>
  <c r="E56" i="4" s="1"/>
  <c r="E63" i="4"/>
  <c r="E70" i="4"/>
  <c r="E74" i="4"/>
  <c r="F77" i="4"/>
  <c r="F66" i="4" s="1"/>
  <c r="H77" i="4"/>
  <c r="E85" i="4"/>
  <c r="H86" i="4"/>
  <c r="H66" i="4" s="1"/>
  <c r="E90" i="4"/>
  <c r="I66" i="3"/>
  <c r="G77" i="3"/>
  <c r="E31" i="3"/>
  <c r="E32" i="3"/>
  <c r="D39" i="3"/>
  <c r="D38" i="3" s="1"/>
  <c r="E42" i="3"/>
  <c r="E48" i="3"/>
  <c r="E49" i="3"/>
  <c r="E54" i="3"/>
  <c r="F56" i="3"/>
  <c r="E60" i="3"/>
  <c r="D56" i="3"/>
  <c r="G68" i="3"/>
  <c r="G66" i="3" s="1"/>
  <c r="E72" i="3"/>
  <c r="E76" i="3"/>
  <c r="E80" i="3"/>
  <c r="E87" i="3"/>
  <c r="E86" i="3" s="1"/>
  <c r="E88" i="3"/>
  <c r="G22" i="3"/>
  <c r="E26" i="3"/>
  <c r="I25" i="3"/>
  <c r="I22" i="3" s="1"/>
  <c r="I64" i="3" s="1"/>
  <c r="I65" i="3" s="1"/>
  <c r="E36" i="3"/>
  <c r="E37" i="3"/>
  <c r="E40" i="3"/>
  <c r="E52" i="3"/>
  <c r="E59" i="3"/>
  <c r="E71" i="3"/>
  <c r="E75" i="3"/>
  <c r="E79" i="3"/>
  <c r="E85" i="3"/>
  <c r="E91" i="3"/>
  <c r="E92" i="3"/>
  <c r="F25" i="3"/>
  <c r="F22" i="3" s="1"/>
  <c r="F64" i="3" s="1"/>
  <c r="E29" i="3"/>
  <c r="E30" i="3"/>
  <c r="E25" i="3" s="1"/>
  <c r="E33" i="3"/>
  <c r="F39" i="3"/>
  <c r="F38" i="3" s="1"/>
  <c r="G39" i="3"/>
  <c r="G38" i="3" s="1"/>
  <c r="E46" i="3"/>
  <c r="E50" i="3"/>
  <c r="E58" i="3"/>
  <c r="E56" i="3" s="1"/>
  <c r="E63" i="3"/>
  <c r="E70" i="3"/>
  <c r="E74" i="3"/>
  <c r="F77" i="3"/>
  <c r="F66" i="3" s="1"/>
  <c r="H77" i="3"/>
  <c r="H66" i="3" s="1"/>
  <c r="E83" i="3"/>
  <c r="H86" i="3"/>
  <c r="E89" i="3"/>
  <c r="E95" i="3"/>
  <c r="D64" i="2"/>
  <c r="F25" i="2"/>
  <c r="E29" i="2"/>
  <c r="E30" i="2"/>
  <c r="E25" i="2" s="1"/>
  <c r="E33" i="2"/>
  <c r="F39" i="2"/>
  <c r="F38" i="2" s="1"/>
  <c r="G39" i="2"/>
  <c r="G38" i="2" s="1"/>
  <c r="E52" i="2"/>
  <c r="E58" i="2"/>
  <c r="E59" i="2"/>
  <c r="E71" i="2"/>
  <c r="E75" i="2"/>
  <c r="E79" i="2"/>
  <c r="E85" i="2"/>
  <c r="F86" i="2"/>
  <c r="G86" i="2"/>
  <c r="E91" i="2"/>
  <c r="E27" i="2"/>
  <c r="H39" i="2"/>
  <c r="H38" i="2" s="1"/>
  <c r="E44" i="2"/>
  <c r="E45" i="2"/>
  <c r="E50" i="2"/>
  <c r="E63" i="2"/>
  <c r="E70" i="2"/>
  <c r="E74" i="2"/>
  <c r="H77" i="2"/>
  <c r="H66" i="2" s="1"/>
  <c r="E83" i="2"/>
  <c r="H86" i="2"/>
  <c r="E89" i="2"/>
  <c r="G22" i="2"/>
  <c r="G64" i="2" s="1"/>
  <c r="G65" i="2" s="1"/>
  <c r="E39" i="2"/>
  <c r="D56" i="2"/>
  <c r="E31" i="2"/>
  <c r="E32" i="2"/>
  <c r="D39" i="2"/>
  <c r="D38" i="2" s="1"/>
  <c r="E42" i="2"/>
  <c r="E48" i="2"/>
  <c r="E57" i="2"/>
  <c r="I56" i="2"/>
  <c r="I64" i="2" s="1"/>
  <c r="E60" i="2"/>
  <c r="E62" i="2"/>
  <c r="E56" i="2" s="1"/>
  <c r="F68" i="2"/>
  <c r="F66" i="2" s="1"/>
  <c r="E73" i="2"/>
  <c r="I77" i="2"/>
  <c r="I66" i="2" s="1"/>
  <c r="G77" i="2"/>
  <c r="G66" i="2" s="1"/>
  <c r="G97" i="2" s="1"/>
  <c r="D86" i="2"/>
  <c r="D66" i="2" s="1"/>
  <c r="D65" i="2" s="1"/>
  <c r="E95" i="2"/>
  <c r="E39" i="5"/>
  <c r="I66" i="5"/>
  <c r="E23" i="5"/>
  <c r="E69" i="5"/>
  <c r="E68" i="5" s="1"/>
  <c r="F39" i="5"/>
  <c r="F38" i="5" s="1"/>
  <c r="H56" i="5"/>
  <c r="H64" i="5" s="1"/>
  <c r="E78" i="5"/>
  <c r="F22" i="4"/>
  <c r="F64" i="4" s="1"/>
  <c r="E25" i="4"/>
  <c r="I66" i="4"/>
  <c r="G56" i="4"/>
  <c r="G64" i="4" s="1"/>
  <c r="H56" i="4"/>
  <c r="H64" i="4" s="1"/>
  <c r="G77" i="4"/>
  <c r="E23" i="4"/>
  <c r="E69" i="4"/>
  <c r="E68" i="4" s="1"/>
  <c r="E78" i="4"/>
  <c r="G86" i="4"/>
  <c r="D64" i="3"/>
  <c r="E39" i="3"/>
  <c r="E38" i="3" s="1"/>
  <c r="I97" i="3"/>
  <c r="E23" i="3"/>
  <c r="E69" i="3"/>
  <c r="E68" i="3" s="1"/>
  <c r="G56" i="3"/>
  <c r="H56" i="3"/>
  <c r="H64" i="3" s="1"/>
  <c r="E78" i="3"/>
  <c r="F22" i="2"/>
  <c r="F64" i="2" s="1"/>
  <c r="H56" i="2"/>
  <c r="H64" i="2" s="1"/>
  <c r="E23" i="2"/>
  <c r="E69" i="2"/>
  <c r="E68" i="2" s="1"/>
  <c r="E66" i="2" s="1"/>
  <c r="E78" i="2"/>
  <c r="E77" i="2" s="1"/>
  <c r="G65" i="5" l="1"/>
  <c r="G97" i="5"/>
  <c r="D97" i="5"/>
  <c r="D65" i="5"/>
  <c r="E77" i="5"/>
  <c r="E22" i="5"/>
  <c r="E38" i="5"/>
  <c r="F64" i="5"/>
  <c r="E22" i="4"/>
  <c r="E64" i="4" s="1"/>
  <c r="G66" i="4"/>
  <c r="E77" i="4"/>
  <c r="E66" i="4" s="1"/>
  <c r="E39" i="4"/>
  <c r="E38" i="4" s="1"/>
  <c r="F65" i="3"/>
  <c r="F97" i="3"/>
  <c r="G64" i="3"/>
  <c r="G65" i="3" s="1"/>
  <c r="E77" i="3"/>
  <c r="E66" i="3" s="1"/>
  <c r="I65" i="2"/>
  <c r="I97" i="2"/>
  <c r="D97" i="2"/>
  <c r="E38" i="2"/>
  <c r="E22" i="2"/>
  <c r="H97" i="5"/>
  <c r="H65" i="5"/>
  <c r="F65" i="5"/>
  <c r="F97" i="5"/>
  <c r="E66" i="5"/>
  <c r="A65" i="5"/>
  <c r="A97" i="5"/>
  <c r="I65" i="5"/>
  <c r="I97" i="5"/>
  <c r="H97" i="4"/>
  <c r="H65" i="4"/>
  <c r="G65" i="4"/>
  <c r="G97" i="4"/>
  <c r="F65" i="4"/>
  <c r="F97" i="4"/>
  <c r="D97" i="4"/>
  <c r="D65" i="4"/>
  <c r="I97" i="4"/>
  <c r="I65" i="4"/>
  <c r="H97" i="3"/>
  <c r="H65" i="3"/>
  <c r="G97" i="3"/>
  <c r="E22" i="3"/>
  <c r="E64" i="3" s="1"/>
  <c r="D97" i="3"/>
  <c r="D65" i="3"/>
  <c r="F97" i="2"/>
  <c r="F65" i="2"/>
  <c r="H97" i="2"/>
  <c r="H65" i="2"/>
  <c r="A65" i="2"/>
  <c r="A97" i="2"/>
  <c r="E64" i="5" l="1"/>
  <c r="E65" i="5" s="1"/>
  <c r="E65" i="4"/>
  <c r="E97" i="4"/>
  <c r="E64" i="2"/>
  <c r="E97" i="5"/>
  <c r="A65" i="4"/>
  <c r="A97" i="4"/>
  <c r="A65" i="3"/>
  <c r="A97" i="3"/>
  <c r="E65" i="3"/>
  <c r="E97" i="3"/>
  <c r="E97" i="2" l="1"/>
  <c r="E65" i="2"/>
</calcChain>
</file>

<file path=xl/sharedStrings.xml><?xml version="1.0" encoding="utf-8"?>
<sst xmlns="http://schemas.openxmlformats.org/spreadsheetml/2006/main" count="896" uniqueCount="175">
  <si>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</si>
  <si>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</si>
  <si>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</si>
  <si>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</si>
  <si>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</si>
  <si>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</si>
  <si>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</si>
  <si>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</si>
  <si>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</si>
  <si>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</si>
  <si>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</si>
  <si>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</si>
  <si>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</si>
  <si>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</si>
  <si>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</si>
  <si>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</si>
  <si>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</si>
  <si>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</si>
  <si>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</si>
  <si>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</si>
  <si>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</si>
  <si>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</si>
  <si>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</si>
  <si>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</si>
  <si>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</si>
  <si>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</si>
  <si>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</si>
  <si>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</si>
  <si>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</si>
  <si>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</si>
  <si>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</si>
  <si>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</si>
  <si>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</si>
  <si>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</si>
  <si>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</si>
  <si>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</si>
  <si>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</si>
  <si>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</si>
  <si>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</si>
  <si>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</si>
  <si>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</si>
  <si>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</si>
  <si>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</si>
  <si>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</si>
  <si>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</si>
  <si>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</si>
  <si>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</si>
  <si>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</si>
  <si>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</si>
  <si>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</si>
  <si>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</si>
  <si>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</si>
  <si>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</si>
  <si>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</si>
  <si>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</si>
  <si>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</si>
  <si>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</si>
  <si>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</si>
  <si>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</si>
  <si>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</si>
  <si>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</si>
  <si>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</si>
  <si>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</si>
  <si>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</si>
  <si>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</si>
  <si>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</si>
  <si>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</si>
  <si>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</si>
  <si>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</si>
  <si>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</si>
  <si>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</si>
  <si>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</si>
  <si>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</si>
  <si>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</si>
  <si>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</si>
  <si>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</si>
  <si>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</si>
  <si>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</si>
  <si>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</si>
  <si>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</si>
  <si>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</si>
  <si>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</si>
  <si>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</si>
  <si>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</si>
  <si>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</si>
  <si>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</si>
  <si>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</si>
  <si>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</si>
  <si>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</si>
  <si>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</si>
  <si>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</si>
  <si>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</si>
  <si>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</si>
  <si>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</si>
  <si>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</si>
  <si>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</si>
  <si>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</si>
  <si>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</si>
  <si>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</si>
  <si>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</si>
  <si>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</si>
  <si>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</si>
  <si>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</si>
  <si>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</si>
  <si>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</si>
  <si>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</si>
  <si>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</si>
  <si>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</si>
  <si>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</si>
  <si>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</si>
  <si>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</si>
  <si>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</si>
  <si>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</si>
  <si>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</si>
  <si>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</si>
  <si>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</si>
  <si>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</si>
  <si>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</si>
  <si>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</si>
  <si>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</si>
  <si>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</si>
  <si>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</si>
  <si>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</si>
  <si>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</si>
  <si>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</si>
  <si>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</si>
  <si>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</si>
  <si>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</si>
  <si>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</si>
  <si>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</si>
  <si>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</si>
  <si>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</si>
  <si>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</si>
  <si>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</si>
  <si>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</si>
  <si>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</si>
  <si>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</si>
  <si>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</si>
  <si>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</si>
  <si>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</si>
  <si>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</si>
  <si>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</si>
  <si>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</si>
  <si>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</si>
  <si>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</si>
  <si>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</si>
  <si>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</si>
  <si>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</si>
  <si>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</si>
  <si>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</si>
  <si>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</si>
  <si>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</si>
  <si>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</si>
  <si>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</si>
  <si>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</si>
  <si>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</si>
  <si>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</si>
  <si>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</si>
  <si>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</si>
  <si>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</si>
  <si>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</si>
  <si>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</si>
  <si>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</si>
  <si>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</si>
  <si>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</si>
  <si>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</si>
  <si>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03.08.2018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</si>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</sst>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28" fillId="6" borderId="5" xfId="3" applyNumberFormat="1" applyFont="1" applyFill="1" applyBorder="1" applyAlignment="1" applyProtection="1">
      <alignment horizontal="right" vertical="center"/>
    </xf>
    <xf numFmtId="0" fontId="11" fillId="6" borderId="41" xfId="1" quotePrefix="1" applyFont="1" applyFill="1" applyBorder="1" applyAlignment="1" applyProtection="1">
      <alignment horizontal="left"/>
    </xf>
    <xf numFmtId="0" fontId="12" fillId="6" borderId="41" xfId="1" applyFont="1" applyFill="1" applyBorder="1" applyAlignment="1" applyProtection="1">
      <alignment horizontal="left"/>
    </xf>
    <xf numFmtId="0" fontId="12" fillId="6" borderId="41" xfId="1" quotePrefix="1" applyFont="1" applyFill="1" applyBorder="1" applyAlignment="1" applyProtection="1">
      <alignment horizontal="left"/>
    </xf>
    <xf numFmtId="3" fontId="12" fillId="6" borderId="41" xfId="1" applyNumberFormat="1" applyFont="1" applyFill="1" applyBorder="1" applyAlignment="1" applyProtection="1"/>
    <xf numFmtId="0" fontId="8" fillId="3" borderId="3" xfId="1" applyFont="1" applyFill="1" applyBorder="1" applyAlignment="1" applyProtection="1">
      <alignment horizontal="left"/>
    </xf>
    <xf numFmtId="0" fontId="8" fillId="3" borderId="11" xfId="1" applyFont="1" applyFill="1" applyBorder="1" applyAlignment="1" applyProtection="1">
      <alignment horizontal="left"/>
    </xf>
    <xf numFmtId="0" fontId="8" fillId="3" borderId="69" xfId="1" applyFont="1" applyFill="1" applyBorder="1" applyAlignment="1" applyProtection="1">
      <alignment horizontal="left"/>
    </xf>
    <xf numFmtId="0" fontId="8" fillId="3" borderId="15" xfId="1" applyFont="1" applyFill="1" applyBorder="1" applyAlignment="1" applyProtection="1">
      <alignment horizontal="left"/>
    </xf>
    <xf numFmtId="0" fontId="8" fillId="3" borderId="1" xfId="1" applyFont="1" applyFill="1" applyBorder="1" applyAlignment="1" applyProtection="1">
      <alignment horizontal="left"/>
    </xf>
    <xf numFmtId="0" fontId="8" fillId="3" borderId="0" xfId="1" applyFont="1" applyFill="1" applyBorder="1" applyProtection="1"/>
    <xf numFmtId="0" fontId="12" fillId="3" borderId="3" xfId="1" quotePrefix="1" applyFont="1" applyFill="1" applyBorder="1" applyAlignment="1" applyProtection="1">
      <alignment horizontal="center"/>
    </xf>
    <xf numFmtId="0" fontId="12" fillId="3" borderId="2" xfId="1" quotePrefix="1" applyFont="1" applyFill="1" applyBorder="1" applyAlignment="1" applyProtection="1">
      <alignment horizontal="center"/>
    </xf>
    <xf numFmtId="0" fontId="12" fillId="3" borderId="15" xfId="1" quotePrefix="1" applyFont="1" applyFill="1" applyBorder="1" applyAlignment="1" applyProtection="1">
      <alignment horizontal="center"/>
    </xf>
    <xf numFmtId="0" fontId="8" fillId="3" borderId="3" xfId="1" applyFont="1" applyFill="1" applyBorder="1" applyAlignment="1" applyProtection="1">
      <alignment horizontal="center"/>
    </xf>
    <xf numFmtId="0" fontId="8" fillId="3" borderId="3" xfId="1" applyFont="1" applyFill="1" applyBorder="1" applyProtection="1"/>
    <xf numFmtId="0" fontId="15" fillId="3" borderId="0" xfId="1" applyFont="1" applyFill="1" applyProtection="1"/>
    <xf numFmtId="0" fontId="12" fillId="3" borderId="3" xfId="1" applyFont="1" applyFill="1" applyBorder="1" applyAlignment="1" applyProtection="1"/>
    <xf numFmtId="0" fontId="8" fillId="3" borderId="3" xfId="1" quotePrefix="1" applyFont="1" applyFill="1" applyBorder="1" applyAlignment="1" applyProtection="1">
      <alignment horizontal="left"/>
    </xf>
    <xf numFmtId="3" fontId="8" fillId="3" borderId="3" xfId="1" quotePrefix="1" applyNumberFormat="1" applyFont="1" applyFill="1" applyBorder="1" applyAlignment="1" applyProtection="1"/>
    <xf numFmtId="0" fontId="12" fillId="3" borderId="3" xfId="1" applyFont="1" applyFill="1" applyBorder="1" applyAlignment="1" applyProtection="1">
      <alignment horizontal="left"/>
    </xf>
    <xf numFmtId="3" fontId="12" fillId="3" borderId="3" xfId="1" applyNumberFormat="1" applyFont="1" applyFill="1" applyBorder="1" applyAlignment="1" applyProtection="1">
      <alignment horizontal="right"/>
    </xf>
    <xf numFmtId="0" fontId="8" fillId="3" borderId="0" xfId="1" applyFont="1" applyFill="1" applyBorder="1" applyAlignment="1" applyProtection="1">
      <alignment horizontal="left"/>
    </xf>
    <xf numFmtId="1" fontId="12" fillId="3" borderId="0" xfId="1" applyNumberFormat="1" applyFont="1" applyFill="1" applyBorder="1" applyProtection="1"/>
    <xf numFmtId="0" fontId="12" fillId="3" borderId="0" xfId="1" applyFont="1" applyFill="1" applyBorder="1" applyAlignment="1" applyProtection="1">
      <alignment horizontal="left"/>
    </xf>
    <xf numFmtId="0" fontId="12" fillId="3" borderId="0" xfId="1" applyFont="1" applyFill="1" applyBorder="1" applyProtection="1"/>
    <xf numFmtId="0" fontId="10" fillId="3" borderId="0" xfId="1" applyFont="1" applyFill="1" applyProtection="1"/>
    <xf numFmtId="0" fontId="8" fillId="3" borderId="21" xfId="1" applyFont="1" applyFill="1" applyBorder="1" applyAlignment="1" applyProtection="1">
      <alignment horizontal="left"/>
    </xf>
    <xf numFmtId="3" fontId="8" fillId="3" borderId="21" xfId="1" quotePrefix="1" applyNumberFormat="1" applyFont="1" applyFill="1" applyBorder="1" applyAlignment="1" applyProtection="1"/>
    <xf numFmtId="0" fontId="8" fillId="3" borderId="19" xfId="1" applyFont="1" applyFill="1" applyBorder="1" applyAlignment="1" applyProtection="1">
      <alignment horizontal="left"/>
    </xf>
    <xf numFmtId="3" fontId="8" fillId="3" borderId="19" xfId="1" quotePrefix="1" applyNumberFormat="1" applyFont="1" applyFill="1" applyBorder="1" applyAlignment="1" applyProtection="1"/>
    <xf numFmtId="0" fontId="8" fillId="3" borderId="71" xfId="1" applyFont="1" applyFill="1" applyBorder="1" applyAlignment="1" applyProtection="1">
      <alignment horizontal="left"/>
    </xf>
    <xf numFmtId="0" fontId="8" fillId="3" borderId="72" xfId="1" applyFont="1" applyFill="1" applyBorder="1" applyAlignment="1" applyProtection="1">
      <alignment horizontal="left"/>
    </xf>
    <xf numFmtId="0" fontId="8" fillId="3" borderId="73" xfId="1" applyFont="1" applyFill="1" applyBorder="1" applyAlignment="1" applyProtection="1">
      <alignment horizontal="left"/>
    </xf>
    <xf numFmtId="0" fontId="17" fillId="3" borderId="73" xfId="1" applyFont="1" applyFill="1" applyBorder="1" applyAlignment="1" applyProtection="1">
      <alignment horizontal="left"/>
    </xf>
    <xf numFmtId="0" fontId="8" fillId="3" borderId="74" xfId="1" applyFont="1" applyFill="1" applyBorder="1" applyAlignment="1" applyProtection="1">
      <alignment horizontal="left"/>
    </xf>
    <xf numFmtId="0" fontId="8" fillId="3" borderId="16" xfId="1" applyFont="1" applyFill="1" applyBorder="1" applyAlignment="1" applyProtection="1">
      <alignment horizontal="left"/>
    </xf>
    <xf numFmtId="0" fontId="11" fillId="5" borderId="41" xfId="1" applyFont="1" applyFill="1" applyBorder="1" applyAlignment="1" applyProtection="1">
      <alignment horizontal="left"/>
    </xf>
    <xf numFmtId="0" fontId="8" fillId="5" borderId="41" xfId="1" applyFont="1" applyFill="1" applyBorder="1" applyAlignment="1" applyProtection="1">
      <alignment horizontal="left"/>
    </xf>
    <xf numFmtId="0" fontId="12" fillId="5" borderId="41" xfId="1" quotePrefix="1" applyFont="1" applyFill="1" applyBorder="1" applyAlignment="1" applyProtection="1">
      <alignment horizontal="left"/>
    </xf>
    <xf numFmtId="3" fontId="12" fillId="5" borderId="41" xfId="1" applyNumberFormat="1" applyFont="1" applyFill="1" applyBorder="1" applyAlignment="1" applyProtection="1"/>
    <xf numFmtId="0" fontId="8" fillId="2" borderId="21" xfId="1" applyFont="1" applyFill="1" applyBorder="1" applyAlignment="1" applyProtection="1">
      <alignment horizontal="left"/>
    </xf>
    <xf numFmtId="1" fontId="12" fillId="2" borderId="21" xfId="1" applyNumberFormat="1" applyFont="1" applyFill="1" applyBorder="1" applyAlignment="1" applyProtection="1"/>
    <xf numFmtId="0" fontId="8" fillId="2" borderId="16" xfId="1" applyFont="1" applyFill="1" applyBorder="1" applyAlignment="1" applyProtection="1">
      <alignment horizontal="left"/>
    </xf>
    <xf numFmtId="1" fontId="12" fillId="2" borderId="16" xfId="1" applyNumberFormat="1" applyFont="1" applyFill="1" applyBorder="1" applyAlignment="1" applyProtection="1"/>
    <xf numFmtId="0" fontId="8" fillId="2" borderId="75" xfId="1" applyFont="1" applyFill="1" applyBorder="1" applyAlignment="1" applyProtection="1">
      <alignment horizontal="left"/>
    </xf>
    <xf numFmtId="1" fontId="12" fillId="2" borderId="19" xfId="1" applyNumberFormat="1" applyFont="1" applyFill="1" applyBorder="1" applyAlignment="1" applyProtection="1"/>
    <xf numFmtId="3" fontId="8" fillId="3" borderId="74" xfId="1" applyNumberFormat="1" applyFont="1" applyFill="1" applyBorder="1" applyAlignment="1" applyProtection="1"/>
    <xf numFmtId="3" fontId="8" fillId="3" borderId="16" xfId="1" applyNumberFormat="1" applyFont="1" applyFill="1" applyBorder="1" applyAlignment="1" applyProtection="1"/>
    <xf numFmtId="3" fontId="8" fillId="3" borderId="21" xfId="1" applyNumberFormat="1" applyFont="1" applyFill="1" applyBorder="1" applyAlignment="1" applyProtection="1"/>
    <xf numFmtId="3" fontId="8" fillId="3" borderId="17" xfId="1" applyNumberFormat="1" applyFont="1" applyFill="1" applyBorder="1" applyAlignment="1" applyProtection="1"/>
    <xf numFmtId="3" fontId="8" fillId="3" borderId="13" xfId="1" applyNumberFormat="1" applyFont="1" applyFill="1" applyBorder="1" applyAlignment="1" applyProtection="1"/>
    <xf numFmtId="3" fontId="8" fillId="3" borderId="1" xfId="1" applyNumberFormat="1" applyFont="1" applyFill="1" applyBorder="1" applyAlignment="1" applyProtection="1"/>
    <xf numFmtId="3" fontId="8" fillId="3" borderId="15" xfId="1" applyNumberFormat="1" applyFont="1" applyFill="1" applyBorder="1" applyAlignment="1" applyProtection="1"/>
    <xf numFmtId="3" fontId="8" fillId="3" borderId="11" xfId="1" applyNumberFormat="1" applyFont="1" applyFill="1" applyBorder="1" applyAlignment="1" applyProtection="1"/>
    <xf numFmtId="0" fontId="8" fillId="3" borderId="16" xfId="1" quotePrefix="1" applyFont="1" applyFill="1" applyBorder="1" applyAlignment="1" applyProtection="1">
      <alignment horizontal="left"/>
    </xf>
    <xf numFmtId="0" fontId="8" fillId="3" borderId="17" xfId="1" applyFont="1" applyFill="1" applyBorder="1" applyAlignment="1" applyProtection="1">
      <alignment horizontal="left"/>
    </xf>
    <xf numFmtId="0" fontId="8" fillId="3" borderId="19" xfId="1" quotePrefix="1" applyFont="1" applyFill="1" applyBorder="1" applyAlignment="1" applyProtection="1">
      <alignment horizontal="left"/>
    </xf>
    <xf numFmtId="0" fontId="8" fillId="3" borderId="17" xfId="1" quotePrefix="1" applyFont="1" applyFill="1" applyBorder="1" applyAlignment="1" applyProtection="1">
      <alignment horizontal="left"/>
    </xf>
    <xf numFmtId="0" fontId="17" fillId="3" borderId="17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0" fontId="12" fillId="7" borderId="41" xfId="1" applyFont="1" applyFill="1" applyBorder="1" applyAlignment="1" applyProtection="1">
      <alignment horizontal="left"/>
    </xf>
    <xf numFmtId="0" fontId="12" fillId="7" borderId="41" xfId="1" quotePrefix="1" applyFont="1" applyFill="1" applyBorder="1" applyAlignment="1" applyProtection="1">
      <alignment horizontal="left"/>
    </xf>
    <xf numFmtId="3" fontId="12" fillId="7" borderId="41" xfId="1" applyNumberFormat="1" applyFont="1" applyFill="1" applyBorder="1" applyAlignment="1" applyProtection="1"/>
    <xf numFmtId="0" fontId="8" fillId="3" borderId="20" xfId="1" quotePrefix="1" applyFont="1" applyFill="1" applyBorder="1" applyAlignment="1" applyProtection="1">
      <alignment horizontal="left"/>
    </xf>
    <xf numFmtId="0" fontId="8" fillId="3" borderId="20" xfId="1" applyFont="1" applyFill="1" applyBorder="1" applyAlignment="1" applyProtection="1">
      <alignment horizontal="left"/>
    </xf>
    <xf numFmtId="3" fontId="8" fillId="3" borderId="20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21" xfId="1" applyFont="1" applyFill="1" applyBorder="1" applyAlignment="1" applyProtection="1">
      <alignment horizontal="left"/>
    </xf>
    <xf numFmtId="0" fontId="8" fillId="6" borderId="21" xfId="1" quotePrefix="1" applyFont="1" applyFill="1" applyBorder="1" applyAlignment="1" applyProtection="1">
      <alignment horizontal="left"/>
    </xf>
    <xf numFmtId="3" fontId="8" fillId="6" borderId="21" xfId="1" applyNumberFormat="1" applyFont="1" applyFill="1" applyBorder="1" applyAlignment="1" applyProtection="1"/>
    <xf numFmtId="0" fontId="8" fillId="6" borderId="19" xfId="1" applyFont="1" applyFill="1" applyBorder="1" applyAlignment="1" applyProtection="1">
      <alignment horizontal="left"/>
    </xf>
    <xf numFmtId="0" fontId="17" fillId="6" borderId="75" xfId="1" applyFont="1" applyFill="1" applyBorder="1" applyAlignment="1" applyProtection="1">
      <alignment horizontal="left"/>
    </xf>
    <xf numFmtId="0" fontId="8" fillId="6" borderId="19" xfId="1" quotePrefix="1" applyFont="1" applyFill="1" applyBorder="1" applyAlignment="1" applyProtection="1">
      <alignment horizontal="left"/>
    </xf>
    <xf numFmtId="3" fontId="8" fillId="6" borderId="19" xfId="1" applyNumberFormat="1" applyFont="1" applyFill="1" applyBorder="1" applyAlignment="1" applyProtection="1"/>
    <xf numFmtId="3" fontId="8" fillId="3" borderId="16" xfId="1" quotePrefix="1" applyNumberFormat="1" applyFont="1" applyFill="1" applyBorder="1" applyAlignment="1" applyProtection="1"/>
    <xf numFmtId="3" fontId="8" fillId="3" borderId="17" xfId="1" quotePrefix="1" applyNumberFormat="1" applyFont="1" applyFill="1" applyBorder="1" applyAlignment="1" applyProtection="1"/>
    <xf numFmtId="167" fontId="8" fillId="3" borderId="20" xfId="9" applyFont="1" applyFill="1" applyBorder="1" applyAlignment="1" applyProtection="1">
      <alignment horizontal="left"/>
    </xf>
    <xf numFmtId="0" fontId="17" fillId="3" borderId="20" xfId="1" applyFont="1" applyFill="1" applyBorder="1" applyAlignment="1" applyProtection="1">
      <alignment horizontal="left"/>
    </xf>
    <xf numFmtId="3" fontId="8" fillId="3" borderId="20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41" xfId="1" applyFont="1" applyFill="1" applyBorder="1" applyAlignment="1" applyProtection="1">
      <alignment horizontal="left"/>
    </xf>
    <xf numFmtId="0" fontId="12" fillId="8" borderId="41" xfId="1" applyFont="1" applyFill="1" applyBorder="1" applyAlignment="1" applyProtection="1">
      <alignment horizontal="left"/>
    </xf>
    <xf numFmtId="3" fontId="12" fillId="8" borderId="41" xfId="1" applyNumberFormat="1" applyFont="1" applyFill="1" applyBorder="1" applyAlignment="1" applyProtection="1"/>
    <xf numFmtId="3" fontId="27" fillId="8" borderId="52" xfId="3" applyNumberFormat="1" applyFont="1" applyFill="1" applyBorder="1" applyAlignment="1" applyProtection="1">
      <alignment vertical="center"/>
    </xf>
    <xf numFmtId="168" fontId="8" fillId="3" borderId="16" xfId="1" applyNumberFormat="1" applyFont="1" applyFill="1" applyBorder="1" applyProtection="1"/>
    <xf numFmtId="0" fontId="12" fillId="3" borderId="20" xfId="1" quotePrefix="1" applyFont="1" applyFill="1" applyBorder="1" applyAlignment="1" applyProtection="1">
      <alignment horizontal="left"/>
    </xf>
    <xf numFmtId="0" fontId="8" fillId="9" borderId="21" xfId="1" applyFont="1" applyFill="1" applyBorder="1" applyAlignment="1" applyProtection="1">
      <alignment horizontal="left"/>
    </xf>
    <xf numFmtId="3" fontId="8" fillId="9" borderId="21" xfId="1" quotePrefix="1" applyNumberFormat="1" applyFont="1" applyFill="1" applyBorder="1" applyAlignment="1" applyProtection="1"/>
    <xf numFmtId="0" fontId="8" fillId="9" borderId="16" xfId="1" applyFont="1" applyFill="1" applyBorder="1" applyAlignment="1" applyProtection="1">
      <alignment horizontal="left"/>
    </xf>
    <xf numFmtId="3" fontId="8" fillId="9" borderId="16" xfId="1" quotePrefix="1" applyNumberFormat="1" applyFont="1" applyFill="1" applyBorder="1" applyAlignment="1" applyProtection="1"/>
    <xf numFmtId="168" fontId="8" fillId="9" borderId="16" xfId="1" applyNumberFormat="1" applyFont="1" applyFill="1" applyBorder="1" applyProtection="1"/>
    <xf numFmtId="168" fontId="8" fillId="9" borderId="19" xfId="1" applyNumberFormat="1" applyFont="1" applyFill="1" applyBorder="1" applyProtection="1"/>
    <xf numFmtId="3" fontId="8" fillId="9" borderId="19" xfId="1" quotePrefix="1" applyNumberFormat="1" applyFont="1" applyFill="1" applyBorder="1" applyAlignment="1" applyProtection="1"/>
    <xf numFmtId="0" fontId="8" fillId="9" borderId="19" xfId="1" applyFont="1" applyFill="1" applyBorder="1" applyAlignment="1" applyProtection="1">
      <alignment horizontal="left"/>
    </xf>
    <xf numFmtId="0" fontId="8" fillId="9" borderId="21" xfId="1" quotePrefix="1" applyFont="1" applyFill="1" applyBorder="1" applyAlignment="1" applyProtection="1">
      <alignment horizontal="left"/>
    </xf>
    <xf numFmtId="0" fontId="12" fillId="9" borderId="1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2" fillId="12" borderId="3" xfId="1" applyNumberFormat="1" applyFont="1" applyFill="1" applyBorder="1" applyAlignment="1" applyProtection="1">
      <alignment horizontal="right"/>
    </xf>
    <xf numFmtId="3" fontId="18" fillId="2" borderId="21" xfId="1" applyNumberFormat="1" applyFont="1" applyFill="1" applyBorder="1" applyAlignment="1" applyProtection="1"/>
    <xf numFmtId="3" fontId="18" fillId="2" borderId="16" xfId="1" applyNumberFormat="1" applyFont="1" applyFill="1" applyBorder="1" applyAlignment="1" applyProtection="1"/>
    <xf numFmtId="3" fontId="18" fillId="2" borderId="19" xfId="1" applyNumberFormat="1" applyFont="1" applyFill="1" applyBorder="1" applyAlignment="1" applyProtection="1"/>
    <xf numFmtId="0" fontId="12" fillId="5" borderId="41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3" borderId="0" xfId="1" applyFont="1" applyFill="1" applyAlignment="1" applyProtection="1">
      <alignment horizontal="center" vertical="center"/>
    </xf>
    <xf numFmtId="0" fontId="15" fillId="3" borderId="0" xfId="1" applyFont="1" applyFill="1" applyAlignment="1" applyProtection="1">
      <alignment horizontal="right"/>
    </xf>
    <xf numFmtId="0" fontId="15" fillId="3" borderId="0" xfId="1" quotePrefix="1" applyFont="1" applyFill="1" applyAlignment="1" applyProtection="1">
      <alignment horizontal="left"/>
    </xf>
    <xf numFmtId="0" fontId="8" fillId="3" borderId="6" xfId="1" applyFont="1" applyFill="1" applyBorder="1" applyProtection="1"/>
    <xf numFmtId="0" fontId="12" fillId="3" borderId="6" xfId="1" applyFont="1" applyFill="1" applyBorder="1" applyProtection="1"/>
    <xf numFmtId="0" fontId="11" fillId="3" borderId="0" xfId="1" applyFont="1" applyFill="1" applyAlignment="1" applyProtection="1">
      <alignment horizontal="left"/>
    </xf>
    <xf numFmtId="0" fontId="12" fillId="3" borderId="0" xfId="1" applyFont="1" applyFill="1" applyAlignment="1" applyProtection="1">
      <alignment horizontal="left"/>
    </xf>
    <xf numFmtId="0" fontId="15" fillId="3" borderId="0" xfId="1" applyFont="1" applyFill="1" applyBorder="1" applyProtection="1"/>
    <xf numFmtId="0" fontId="9" fillId="3" borderId="0" xfId="1" quotePrefix="1" applyFont="1" applyFill="1" applyBorder="1" applyAlignment="1" applyProtection="1">
      <alignment horizontal="left"/>
    </xf>
    <xf numFmtId="0" fontId="11" fillId="3" borderId="0" xfId="1" applyFont="1" applyFill="1" applyProtection="1"/>
    <xf numFmtId="0" fontId="12" fillId="3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41" xfId="1" applyNumberFormat="1" applyFont="1" applyFill="1" applyBorder="1" applyAlignment="1" applyProtection="1">
      <alignment horizontal="right"/>
    </xf>
    <xf numFmtId="0" fontId="12" fillId="3" borderId="42" xfId="1" applyFont="1" applyFill="1" applyBorder="1" applyAlignment="1" applyProtection="1"/>
    <xf numFmtId="0" fontId="12" fillId="3" borderId="29" xfId="1" applyFont="1" applyFill="1" applyBorder="1" applyAlignment="1" applyProtection="1"/>
    <xf numFmtId="0" fontId="12" fillId="3" borderId="44" xfId="1" applyFont="1" applyFill="1" applyBorder="1" applyAlignment="1" applyProtection="1"/>
    <xf numFmtId="3" fontId="8" fillId="5" borderId="51" xfId="1" applyNumberFormat="1" applyFont="1" applyFill="1" applyBorder="1" applyAlignment="1" applyProtection="1"/>
    <xf numFmtId="3" fontId="8" fillId="5" borderId="52" xfId="1" applyNumberFormat="1" applyFont="1" applyFill="1" applyBorder="1" applyAlignment="1" applyProtection="1"/>
    <xf numFmtId="3" fontId="8" fillId="5" borderId="53" xfId="1" applyNumberFormat="1" applyFont="1" applyFill="1" applyBorder="1" applyAlignment="1" applyProtection="1"/>
    <xf numFmtId="3" fontId="8" fillId="3" borderId="77" xfId="1" applyNumberFormat="1" applyFont="1" applyFill="1" applyBorder="1" applyAlignment="1" applyProtection="1"/>
    <xf numFmtId="3" fontId="8" fillId="3" borderId="78" xfId="1" applyNumberFormat="1" applyFont="1" applyFill="1" applyBorder="1" applyAlignment="1" applyProtection="1"/>
    <xf numFmtId="3" fontId="8" fillId="3" borderId="79" xfId="1" applyNumberFormat="1" applyFont="1" applyFill="1" applyBorder="1" applyAlignment="1" applyProtection="1"/>
    <xf numFmtId="3" fontId="8" fillId="3" borderId="54" xfId="1" applyNumberFormat="1" applyFont="1" applyFill="1" applyBorder="1" applyAlignment="1" applyProtection="1"/>
    <xf numFmtId="3" fontId="8" fillId="3" borderId="25" xfId="1" applyNumberFormat="1" applyFont="1" applyFill="1" applyBorder="1" applyAlignment="1" applyProtection="1"/>
    <xf numFmtId="3" fontId="8" fillId="3" borderId="55" xfId="1" applyNumberFormat="1" applyFont="1" applyFill="1" applyBorder="1" applyAlignment="1" applyProtection="1"/>
    <xf numFmtId="3" fontId="8" fillId="3" borderId="39" xfId="1" applyNumberFormat="1" applyFont="1" applyFill="1" applyBorder="1" applyAlignment="1" applyProtection="1"/>
    <xf numFmtId="3" fontId="8" fillId="3" borderId="5" xfId="1" applyNumberFormat="1" applyFont="1" applyFill="1" applyBorder="1" applyAlignment="1" applyProtection="1"/>
    <xf numFmtId="3" fontId="8" fillId="3" borderId="4" xfId="1" applyNumberFormat="1" applyFont="1" applyFill="1" applyBorder="1" applyAlignment="1" applyProtection="1"/>
    <xf numFmtId="3" fontId="8" fillId="3" borderId="35" xfId="1" applyNumberFormat="1" applyFont="1" applyFill="1" applyBorder="1" applyAlignment="1" applyProtection="1"/>
    <xf numFmtId="3" fontId="8" fillId="3" borderId="36" xfId="1" applyNumberFormat="1" applyFont="1" applyFill="1" applyBorder="1" applyAlignment="1" applyProtection="1"/>
    <xf numFmtId="3" fontId="8" fillId="3" borderId="37" xfId="1" applyNumberFormat="1" applyFont="1" applyFill="1" applyBorder="1" applyAlignment="1" applyProtection="1"/>
    <xf numFmtId="3" fontId="18" fillId="2" borderId="45" xfId="1" applyNumberFormat="1" applyFont="1" applyFill="1" applyBorder="1" applyAlignment="1" applyProtection="1"/>
    <xf numFmtId="3" fontId="18" fillId="2" borderId="22" xfId="1" applyNumberFormat="1" applyFont="1" applyFill="1" applyBorder="1" applyAlignment="1" applyProtection="1"/>
    <xf numFmtId="3" fontId="18" fillId="2" borderId="46" xfId="1" applyNumberFormat="1" applyFont="1" applyFill="1" applyBorder="1" applyAlignment="1" applyProtection="1"/>
    <xf numFmtId="3" fontId="18" fillId="2" borderId="47" xfId="1" applyNumberFormat="1" applyFont="1" applyFill="1" applyBorder="1" applyAlignment="1" applyProtection="1"/>
    <xf numFmtId="3" fontId="18" fillId="2" borderId="23" xfId="1" applyNumberFormat="1" applyFont="1" applyFill="1" applyBorder="1" applyAlignment="1" applyProtection="1"/>
    <xf numFmtId="3" fontId="18" fillId="2" borderId="43" xfId="1" applyNumberFormat="1" applyFont="1" applyFill="1" applyBorder="1" applyAlignment="1" applyProtection="1"/>
    <xf numFmtId="3" fontId="18" fillId="2" borderId="48" xfId="1" applyNumberFormat="1" applyFont="1" applyFill="1" applyBorder="1" applyAlignment="1" applyProtection="1"/>
    <xf numFmtId="3" fontId="18" fillId="2" borderId="24" xfId="1" applyNumberFormat="1" applyFont="1" applyFill="1" applyBorder="1" applyAlignment="1" applyProtection="1"/>
    <xf numFmtId="3" fontId="18" fillId="2" borderId="49" xfId="1" applyNumberFormat="1" applyFont="1" applyFill="1" applyBorder="1" applyAlignment="1" applyProtection="1"/>
    <xf numFmtId="3" fontId="8" fillId="3" borderId="45" xfId="1" applyNumberFormat="1" applyFont="1" applyFill="1" applyBorder="1" applyAlignment="1" applyProtection="1"/>
    <xf numFmtId="3" fontId="8" fillId="3" borderId="22" xfId="1" applyNumberFormat="1" applyFont="1" applyFill="1" applyBorder="1" applyAlignment="1" applyProtection="1"/>
    <xf numFmtId="3" fontId="8" fillId="3" borderId="46" xfId="1" applyNumberFormat="1" applyFont="1" applyFill="1" applyBorder="1" applyAlignment="1" applyProtection="1"/>
    <xf numFmtId="3" fontId="8" fillId="3" borderId="47" xfId="1" applyNumberFormat="1" applyFont="1" applyFill="1" applyBorder="1" applyAlignment="1" applyProtection="1"/>
    <xf numFmtId="3" fontId="8" fillId="3" borderId="23" xfId="1" applyNumberFormat="1" applyFont="1" applyFill="1" applyBorder="1" applyAlignment="1" applyProtection="1"/>
    <xf numFmtId="3" fontId="8" fillId="3" borderId="43" xfId="1" applyNumberFormat="1" applyFont="1" applyFill="1" applyBorder="1" applyAlignment="1" applyProtection="1"/>
    <xf numFmtId="3" fontId="8" fillId="3" borderId="50" xfId="1" applyNumberFormat="1" applyFont="1" applyFill="1" applyBorder="1" applyAlignment="1" applyProtection="1"/>
    <xf numFmtId="3" fontId="8" fillId="3" borderId="8" xfId="1" applyNumberFormat="1" applyFont="1" applyFill="1" applyBorder="1" applyAlignment="1" applyProtection="1"/>
    <xf numFmtId="3" fontId="8" fillId="3" borderId="7" xfId="1" applyNumberFormat="1" applyFont="1" applyFill="1" applyBorder="1" applyAlignment="1" applyProtection="1"/>
    <xf numFmtId="3" fontId="8" fillId="3" borderId="80" xfId="1" applyNumberFormat="1" applyFont="1" applyFill="1" applyBorder="1" applyAlignment="1" applyProtection="1"/>
    <xf numFmtId="3" fontId="8" fillId="3" borderId="81" xfId="1" applyNumberFormat="1" applyFont="1" applyFill="1" applyBorder="1" applyAlignment="1" applyProtection="1"/>
    <xf numFmtId="3" fontId="8" fillId="3" borderId="82" xfId="1" applyNumberFormat="1" applyFont="1" applyFill="1" applyBorder="1" applyAlignment="1" applyProtection="1"/>
    <xf numFmtId="3" fontId="8" fillId="3" borderId="45" xfId="1" quotePrefix="1" applyNumberFormat="1" applyFont="1" applyFill="1" applyBorder="1" applyAlignment="1" applyProtection="1"/>
    <xf numFmtId="3" fontId="8" fillId="3" borderId="22" xfId="1" quotePrefix="1" applyNumberFormat="1" applyFont="1" applyFill="1" applyBorder="1" applyAlignment="1" applyProtection="1"/>
    <xf numFmtId="3" fontId="8" fillId="3" borderId="46" xfId="1" quotePrefix="1" applyNumberFormat="1" applyFont="1" applyFill="1" applyBorder="1" applyAlignment="1" applyProtection="1"/>
    <xf numFmtId="3" fontId="8" fillId="3" borderId="48" xfId="1" quotePrefix="1" applyNumberFormat="1" applyFont="1" applyFill="1" applyBorder="1" applyAlignment="1" applyProtection="1"/>
    <xf numFmtId="3" fontId="8" fillId="3" borderId="24" xfId="1" quotePrefix="1" applyNumberFormat="1" applyFont="1" applyFill="1" applyBorder="1" applyAlignment="1" applyProtection="1"/>
    <xf numFmtId="3" fontId="8" fillId="3" borderId="49" xfId="1" quotePrefix="1" applyNumberFormat="1" applyFont="1" applyFill="1" applyBorder="1" applyAlignment="1" applyProtection="1"/>
    <xf numFmtId="3" fontId="8" fillId="6" borderId="39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3" borderId="66" xfId="1" applyNumberFormat="1" applyFont="1" applyFill="1" applyBorder="1" applyAlignment="1" applyProtection="1"/>
    <xf numFmtId="3" fontId="8" fillId="3" borderId="63" xfId="1" applyNumberFormat="1" applyFont="1" applyFill="1" applyBorder="1" applyAlignment="1" applyProtection="1"/>
    <xf numFmtId="3" fontId="8" fillId="3" borderId="65" xfId="1" applyNumberFormat="1" applyFont="1" applyFill="1" applyBorder="1" applyAlignment="1" applyProtection="1"/>
    <xf numFmtId="3" fontId="8" fillId="6" borderId="45" xfId="1" applyNumberFormat="1" applyFont="1" applyFill="1" applyBorder="1" applyAlignment="1" applyProtection="1"/>
    <xf numFmtId="3" fontId="8" fillId="6" borderId="22" xfId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3" fontId="8" fillId="6" borderId="24" xfId="1" applyNumberFormat="1" applyFont="1" applyFill="1" applyBorder="1" applyAlignment="1" applyProtection="1"/>
    <xf numFmtId="3" fontId="8" fillId="6" borderId="49" xfId="1" applyNumberFormat="1" applyFont="1" applyFill="1" applyBorder="1" applyAlignment="1" applyProtection="1"/>
    <xf numFmtId="3" fontId="8" fillId="3" borderId="42" xfId="1" quotePrefix="1" applyNumberFormat="1" applyFont="1" applyFill="1" applyBorder="1" applyAlignment="1" applyProtection="1"/>
    <xf numFmtId="3" fontId="8" fillId="3" borderId="29" xfId="1" quotePrefix="1" applyNumberFormat="1" applyFont="1" applyFill="1" applyBorder="1" applyAlignment="1" applyProtection="1"/>
    <xf numFmtId="3" fontId="8" fillId="3" borderId="44" xfId="1" quotePrefix="1" applyNumberFormat="1" applyFont="1" applyFill="1" applyBorder="1" applyAlignment="1" applyProtection="1"/>
    <xf numFmtId="3" fontId="8" fillId="8" borderId="51" xfId="1" applyNumberFormat="1" applyFont="1" applyFill="1" applyBorder="1" applyAlignment="1" applyProtection="1"/>
    <xf numFmtId="3" fontId="8" fillId="8" borderId="52" xfId="1" applyNumberFormat="1" applyFont="1" applyFill="1" applyBorder="1" applyAlignment="1" applyProtection="1"/>
    <xf numFmtId="3" fontId="8" fillId="8" borderId="53" xfId="1" applyNumberFormat="1" applyFont="1" applyFill="1" applyBorder="1" applyAlignment="1" applyProtection="1"/>
    <xf numFmtId="3" fontId="8" fillId="3" borderId="66" xfId="1" quotePrefix="1" applyNumberFormat="1" applyFont="1" applyFill="1" applyBorder="1" applyAlignment="1" applyProtection="1"/>
    <xf numFmtId="3" fontId="8" fillId="3" borderId="63" xfId="1" quotePrefix="1" applyNumberFormat="1" applyFont="1" applyFill="1" applyBorder="1" applyAlignment="1" applyProtection="1"/>
    <xf numFmtId="3" fontId="8" fillId="3" borderId="65" xfId="1" quotePrefix="1" applyNumberFormat="1" applyFont="1" applyFill="1" applyBorder="1" applyAlignment="1" applyProtection="1"/>
    <xf numFmtId="3" fontId="8" fillId="3" borderId="47" xfId="1" quotePrefix="1" applyNumberFormat="1" applyFont="1" applyFill="1" applyBorder="1" applyAlignment="1" applyProtection="1"/>
    <xf numFmtId="3" fontId="8" fillId="3" borderId="23" xfId="1" quotePrefix="1" applyNumberFormat="1" applyFont="1" applyFill="1" applyBorder="1" applyAlignment="1" applyProtection="1"/>
    <xf numFmtId="3" fontId="8" fillId="3" borderId="43" xfId="1" quotePrefix="1" applyNumberFormat="1" applyFont="1" applyFill="1" applyBorder="1" applyAlignment="1" applyProtection="1"/>
    <xf numFmtId="3" fontId="8" fillId="3" borderId="54" xfId="1" quotePrefix="1" applyNumberFormat="1" applyFont="1" applyFill="1" applyBorder="1" applyAlignment="1" applyProtection="1"/>
    <xf numFmtId="3" fontId="8" fillId="3" borderId="25" xfId="1" quotePrefix="1" applyNumberFormat="1" applyFont="1" applyFill="1" applyBorder="1" applyAlignment="1" applyProtection="1"/>
    <xf numFmtId="3" fontId="8" fillId="3" borderId="55" xfId="1" quotePrefix="1" applyNumberFormat="1" applyFont="1" applyFill="1" applyBorder="1" applyAlignment="1" applyProtection="1"/>
    <xf numFmtId="3" fontId="8" fillId="11" borderId="39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51" xfId="1" applyNumberFormat="1" applyFont="1" applyFill="1" applyBorder="1" applyAlignment="1" applyProtection="1"/>
    <xf numFmtId="3" fontId="8" fillId="6" borderId="52" xfId="1" applyNumberFormat="1" applyFont="1" applyFill="1" applyBorder="1" applyAlignment="1" applyProtection="1"/>
    <xf numFmtId="3" fontId="8" fillId="6" borderId="53" xfId="1" applyNumberFormat="1" applyFont="1" applyFill="1" applyBorder="1" applyAlignment="1" applyProtection="1"/>
    <xf numFmtId="178" fontId="8" fillId="2" borderId="67" xfId="1" applyNumberFormat="1" applyFont="1" applyFill="1" applyBorder="1" applyAlignment="1" applyProtection="1"/>
    <xf numFmtId="178" fontId="8" fillId="2" borderId="83" xfId="1" applyNumberFormat="1" applyFont="1" applyFill="1" applyBorder="1" applyAlignment="1" applyProtection="1"/>
    <xf numFmtId="178" fontId="8" fillId="2" borderId="68" xfId="1" applyNumberFormat="1" applyFont="1" applyFill="1" applyBorder="1" applyAlignment="1" applyProtection="1"/>
    <xf numFmtId="178" fontId="8" fillId="2" borderId="51" xfId="1" applyNumberFormat="1" applyFont="1" applyFill="1" applyBorder="1" applyAlignment="1" applyProtection="1">
      <alignment horizontal="right"/>
    </xf>
    <xf numFmtId="178" fontId="8" fillId="2" borderId="52" xfId="1" applyNumberFormat="1" applyFont="1" applyFill="1" applyBorder="1" applyAlignment="1" applyProtection="1">
      <alignment horizontal="right"/>
    </xf>
    <xf numFmtId="178" fontId="8" fillId="2" borderId="53" xfId="1" applyNumberFormat="1" applyFont="1" applyFill="1" applyBorder="1" applyAlignment="1" applyProtection="1">
      <alignment horizontal="right"/>
    </xf>
    <xf numFmtId="3" fontId="8" fillId="3" borderId="42" xfId="1" applyNumberFormat="1" applyFont="1" applyFill="1" applyBorder="1" applyAlignment="1" applyProtection="1">
      <alignment horizontal="right"/>
    </xf>
    <xf numFmtId="3" fontId="8" fillId="3" borderId="29" xfId="1" applyNumberFormat="1" applyFont="1" applyFill="1" applyBorder="1" applyAlignment="1" applyProtection="1">
      <alignment horizontal="right"/>
    </xf>
    <xf numFmtId="3" fontId="8" fillId="3" borderId="44" xfId="1" applyNumberFormat="1" applyFont="1" applyFill="1" applyBorder="1" applyAlignment="1" applyProtection="1">
      <alignment horizontal="right"/>
    </xf>
    <xf numFmtId="3" fontId="8" fillId="9" borderId="45" xfId="1" quotePrefix="1" applyNumberFormat="1" applyFont="1" applyFill="1" applyBorder="1" applyAlignment="1" applyProtection="1"/>
    <xf numFmtId="3" fontId="8" fillId="9" borderId="22" xfId="1" quotePrefix="1" applyNumberFormat="1" applyFont="1" applyFill="1" applyBorder="1" applyAlignment="1" applyProtection="1"/>
    <xf numFmtId="3" fontId="8" fillId="9" borderId="46" xfId="1" quotePrefix="1" applyNumberFormat="1" applyFont="1" applyFill="1" applyBorder="1" applyAlignment="1" applyProtection="1"/>
    <xf numFmtId="3" fontId="8" fillId="9" borderId="47" xfId="1" quotePrefix="1" applyNumberFormat="1" applyFont="1" applyFill="1" applyBorder="1" applyAlignment="1" applyProtection="1"/>
    <xf numFmtId="3" fontId="8" fillId="9" borderId="23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48" xfId="1" quotePrefix="1" applyNumberFormat="1" applyFont="1" applyFill="1" applyBorder="1" applyAlignment="1" applyProtection="1"/>
    <xf numFmtId="3" fontId="8" fillId="9" borderId="24" xfId="1" quotePrefix="1" applyNumberFormat="1" applyFont="1" applyFill="1" applyBorder="1" applyAlignment="1" applyProtection="1"/>
    <xf numFmtId="3" fontId="8" fillId="9" borderId="49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3" borderId="6" xfId="1" applyFont="1" applyFill="1" applyBorder="1" applyAlignment="1" applyProtection="1">
      <alignment horizontal="right"/>
    </xf>
    <xf numFmtId="0" fontId="11" fillId="3" borderId="15" xfId="1" quotePrefix="1" applyFont="1" applyFill="1" applyBorder="1" applyAlignment="1" applyProtection="1">
      <alignment horizontal="center" vertical="top"/>
    </xf>
    <xf numFmtId="0" fontId="12" fillId="3" borderId="3" xfId="1" applyFont="1" applyFill="1" applyBorder="1" applyAlignment="1" applyProtection="1">
      <alignment horizontal="center"/>
    </xf>
    <xf numFmtId="0" fontId="12" fillId="3" borderId="50" xfId="1" applyFont="1" applyFill="1" applyBorder="1" applyAlignment="1" applyProtection="1">
      <alignment horizontal="center"/>
    </xf>
    <xf numFmtId="0" fontId="12" fillId="3" borderId="8" xfId="1" applyFont="1" applyFill="1" applyBorder="1" applyAlignment="1" applyProtection="1">
      <alignment horizontal="center"/>
    </xf>
    <xf numFmtId="0" fontId="12" fillId="3" borderId="7" xfId="1" applyFont="1" applyFill="1" applyBorder="1" applyAlignment="1" applyProtection="1">
      <alignment horizontal="center"/>
    </xf>
    <xf numFmtId="0" fontId="8" fillId="3" borderId="11" xfId="1" applyFont="1" applyFill="1" applyBorder="1" applyProtection="1"/>
    <xf numFmtId="0" fontId="10" fillId="4" borderId="0" xfId="1" applyFont="1" applyFill="1" applyProtection="1"/>
    <xf numFmtId="0" fontId="15" fillId="4" borderId="0" xfId="1" applyFont="1" applyFill="1" applyProtection="1"/>
    <xf numFmtId="0" fontId="16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5" fillId="10" borderId="85" xfId="1" applyFont="1" applyFill="1" applyBorder="1" applyProtection="1"/>
    <xf numFmtId="0" fontId="15" fillId="10" borderId="86" xfId="1" applyFont="1" applyFill="1" applyBorder="1" applyProtection="1"/>
    <xf numFmtId="0" fontId="31" fillId="13" borderId="18" xfId="7" applyFont="1" applyFill="1" applyBorder="1" applyAlignment="1" applyProtection="1">
      <alignment horizontal="center"/>
    </xf>
    <xf numFmtId="0" fontId="10" fillId="3" borderId="26" xfId="1" quotePrefix="1" applyFont="1" applyFill="1" applyBorder="1" applyAlignment="1" applyProtection="1">
      <alignment horizontal="left"/>
    </xf>
    <xf numFmtId="178" fontId="32" fillId="3" borderId="26" xfId="1" quotePrefix="1" applyNumberFormat="1" applyFont="1" applyFill="1" applyBorder="1" applyAlignment="1" applyProtection="1"/>
    <xf numFmtId="178" fontId="33" fillId="3" borderId="26" xfId="1" quotePrefix="1" applyNumberFormat="1" applyFont="1" applyFill="1" applyBorder="1" applyAlignment="1" applyProtection="1"/>
    <xf numFmtId="178" fontId="33" fillId="3" borderId="40" xfId="1" quotePrefix="1" applyNumberFormat="1" applyFont="1" applyFill="1" applyBorder="1" applyAlignment="1" applyProtection="1"/>
    <xf numFmtId="0" fontId="10" fillId="3" borderId="70" xfId="1" quotePrefix="1" applyFont="1" applyFill="1" applyBorder="1" applyAlignment="1" applyProtection="1">
      <alignment horizontal="left"/>
    </xf>
    <xf numFmtId="178" fontId="32" fillId="3" borderId="70" xfId="1" quotePrefix="1" applyNumberFormat="1" applyFont="1" applyFill="1" applyBorder="1" applyAlignment="1" applyProtection="1"/>
    <xf numFmtId="178" fontId="33" fillId="3" borderId="70" xfId="1" quotePrefix="1" applyNumberFormat="1" applyFont="1" applyFill="1" applyBorder="1" applyAlignment="1" applyProtection="1"/>
    <xf numFmtId="0" fontId="12" fillId="3" borderId="0" xfId="1" applyFont="1" applyFill="1" applyAlignment="1" applyProtection="1">
      <alignment horizontal="right" vertical="center"/>
    </xf>
    <xf numFmtId="1" fontId="12" fillId="3" borderId="38" xfId="1" applyNumberFormat="1" applyFont="1" applyFill="1" applyBorder="1" applyProtection="1"/>
    <xf numFmtId="0" fontId="18" fillId="3" borderId="0" xfId="1" applyFont="1" applyFill="1" applyBorder="1" applyAlignment="1" applyProtection="1">
      <alignment horizontal="right"/>
    </xf>
    <xf numFmtId="1" fontId="18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3" fillId="3" borderId="0" xfId="1" applyFont="1" applyFill="1" applyBorder="1" applyAlignment="1" applyProtection="1">
      <alignment horizontal="center"/>
    </xf>
    <xf numFmtId="0" fontId="13" fillId="3" borderId="0" xfId="1" applyFont="1" applyFill="1" applyAlignment="1" applyProtection="1">
      <alignment horizontal="center"/>
    </xf>
    <xf numFmtId="0" fontId="12" fillId="3" borderId="11" xfId="1" quotePrefix="1" applyFont="1" applyFill="1" applyBorder="1" applyAlignment="1" applyProtection="1">
      <alignment horizontal="center"/>
    </xf>
    <xf numFmtId="0" fontId="13" fillId="3" borderId="39" xfId="1" quotePrefix="1" applyFont="1" applyFill="1" applyBorder="1" applyAlignment="1" applyProtection="1">
      <alignment horizontal="center"/>
    </xf>
    <xf numFmtId="0" fontId="13" fillId="3" borderId="5" xfId="1" quotePrefix="1" applyFont="1" applyFill="1" applyBorder="1" applyAlignment="1" applyProtection="1">
      <alignment horizontal="center"/>
    </xf>
    <xf numFmtId="0" fontId="13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2" fillId="3" borderId="0" xfId="1" applyFont="1" applyFill="1" applyBorder="1" applyAlignment="1" applyProtection="1">
      <alignment horizontal="right"/>
    </xf>
    <xf numFmtId="0" fontId="13" fillId="5" borderId="32" xfId="1" applyFont="1" applyFill="1" applyBorder="1" applyAlignment="1" applyProtection="1">
      <alignment horizontal="left" vertical="center"/>
    </xf>
    <xf numFmtId="0" fontId="13" fillId="5" borderId="33" xfId="3" applyFont="1" applyFill="1" applyBorder="1" applyAlignment="1" applyProtection="1">
      <alignment horizontal="left" vertical="center"/>
    </xf>
    <xf numFmtId="0" fontId="13" fillId="5" borderId="33" xfId="1" applyFont="1" applyFill="1" applyBorder="1" applyAlignment="1" applyProtection="1">
      <alignment horizontal="left" vertical="center"/>
    </xf>
    <xf numFmtId="0" fontId="13" fillId="5" borderId="34" xfId="3" applyFont="1" applyFill="1" applyBorder="1" applyAlignment="1" applyProtection="1">
      <alignment horizontal="left" vertical="center"/>
    </xf>
    <xf numFmtId="0" fontId="13" fillId="2" borderId="27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0" fontId="35" fillId="6" borderId="5" xfId="3" applyFont="1" applyFill="1" applyBorder="1" applyAlignment="1" applyProtection="1">
      <alignment horizontal="center" vertical="center"/>
    </xf>
    <xf numFmtId="0" fontId="25" fillId="6" borderId="5" xfId="3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right"/>
    </xf>
    <xf numFmtId="0" fontId="13" fillId="3" borderId="0" xfId="1" applyFont="1" applyFill="1" applyBorder="1" applyAlignment="1" applyProtection="1">
      <alignment horizontal="left"/>
    </xf>
    <xf numFmtId="1" fontId="21" fillId="3" borderId="0" xfId="1" applyNumberFormat="1" applyFont="1" applyFill="1" applyBorder="1" applyProtection="1"/>
    <xf numFmtId="0" fontId="22" fillId="3" borderId="0" xfId="1" applyFont="1" applyFill="1" applyProtection="1"/>
    <xf numFmtId="1" fontId="12" fillId="3" borderId="64" xfId="1" applyNumberFormat="1" applyFont="1" applyFill="1" applyBorder="1" applyProtection="1"/>
    <xf numFmtId="0" fontId="15" fillId="3" borderId="64" xfId="1" applyFont="1" applyFill="1" applyBorder="1" applyProtection="1"/>
    <xf numFmtId="3" fontId="12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36" fillId="2" borderId="5" xfId="3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37" fillId="3" borderId="0" xfId="1" applyFont="1" applyFill="1" applyBorder="1" applyAlignment="1" applyProtection="1">
      <alignment horizontal="right"/>
    </xf>
    <xf numFmtId="0" fontId="12" fillId="3" borderId="0" xfId="1" applyFont="1" applyFill="1" applyAlignment="1" applyProtection="1">
      <alignment horizontal="right"/>
    </xf>
    <xf numFmtId="169" fontId="29" fillId="14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5" fillId="3" borderId="0" xfId="1" applyNumberFormat="1" applyFont="1" applyFill="1" applyProtection="1"/>
    <xf numFmtId="3" fontId="15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2" borderId="5" xfId="8" applyNumberFormat="1" applyFont="1" applyFill="1" applyBorder="1" applyAlignment="1" applyProtection="1">
      <alignment horizontal="center" vertical="center"/>
    </xf>
    <xf numFmtId="49" fontId="34" fillId="5" borderId="5" xfId="3" applyNumberFormat="1" applyFont="1" applyFill="1" applyBorder="1" applyAlignment="1" applyProtection="1">
      <alignment horizontal="center" vertical="center"/>
    </xf>
    <xf numFmtId="3" fontId="12" fillId="7" borderId="51" xfId="1" applyNumberFormat="1" applyFont="1" applyFill="1" applyBorder="1" applyAlignment="1" applyProtection="1"/>
    <xf numFmtId="3" fontId="12" fillId="7" borderId="52" xfId="1" applyNumberFormat="1" applyFont="1" applyFill="1" applyBorder="1" applyAlignment="1" applyProtection="1"/>
    <xf numFmtId="3" fontId="12" fillId="7" borderId="53" xfId="1" applyNumberFormat="1" applyFont="1" applyFill="1" applyBorder="1" applyAlignment="1" applyProtection="1"/>
    <xf numFmtId="0" fontId="8" fillId="3" borderId="88" xfId="1" quotePrefix="1" applyFont="1" applyFill="1" applyBorder="1" applyAlignment="1" applyProtection="1">
      <alignment horizontal="left"/>
    </xf>
    <xf numFmtId="0" fontId="8" fillId="3" borderId="88" xfId="1" applyFont="1" applyFill="1" applyBorder="1" applyAlignment="1" applyProtection="1">
      <alignment horizontal="left"/>
    </xf>
    <xf numFmtId="3" fontId="8" fillId="3" borderId="88" xfId="1" applyNumberFormat="1" applyFont="1" applyFill="1" applyBorder="1" applyAlignment="1" applyProtection="1"/>
    <xf numFmtId="3" fontId="8" fillId="3" borderId="89" xfId="1" applyNumberFormat="1" applyFont="1" applyFill="1" applyBorder="1" applyAlignment="1" applyProtection="1"/>
    <xf numFmtId="3" fontId="8" fillId="3" borderId="90" xfId="1" applyNumberFormat="1" applyFont="1" applyFill="1" applyBorder="1" applyAlignment="1" applyProtection="1"/>
    <xf numFmtId="3" fontId="8" fillId="3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3" borderId="93" xfId="1" applyFont="1" applyFill="1" applyBorder="1" applyAlignment="1" applyProtection="1">
      <alignment horizontal="left"/>
    </xf>
    <xf numFmtId="3" fontId="28" fillId="6" borderId="93" xfId="3" applyNumberFormat="1" applyFont="1" applyFill="1" applyBorder="1" applyAlignment="1" applyProtection="1">
      <alignment horizontal="right" vertical="center"/>
    </xf>
    <xf numFmtId="3" fontId="28" fillId="6" borderId="94" xfId="3" applyNumberFormat="1" applyFont="1" applyFill="1" applyBorder="1" applyAlignment="1" applyProtection="1">
      <alignment horizontal="right" vertical="center"/>
    </xf>
    <xf numFmtId="0" fontId="8" fillId="6" borderId="56" xfId="1" applyFont="1" applyFill="1" applyBorder="1" applyAlignment="1" applyProtection="1">
      <alignment horizontal="left"/>
    </xf>
    <xf numFmtId="0" fontId="8" fillId="3" borderId="30" xfId="1" applyFont="1" applyFill="1" applyBorder="1" applyAlignment="1" applyProtection="1">
      <alignment horizontal="left"/>
    </xf>
    <xf numFmtId="3" fontId="28" fillId="6" borderId="30" xfId="3" applyNumberFormat="1" applyFont="1" applyFill="1" applyBorder="1" applyAlignment="1" applyProtection="1">
      <alignment horizontal="right" vertical="center"/>
    </xf>
    <xf numFmtId="3" fontId="28" fillId="6" borderId="57" xfId="3" applyNumberFormat="1" applyFont="1" applyFill="1" applyBorder="1" applyAlignment="1" applyProtection="1">
      <alignment horizontal="right" vertical="center"/>
    </xf>
    <xf numFmtId="0" fontId="8" fillId="6" borderId="58" xfId="1" applyFont="1" applyFill="1" applyBorder="1" applyAlignment="1" applyProtection="1">
      <alignment horizontal="left"/>
    </xf>
    <xf numFmtId="0" fontId="8" fillId="3" borderId="59" xfId="1" applyFont="1" applyFill="1" applyBorder="1" applyAlignment="1" applyProtection="1">
      <alignment horizontal="left"/>
    </xf>
    <xf numFmtId="3" fontId="28" fillId="6" borderId="59" xfId="3" applyNumberFormat="1" applyFont="1" applyFill="1" applyBorder="1" applyAlignment="1" applyProtection="1">
      <alignment horizontal="right" vertical="center"/>
    </xf>
    <xf numFmtId="3" fontId="28" fillId="6" borderId="60" xfId="3" applyNumberFormat="1" applyFont="1" applyFill="1" applyBorder="1" applyAlignment="1" applyProtection="1">
      <alignment horizontal="right" vertical="center"/>
    </xf>
    <xf numFmtId="0" fontId="8" fillId="3" borderId="95" xfId="1" quotePrefix="1" applyFont="1" applyFill="1" applyBorder="1" applyAlignment="1" applyProtection="1">
      <alignment horizontal="left"/>
    </xf>
    <xf numFmtId="0" fontId="8" fillId="3" borderId="96" xfId="1" quotePrefix="1" applyFont="1" applyFill="1" applyBorder="1" applyAlignment="1" applyProtection="1">
      <alignment horizontal="left"/>
    </xf>
    <xf numFmtId="0" fontId="8" fillId="3" borderId="97" xfId="1" quotePrefix="1" applyFont="1" applyFill="1" applyBorder="1" applyAlignment="1" applyProtection="1">
      <alignment horizontal="left"/>
    </xf>
    <xf numFmtId="3" fontId="28" fillId="6" borderId="98" xfId="3" applyNumberFormat="1" applyFont="1" applyFill="1" applyBorder="1" applyAlignment="1" applyProtection="1">
      <alignment horizontal="right" vertical="center"/>
    </xf>
    <xf numFmtId="3" fontId="28" fillId="6" borderId="99" xfId="3" applyNumberFormat="1" applyFont="1" applyFill="1" applyBorder="1" applyAlignment="1" applyProtection="1">
      <alignment horizontal="right" vertical="center"/>
    </xf>
    <xf numFmtId="3" fontId="28" fillId="6" borderId="100" xfId="3" applyNumberFormat="1" applyFont="1" applyFill="1" applyBorder="1" applyAlignment="1" applyProtection="1">
      <alignment horizontal="right" vertical="center"/>
    </xf>
    <xf numFmtId="3" fontId="28" fillId="6" borderId="101" xfId="3" applyNumberFormat="1" applyFont="1" applyFill="1" applyBorder="1" applyAlignment="1" applyProtection="1">
      <alignment horizontal="right" vertical="center"/>
    </xf>
    <xf numFmtId="3" fontId="28" fillId="6" borderId="61" xfId="3" applyNumberFormat="1" applyFont="1" applyFill="1" applyBorder="1" applyAlignment="1" applyProtection="1">
      <alignment horizontal="right" vertical="center"/>
    </xf>
    <xf numFmtId="3" fontId="28" fillId="6" borderId="62" xfId="3" applyNumberFormat="1" applyFont="1" applyFill="1" applyBorder="1" applyAlignment="1" applyProtection="1">
      <alignment horizontal="right" vertical="center"/>
    </xf>
    <xf numFmtId="0" fontId="30" fillId="3" borderId="0" xfId="7" applyFont="1" applyFill="1" applyBorder="1" applyProtection="1"/>
    <xf numFmtId="0" fontId="36" fillId="2" borderId="5" xfId="3" applyNumberFormat="1" applyFont="1" applyFill="1" applyBorder="1" applyAlignment="1" applyProtection="1">
      <alignment horizontal="center" vertical="center"/>
    </xf>
    <xf numFmtId="1" fontId="26" fillId="6" borderId="12" xfId="3" applyNumberFormat="1" applyFont="1" applyFill="1" applyBorder="1" applyAlignment="1" applyProtection="1">
      <alignment horizontal="center" vertical="center"/>
    </xf>
    <xf numFmtId="1" fontId="26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20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19" fillId="5" borderId="15" xfId="3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center" vertical="center" wrapText="1"/>
    </xf>
    <xf numFmtId="0" fontId="29" fillId="5" borderId="15" xfId="1" applyFont="1" applyFill="1" applyBorder="1" applyAlignment="1" applyProtection="1">
      <alignment horizontal="center" vertical="center" wrapText="1"/>
    </xf>
    <xf numFmtId="0" fontId="12" fillId="3" borderId="0" xfId="0" quotePrefix="1" applyFont="1" applyFill="1" applyAlignment="1" applyProtection="1">
      <alignment horizontal="left"/>
    </xf>
    <xf numFmtId="0" fontId="15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0" fontId="9" fillId="3" borderId="0" xfId="0" quotePrefix="1" applyFont="1" applyFill="1" applyBorder="1" applyAlignment="1" applyProtection="1">
      <alignment horizontal="left"/>
    </xf>
    <xf numFmtId="0" fontId="15" fillId="3" borderId="0" xfId="0" quotePrefix="1" applyFont="1" applyFill="1" applyAlignment="1" applyProtection="1">
      <alignment horizontal="left"/>
    </xf>
    <xf numFmtId="0" fontId="37" fillId="3" borderId="0" xfId="0" applyFont="1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Protection="1"/>
    <xf numFmtId="0" fontId="12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right"/>
    </xf>
    <xf numFmtId="0" fontId="12" fillId="3" borderId="3" xfId="0" quotePrefix="1" applyFont="1" applyFill="1" applyBorder="1" applyAlignment="1" applyProtection="1">
      <alignment horizontal="center"/>
    </xf>
    <xf numFmtId="0" fontId="12" fillId="3" borderId="2" xfId="0" quotePrefix="1" applyFont="1" applyFill="1" applyBorder="1" applyAlignment="1" applyProtection="1">
      <alignment horizont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left" vertical="center"/>
    </xf>
    <xf numFmtId="0" fontId="13" fillId="5" borderId="33" xfId="0" applyFont="1" applyFill="1" applyBorder="1" applyAlignment="1" applyProtection="1">
      <alignment horizontal="left" vertical="center"/>
    </xf>
    <xf numFmtId="0" fontId="11" fillId="3" borderId="15" xfId="0" quotePrefix="1" applyFont="1" applyFill="1" applyBorder="1" applyAlignment="1" applyProtection="1">
      <alignment horizontal="center" vertical="top"/>
    </xf>
    <xf numFmtId="0" fontId="12" fillId="3" borderId="15" xfId="0" quotePrefix="1" applyFont="1" applyFill="1" applyBorder="1" applyAlignment="1" applyProtection="1">
      <alignment horizontal="center"/>
    </xf>
    <xf numFmtId="0" fontId="29" fillId="5" borderId="15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50" xfId="0" applyFont="1" applyFill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8" fillId="3" borderId="11" xfId="0" applyFont="1" applyFill="1" applyBorder="1" applyProtection="1"/>
    <xf numFmtId="0" fontId="12" fillId="3" borderId="11" xfId="0" quotePrefix="1" applyFont="1" applyFill="1" applyBorder="1" applyAlignment="1" applyProtection="1">
      <alignment horizontal="center"/>
    </xf>
    <xf numFmtId="0" fontId="13" fillId="3" borderId="39" xfId="0" quotePrefix="1" applyFont="1" applyFill="1" applyBorder="1" applyAlignment="1" applyProtection="1">
      <alignment horizontal="center"/>
    </xf>
    <xf numFmtId="0" fontId="13" fillId="3" borderId="5" xfId="0" quotePrefix="1" applyFont="1" applyFill="1" applyBorder="1" applyAlignment="1" applyProtection="1">
      <alignment horizontal="center"/>
    </xf>
    <xf numFmtId="0" fontId="13" fillId="3" borderId="4" xfId="0" quotePrefix="1" applyFont="1" applyFill="1" applyBorder="1" applyAlignment="1" applyProtection="1">
      <alignment horizontal="center"/>
    </xf>
    <xf numFmtId="0" fontId="8" fillId="3" borderId="3" xfId="0" applyFont="1" applyFill="1" applyBorder="1" applyProtection="1"/>
    <xf numFmtId="0" fontId="12" fillId="3" borderId="3" xfId="0" applyFont="1" applyFill="1" applyBorder="1" applyAlignment="1" applyProtection="1"/>
    <xf numFmtId="0" fontId="12" fillId="3" borderId="42" xfId="0" applyFont="1" applyFill="1" applyBorder="1" applyAlignment="1" applyProtection="1"/>
    <xf numFmtId="0" fontId="12" fillId="3" borderId="29" xfId="0" applyFont="1" applyFill="1" applyBorder="1" applyAlignment="1" applyProtection="1"/>
    <xf numFmtId="0" fontId="12" fillId="3" borderId="44" xfId="0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0" fontId="8" fillId="5" borderId="41" xfId="0" applyFont="1" applyFill="1" applyBorder="1" applyAlignment="1" applyProtection="1">
      <alignment horizontal="left"/>
    </xf>
    <xf numFmtId="0" fontId="12" fillId="5" borderId="41" xfId="0" quotePrefix="1" applyFont="1" applyFill="1" applyBorder="1" applyAlignment="1" applyProtection="1">
      <alignment horizontal="left"/>
    </xf>
    <xf numFmtId="3" fontId="12" fillId="5" borderId="41" xfId="0" applyNumberFormat="1" applyFont="1" applyFill="1" applyBorder="1" applyAlignment="1" applyProtection="1"/>
    <xf numFmtId="3" fontId="8" fillId="5" borderId="51" xfId="0" applyNumberFormat="1" applyFont="1" applyFill="1" applyBorder="1" applyAlignment="1" applyProtection="1"/>
    <xf numFmtId="3" fontId="8" fillId="5" borderId="52" xfId="0" applyNumberFormat="1" applyFont="1" applyFill="1" applyBorder="1" applyAlignment="1" applyProtection="1"/>
    <xf numFmtId="3" fontId="8" fillId="5" borderId="53" xfId="0" applyNumberFormat="1" applyFont="1" applyFill="1" applyBorder="1" applyAlignment="1" applyProtection="1"/>
    <xf numFmtId="0" fontId="8" fillId="3" borderId="74" xfId="0" applyFont="1" applyFill="1" applyBorder="1" applyAlignment="1" applyProtection="1">
      <alignment horizontal="left"/>
    </xf>
    <xf numFmtId="3" fontId="8" fillId="3" borderId="74" xfId="0" applyNumberFormat="1" applyFont="1" applyFill="1" applyBorder="1" applyAlignment="1" applyProtection="1"/>
    <xf numFmtId="3" fontId="8" fillId="3" borderId="77" xfId="0" applyNumberFormat="1" applyFont="1" applyFill="1" applyBorder="1" applyAlignment="1" applyProtection="1"/>
    <xf numFmtId="3" fontId="8" fillId="3" borderId="78" xfId="0" applyNumberFormat="1" applyFont="1" applyFill="1" applyBorder="1" applyAlignment="1" applyProtection="1"/>
    <xf numFmtId="3" fontId="8" fillId="3" borderId="79" xfId="0" applyNumberFormat="1" applyFont="1" applyFill="1" applyBorder="1" applyAlignment="1" applyProtection="1"/>
    <xf numFmtId="0" fontId="8" fillId="3" borderId="17" xfId="0" applyFont="1" applyFill="1" applyBorder="1" applyAlignment="1" applyProtection="1">
      <alignment horizontal="left"/>
    </xf>
    <xf numFmtId="3" fontId="8" fillId="3" borderId="17" xfId="0" applyNumberFormat="1" applyFont="1" applyFill="1" applyBorder="1" applyAlignment="1" applyProtection="1"/>
    <xf numFmtId="3" fontId="8" fillId="3" borderId="54" xfId="0" applyNumberFormat="1" applyFont="1" applyFill="1" applyBorder="1" applyAlignment="1" applyProtection="1"/>
    <xf numFmtId="3" fontId="8" fillId="3" borderId="25" xfId="0" applyNumberFormat="1" applyFont="1" applyFill="1" applyBorder="1" applyAlignment="1" applyProtection="1"/>
    <xf numFmtId="3" fontId="8" fillId="3" borderId="55" xfId="0" applyNumberFormat="1" applyFont="1" applyFill="1" applyBorder="1" applyAlignment="1" applyProtection="1"/>
    <xf numFmtId="0" fontId="8" fillId="3" borderId="11" xfId="0" applyFont="1" applyFill="1" applyBorder="1" applyAlignment="1" applyProtection="1">
      <alignment horizontal="left"/>
    </xf>
    <xf numFmtId="3" fontId="8" fillId="3" borderId="11" xfId="0" applyNumberFormat="1" applyFont="1" applyFill="1" applyBorder="1" applyAlignment="1" applyProtection="1"/>
    <xf numFmtId="3" fontId="8" fillId="3" borderId="39" xfId="0" applyNumberFormat="1" applyFont="1" applyFill="1" applyBorder="1" applyAlignment="1" applyProtection="1"/>
    <xf numFmtId="3" fontId="8" fillId="3" borderId="5" xfId="0" applyNumberFormat="1" applyFont="1" applyFill="1" applyBorder="1" applyAlignment="1" applyProtection="1"/>
    <xf numFmtId="3" fontId="8" fillId="3" borderId="4" xfId="0" applyNumberFormat="1" applyFont="1" applyFill="1" applyBorder="1" applyAlignment="1" applyProtection="1"/>
    <xf numFmtId="0" fontId="8" fillId="3" borderId="15" xfId="0" applyFont="1" applyFill="1" applyBorder="1" applyAlignment="1" applyProtection="1">
      <alignment horizontal="left"/>
    </xf>
    <xf numFmtId="3" fontId="8" fillId="3" borderId="15" xfId="0" applyNumberFormat="1" applyFont="1" applyFill="1" applyBorder="1" applyAlignment="1" applyProtection="1"/>
    <xf numFmtId="3" fontId="8" fillId="3" borderId="35" xfId="0" applyNumberFormat="1" applyFont="1" applyFill="1" applyBorder="1" applyAlignment="1" applyProtection="1"/>
    <xf numFmtId="3" fontId="8" fillId="3" borderId="36" xfId="0" applyNumberFormat="1" applyFont="1" applyFill="1" applyBorder="1" applyAlignment="1" applyProtection="1"/>
    <xf numFmtId="3" fontId="8" fillId="3" borderId="37" xfId="0" applyNumberFormat="1" applyFont="1" applyFill="1" applyBorder="1" applyAlignment="1" applyProtection="1"/>
    <xf numFmtId="0" fontId="8" fillId="2" borderId="21" xfId="0" applyFont="1" applyFill="1" applyBorder="1" applyAlignment="1" applyProtection="1">
      <alignment horizontal="left"/>
    </xf>
    <xf numFmtId="1" fontId="12" fillId="2" borderId="21" xfId="0" applyNumberFormat="1" applyFont="1" applyFill="1" applyBorder="1" applyAlignment="1" applyProtection="1"/>
    <xf numFmtId="3" fontId="18" fillId="2" borderId="21" xfId="0" applyNumberFormat="1" applyFont="1" applyFill="1" applyBorder="1" applyAlignment="1" applyProtection="1"/>
    <xf numFmtId="3" fontId="18" fillId="2" borderId="45" xfId="0" applyNumberFormat="1" applyFont="1" applyFill="1" applyBorder="1" applyAlignment="1" applyProtection="1"/>
    <xf numFmtId="3" fontId="18" fillId="2" borderId="22" xfId="0" applyNumberFormat="1" applyFont="1" applyFill="1" applyBorder="1" applyAlignment="1" applyProtection="1"/>
    <xf numFmtId="3" fontId="18" fillId="2" borderId="46" xfId="0" applyNumberFormat="1" applyFont="1" applyFill="1" applyBorder="1" applyAlignment="1" applyProtection="1"/>
    <xf numFmtId="0" fontId="8" fillId="2" borderId="16" xfId="0" applyFont="1" applyFill="1" applyBorder="1" applyAlignment="1" applyProtection="1">
      <alignment horizontal="left"/>
    </xf>
    <xf numFmtId="1" fontId="12" fillId="2" borderId="16" xfId="0" applyNumberFormat="1" applyFont="1" applyFill="1" applyBorder="1" applyAlignment="1" applyProtection="1"/>
    <xf numFmtId="3" fontId="18" fillId="2" borderId="16" xfId="0" applyNumberFormat="1" applyFont="1" applyFill="1" applyBorder="1" applyAlignment="1" applyProtection="1"/>
    <xf numFmtId="3" fontId="18" fillId="2" borderId="47" xfId="0" applyNumberFormat="1" applyFont="1" applyFill="1" applyBorder="1" applyAlignment="1" applyProtection="1"/>
    <xf numFmtId="3" fontId="18" fillId="2" borderId="23" xfId="0" applyNumberFormat="1" applyFont="1" applyFill="1" applyBorder="1" applyAlignment="1" applyProtection="1"/>
    <xf numFmtId="3" fontId="18" fillId="2" borderId="43" xfId="0" applyNumberFormat="1" applyFont="1" applyFill="1" applyBorder="1" applyAlignment="1" applyProtection="1"/>
    <xf numFmtId="0" fontId="8" fillId="2" borderId="75" xfId="0" applyFont="1" applyFill="1" applyBorder="1" applyAlignment="1" applyProtection="1">
      <alignment horizontal="left"/>
    </xf>
    <xf numFmtId="1" fontId="12" fillId="2" borderId="19" xfId="0" applyNumberFormat="1" applyFont="1" applyFill="1" applyBorder="1" applyAlignment="1" applyProtection="1"/>
    <xf numFmtId="3" fontId="18" fillId="2" borderId="19" xfId="0" applyNumberFormat="1" applyFont="1" applyFill="1" applyBorder="1" applyAlignment="1" applyProtection="1"/>
    <xf numFmtId="3" fontId="18" fillId="2" borderId="48" xfId="0" applyNumberFormat="1" applyFont="1" applyFill="1" applyBorder="1" applyAlignment="1" applyProtection="1"/>
    <xf numFmtId="3" fontId="18" fillId="2" borderId="24" xfId="0" applyNumberFormat="1" applyFont="1" applyFill="1" applyBorder="1" applyAlignment="1" applyProtection="1"/>
    <xf numFmtId="3" fontId="18" fillId="2" borderId="49" xfId="0" applyNumberFormat="1" applyFont="1" applyFill="1" applyBorder="1" applyAlignment="1" applyProtection="1"/>
    <xf numFmtId="0" fontId="8" fillId="3" borderId="71" xfId="0" applyFont="1" applyFill="1" applyBorder="1" applyAlignment="1" applyProtection="1">
      <alignment horizontal="left"/>
    </xf>
    <xf numFmtId="3" fontId="8" fillId="3" borderId="21" xfId="0" applyNumberFormat="1" applyFont="1" applyFill="1" applyBorder="1" applyAlignment="1" applyProtection="1"/>
    <xf numFmtId="3" fontId="8" fillId="3" borderId="45" xfId="0" applyNumberFormat="1" applyFont="1" applyFill="1" applyBorder="1" applyAlignment="1" applyProtection="1"/>
    <xf numFmtId="3" fontId="8" fillId="3" borderId="22" xfId="0" applyNumberFormat="1" applyFont="1" applyFill="1" applyBorder="1" applyAlignment="1" applyProtection="1"/>
    <xf numFmtId="3" fontId="8" fillId="3" borderId="46" xfId="0" applyNumberFormat="1" applyFont="1" applyFill="1" applyBorder="1" applyAlignment="1" applyProtection="1"/>
    <xf numFmtId="0" fontId="8" fillId="3" borderId="72" xfId="0" applyFont="1" applyFill="1" applyBorder="1" applyAlignment="1" applyProtection="1">
      <alignment horizontal="left"/>
    </xf>
    <xf numFmtId="3" fontId="8" fillId="3" borderId="16" xfId="0" applyNumberFormat="1" applyFont="1" applyFill="1" applyBorder="1" applyAlignment="1" applyProtection="1"/>
    <xf numFmtId="3" fontId="8" fillId="3" borderId="47" xfId="0" applyNumberFormat="1" applyFont="1" applyFill="1" applyBorder="1" applyAlignment="1" applyProtection="1"/>
    <xf numFmtId="3" fontId="8" fillId="3" borderId="23" xfId="0" applyNumberFormat="1" applyFont="1" applyFill="1" applyBorder="1" applyAlignment="1" applyProtection="1"/>
    <xf numFmtId="3" fontId="8" fillId="3" borderId="43" xfId="0" applyNumberFormat="1" applyFont="1" applyFill="1" applyBorder="1" applyAlignment="1" applyProtection="1"/>
    <xf numFmtId="0" fontId="8" fillId="3" borderId="73" xfId="0" applyFont="1" applyFill="1" applyBorder="1" applyAlignment="1" applyProtection="1">
      <alignment horizontal="left"/>
    </xf>
    <xf numFmtId="0" fontId="17" fillId="3" borderId="73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3" borderId="69" xfId="0" applyFont="1" applyFill="1" applyBorder="1" applyAlignment="1" applyProtection="1">
      <alignment horizontal="left"/>
    </xf>
    <xf numFmtId="3" fontId="8" fillId="3" borderId="13" xfId="0" applyNumberFormat="1" applyFont="1" applyFill="1" applyBorder="1" applyAlignment="1" applyProtection="1"/>
    <xf numFmtId="3" fontId="8" fillId="3" borderId="50" xfId="0" applyNumberFormat="1" applyFont="1" applyFill="1" applyBorder="1" applyAlignment="1" applyProtection="1"/>
    <xf numFmtId="3" fontId="8" fillId="3" borderId="8" xfId="0" applyNumberFormat="1" applyFont="1" applyFill="1" applyBorder="1" applyAlignment="1" applyProtection="1"/>
    <xf numFmtId="3" fontId="8" fillId="3" borderId="7" xfId="0" applyNumberFormat="1" applyFont="1" applyFill="1" applyBorder="1" applyAlignment="1" applyProtection="1"/>
    <xf numFmtId="0" fontId="8" fillId="3" borderId="1" xfId="0" applyFont="1" applyFill="1" applyBorder="1" applyAlignment="1" applyProtection="1">
      <alignment horizontal="left"/>
    </xf>
    <xf numFmtId="3" fontId="8" fillId="3" borderId="1" xfId="0" applyNumberFormat="1" applyFont="1" applyFill="1" applyBorder="1" applyAlignment="1" applyProtection="1"/>
    <xf numFmtId="3" fontId="8" fillId="3" borderId="80" xfId="0" applyNumberFormat="1" applyFont="1" applyFill="1" applyBorder="1" applyAlignment="1" applyProtection="1"/>
    <xf numFmtId="3" fontId="8" fillId="3" borderId="81" xfId="0" applyNumberFormat="1" applyFont="1" applyFill="1" applyBorder="1" applyAlignment="1" applyProtection="1"/>
    <xf numFmtId="3" fontId="8" fillId="3" borderId="82" xfId="0" applyNumberFormat="1" applyFont="1" applyFill="1" applyBorder="1" applyAlignment="1" applyProtection="1"/>
    <xf numFmtId="0" fontId="8" fillId="3" borderId="21" xfId="0" applyFont="1" applyFill="1" applyBorder="1" applyAlignment="1" applyProtection="1">
      <alignment horizontal="left"/>
    </xf>
    <xf numFmtId="3" fontId="8" fillId="3" borderId="21" xfId="0" quotePrefix="1" applyNumberFormat="1" applyFont="1" applyFill="1" applyBorder="1" applyAlignment="1" applyProtection="1"/>
    <xf numFmtId="3" fontId="8" fillId="3" borderId="45" xfId="0" quotePrefix="1" applyNumberFormat="1" applyFont="1" applyFill="1" applyBorder="1" applyAlignment="1" applyProtection="1"/>
    <xf numFmtId="3" fontId="8" fillId="3" borderId="22" xfId="0" quotePrefix="1" applyNumberFormat="1" applyFont="1" applyFill="1" applyBorder="1" applyAlignment="1" applyProtection="1"/>
    <xf numFmtId="3" fontId="8" fillId="3" borderId="46" xfId="0" quotePrefix="1" applyNumberFormat="1" applyFont="1" applyFill="1" applyBorder="1" applyAlignment="1" applyProtection="1"/>
    <xf numFmtId="0" fontId="8" fillId="3" borderId="19" xfId="0" applyFont="1" applyFill="1" applyBorder="1" applyAlignment="1" applyProtection="1">
      <alignment horizontal="left"/>
    </xf>
    <xf numFmtId="3" fontId="8" fillId="3" borderId="19" xfId="0" quotePrefix="1" applyNumberFormat="1" applyFont="1" applyFill="1" applyBorder="1" applyAlignment="1" applyProtection="1"/>
    <xf numFmtId="3" fontId="8" fillId="3" borderId="48" xfId="0" quotePrefix="1" applyNumberFormat="1" applyFont="1" applyFill="1" applyBorder="1" applyAlignment="1" applyProtection="1"/>
    <xf numFmtId="3" fontId="8" fillId="3" borderId="24" xfId="0" quotePrefix="1" applyNumberFormat="1" applyFont="1" applyFill="1" applyBorder="1" applyAlignment="1" applyProtection="1"/>
    <xf numFmtId="3" fontId="8" fillId="3" borderId="49" xfId="0" quotePrefix="1" applyNumberFormat="1" applyFont="1" applyFill="1" applyBorder="1" applyAlignment="1" applyProtection="1"/>
    <xf numFmtId="0" fontId="11" fillId="7" borderId="41" xfId="0" quotePrefix="1" applyFont="1" applyFill="1" applyBorder="1" applyAlignment="1" applyProtection="1">
      <alignment horizontal="left"/>
    </xf>
    <xf numFmtId="0" fontId="12" fillId="7" borderId="41" xfId="0" applyFont="1" applyFill="1" applyBorder="1" applyAlignment="1" applyProtection="1">
      <alignment horizontal="left"/>
    </xf>
    <xf numFmtId="0" fontId="12" fillId="7" borderId="41" xfId="0" quotePrefix="1" applyFont="1" applyFill="1" applyBorder="1" applyAlignment="1" applyProtection="1">
      <alignment horizontal="left"/>
    </xf>
    <xf numFmtId="3" fontId="12" fillId="7" borderId="41" xfId="0" applyNumberFormat="1" applyFont="1" applyFill="1" applyBorder="1" applyAlignment="1" applyProtection="1"/>
    <xf numFmtId="3" fontId="12" fillId="7" borderId="51" xfId="0" applyNumberFormat="1" applyFont="1" applyFill="1" applyBorder="1" applyAlignment="1" applyProtection="1"/>
    <xf numFmtId="3" fontId="12" fillId="7" borderId="52" xfId="0" applyNumberFormat="1" applyFont="1" applyFill="1" applyBorder="1" applyAlignment="1" applyProtection="1"/>
    <xf numFmtId="3" fontId="12" fillId="7" borderId="53" xfId="0" applyNumberFormat="1" applyFont="1" applyFill="1" applyBorder="1" applyAlignment="1" applyProtection="1"/>
    <xf numFmtId="0" fontId="8" fillId="3" borderId="88" xfId="0" quotePrefix="1" applyFont="1" applyFill="1" applyBorder="1" applyAlignment="1" applyProtection="1">
      <alignment horizontal="left"/>
    </xf>
    <xf numFmtId="0" fontId="8" fillId="3" borderId="88" xfId="0" applyFont="1" applyFill="1" applyBorder="1" applyAlignment="1" applyProtection="1">
      <alignment horizontal="left"/>
    </xf>
    <xf numFmtId="3" fontId="8" fillId="3" borderId="88" xfId="0" applyNumberFormat="1" applyFont="1" applyFill="1" applyBorder="1" applyAlignment="1" applyProtection="1"/>
    <xf numFmtId="3" fontId="8" fillId="3" borderId="89" xfId="0" applyNumberFormat="1" applyFont="1" applyFill="1" applyBorder="1" applyAlignment="1" applyProtection="1"/>
    <xf numFmtId="3" fontId="8" fillId="3" borderId="90" xfId="0" applyNumberFormat="1" applyFont="1" applyFill="1" applyBorder="1" applyAlignment="1" applyProtection="1"/>
    <xf numFmtId="3" fontId="8" fillId="3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3" borderId="93" xfId="0" applyFont="1" applyFill="1" applyBorder="1" applyAlignment="1" applyProtection="1">
      <alignment horizontal="left"/>
    </xf>
    <xf numFmtId="0" fontId="8" fillId="3" borderId="95" xfId="0" quotePrefix="1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3" borderId="30" xfId="0" applyFont="1" applyFill="1" applyBorder="1" applyAlignment="1" applyProtection="1">
      <alignment horizontal="left"/>
    </xf>
    <xf numFmtId="0" fontId="8" fillId="3" borderId="96" xfId="0" quotePrefix="1" applyFont="1" applyFill="1" applyBorder="1" applyAlignment="1" applyProtection="1">
      <alignment horizontal="left"/>
    </xf>
    <xf numFmtId="0" fontId="8" fillId="6" borderId="58" xfId="0" applyFont="1" applyFill="1" applyBorder="1" applyAlignment="1" applyProtection="1">
      <alignment horizontal="left"/>
    </xf>
    <xf numFmtId="0" fontId="8" fillId="3" borderId="59" xfId="0" applyFont="1" applyFill="1" applyBorder="1" applyAlignment="1" applyProtection="1">
      <alignment horizontal="left"/>
    </xf>
    <xf numFmtId="0" fontId="8" fillId="3" borderId="97" xfId="0" quotePrefix="1" applyFont="1" applyFill="1" applyBorder="1" applyAlignment="1" applyProtection="1">
      <alignment horizontal="left"/>
    </xf>
    <xf numFmtId="0" fontId="8" fillId="3" borderId="20" xfId="0" quotePrefix="1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left"/>
    </xf>
    <xf numFmtId="3" fontId="8" fillId="3" borderId="20" xfId="0" applyNumberFormat="1" applyFont="1" applyFill="1" applyBorder="1" applyAlignment="1" applyProtection="1"/>
    <xf numFmtId="3" fontId="8" fillId="3" borderId="66" xfId="0" applyNumberFormat="1" applyFont="1" applyFill="1" applyBorder="1" applyAlignment="1" applyProtection="1"/>
    <xf numFmtId="3" fontId="8" fillId="3" borderId="63" xfId="0" applyNumberFormat="1" applyFont="1" applyFill="1" applyBorder="1" applyAlignment="1" applyProtection="1"/>
    <xf numFmtId="3" fontId="8" fillId="3" borderId="65" xfId="0" applyNumberFormat="1" applyFont="1" applyFill="1" applyBorder="1" applyAlignment="1" applyProtection="1"/>
    <xf numFmtId="0" fontId="8" fillId="3" borderId="17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9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3" borderId="16" xfId="0" applyFont="1" applyFill="1" applyBorder="1" applyAlignment="1" applyProtection="1">
      <alignment horizontal="left"/>
    </xf>
    <xf numFmtId="0" fontId="8" fillId="3" borderId="16" xfId="0" quotePrefix="1" applyFont="1" applyFill="1" applyBorder="1" applyAlignment="1" applyProtection="1">
      <alignment horizontal="left"/>
    </xf>
    <xf numFmtId="0" fontId="17" fillId="3" borderId="17" xfId="0" applyFont="1" applyFill="1" applyBorder="1" applyAlignment="1" applyProtection="1">
      <alignment horizontal="left"/>
    </xf>
    <xf numFmtId="0" fontId="8" fillId="6" borderId="21" xfId="0" applyFont="1" applyFill="1" applyBorder="1" applyAlignment="1" applyProtection="1">
      <alignment horizontal="left"/>
    </xf>
    <xf numFmtId="0" fontId="8" fillId="6" borderId="21" xfId="0" quotePrefix="1" applyFont="1" applyFill="1" applyBorder="1" applyAlignment="1" applyProtection="1">
      <alignment horizontal="left"/>
    </xf>
    <xf numFmtId="3" fontId="8" fillId="6" borderId="21" xfId="0" applyNumberFormat="1" applyFont="1" applyFill="1" applyBorder="1" applyAlignment="1" applyProtection="1"/>
    <xf numFmtId="3" fontId="8" fillId="6" borderId="45" xfId="0" applyNumberFormat="1" applyFont="1" applyFill="1" applyBorder="1" applyAlignment="1" applyProtection="1"/>
    <xf numFmtId="3" fontId="8" fillId="6" borderId="22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0" fontId="8" fillId="6" borderId="19" xfId="0" applyFont="1" applyFill="1" applyBorder="1" applyAlignment="1" applyProtection="1">
      <alignment horizontal="left"/>
    </xf>
    <xf numFmtId="0" fontId="17" fillId="6" borderId="75" xfId="0" applyFont="1" applyFill="1" applyBorder="1" applyAlignment="1" applyProtection="1">
      <alignment horizontal="left"/>
    </xf>
    <xf numFmtId="0" fontId="8" fillId="6" borderId="19" xfId="0" quotePrefix="1" applyFont="1" applyFill="1" applyBorder="1" applyAlignment="1" applyProtection="1">
      <alignment horizontal="left"/>
    </xf>
    <xf numFmtId="3" fontId="8" fillId="6" borderId="19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3" fontId="8" fillId="6" borderId="24" xfId="0" applyNumberFormat="1" applyFont="1" applyFill="1" applyBorder="1" applyAlignment="1" applyProtection="1"/>
    <xf numFmtId="3" fontId="8" fillId="6" borderId="49" xfId="0" applyNumberFormat="1" applyFont="1" applyFill="1" applyBorder="1" applyAlignment="1" applyProtection="1"/>
    <xf numFmtId="0" fontId="8" fillId="3" borderId="3" xfId="0" quotePrefix="1" applyFont="1" applyFill="1" applyBorder="1" applyAlignment="1" applyProtection="1">
      <alignment horizontal="left"/>
    </xf>
    <xf numFmtId="3" fontId="8" fillId="3" borderId="3" xfId="0" quotePrefix="1" applyNumberFormat="1" applyFont="1" applyFill="1" applyBorder="1" applyAlignment="1" applyProtection="1"/>
    <xf numFmtId="3" fontId="8" fillId="3" borderId="42" xfId="0" quotePrefix="1" applyNumberFormat="1" applyFont="1" applyFill="1" applyBorder="1" applyAlignment="1" applyProtection="1"/>
    <xf numFmtId="3" fontId="8" fillId="3" borderId="29" xfId="0" quotePrefix="1" applyNumberFormat="1" applyFont="1" applyFill="1" applyBorder="1" applyAlignment="1" applyProtection="1"/>
    <xf numFmtId="3" fontId="8" fillId="3" borderId="44" xfId="0" quotePrefix="1" applyNumberFormat="1" applyFont="1" applyFill="1" applyBorder="1" applyAlignment="1" applyProtection="1"/>
    <xf numFmtId="0" fontId="11" fillId="8" borderId="41" xfId="0" applyFont="1" applyFill="1" applyBorder="1" applyAlignment="1" applyProtection="1">
      <alignment horizontal="left"/>
    </xf>
    <xf numFmtId="0" fontId="12" fillId="8" borderId="41" xfId="0" applyFont="1" applyFill="1" applyBorder="1" applyAlignment="1" applyProtection="1">
      <alignment horizontal="left"/>
    </xf>
    <xf numFmtId="3" fontId="12" fillId="8" borderId="41" xfId="0" applyNumberFormat="1" applyFont="1" applyFill="1" applyBorder="1" applyAlignment="1" applyProtection="1"/>
    <xf numFmtId="3" fontId="8" fillId="8" borderId="51" xfId="0" applyNumberFormat="1" applyFont="1" applyFill="1" applyBorder="1" applyAlignment="1" applyProtection="1"/>
    <xf numFmtId="3" fontId="8" fillId="8" borderId="52" xfId="0" applyNumberFormat="1" applyFont="1" applyFill="1" applyBorder="1" applyAlignment="1" applyProtection="1"/>
    <xf numFmtId="3" fontId="8" fillId="8" borderId="53" xfId="0" applyNumberFormat="1" applyFont="1" applyFill="1" applyBorder="1" applyAlignment="1" applyProtection="1"/>
    <xf numFmtId="3" fontId="8" fillId="3" borderId="20" xfId="0" quotePrefix="1" applyNumberFormat="1" applyFont="1" applyFill="1" applyBorder="1" applyAlignment="1" applyProtection="1"/>
    <xf numFmtId="3" fontId="8" fillId="3" borderId="66" xfId="0" quotePrefix="1" applyNumberFormat="1" applyFont="1" applyFill="1" applyBorder="1" applyAlignment="1" applyProtection="1"/>
    <xf numFmtId="3" fontId="8" fillId="3" borderId="63" xfId="0" quotePrefix="1" applyNumberFormat="1" applyFont="1" applyFill="1" applyBorder="1" applyAlignment="1" applyProtection="1"/>
    <xf numFmtId="3" fontId="8" fillId="3" borderId="65" xfId="0" quotePrefix="1" applyNumberFormat="1" applyFont="1" applyFill="1" applyBorder="1" applyAlignment="1" applyProtection="1"/>
    <xf numFmtId="3" fontId="8" fillId="3" borderId="16" xfId="0" quotePrefix="1" applyNumberFormat="1" applyFont="1" applyFill="1" applyBorder="1" applyAlignment="1" applyProtection="1"/>
    <xf numFmtId="3" fontId="8" fillId="3" borderId="47" xfId="0" quotePrefix="1" applyNumberFormat="1" applyFont="1" applyFill="1" applyBorder="1" applyAlignment="1" applyProtection="1"/>
    <xf numFmtId="3" fontId="8" fillId="3" borderId="23" xfId="0" quotePrefix="1" applyNumberFormat="1" applyFont="1" applyFill="1" applyBorder="1" applyAlignment="1" applyProtection="1"/>
    <xf numFmtId="3" fontId="8" fillId="3" borderId="43" xfId="0" quotePrefix="1" applyNumberFormat="1" applyFont="1" applyFill="1" applyBorder="1" applyAlignment="1" applyProtection="1"/>
    <xf numFmtId="3" fontId="8" fillId="3" borderId="17" xfId="0" quotePrefix="1" applyNumberFormat="1" applyFont="1" applyFill="1" applyBorder="1" applyAlignment="1" applyProtection="1"/>
    <xf numFmtId="3" fontId="8" fillId="3" borderId="54" xfId="0" quotePrefix="1" applyNumberFormat="1" applyFont="1" applyFill="1" applyBorder="1" applyAlignment="1" applyProtection="1"/>
    <xf numFmtId="3" fontId="8" fillId="3" borderId="25" xfId="0" quotePrefix="1" applyNumberFormat="1" applyFont="1" applyFill="1" applyBorder="1" applyAlignment="1" applyProtection="1"/>
    <xf numFmtId="3" fontId="8" fillId="3" borderId="55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9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7" fillId="3" borderId="20" xfId="0" applyFont="1" applyFill="1" applyBorder="1" applyAlignment="1" applyProtection="1">
      <alignment horizontal="left"/>
    </xf>
    <xf numFmtId="0" fontId="8" fillId="3" borderId="19" xfId="0" quotePrefix="1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0" fontId="12" fillId="6" borderId="41" xfId="0" applyFont="1" applyFill="1" applyBorder="1" applyAlignment="1" applyProtection="1">
      <alignment horizontal="left"/>
    </xf>
    <xf numFmtId="0" fontId="12" fillId="6" borderId="41" xfId="0" quotePrefix="1" applyFont="1" applyFill="1" applyBorder="1" applyAlignment="1" applyProtection="1">
      <alignment horizontal="left"/>
    </xf>
    <xf numFmtId="3" fontId="12" fillId="6" borderId="41" xfId="0" applyNumberFormat="1" applyFont="1" applyFill="1" applyBorder="1" applyAlignment="1" applyProtection="1"/>
    <xf numFmtId="3" fontId="8" fillId="6" borderId="51" xfId="0" applyNumberFormat="1" applyFont="1" applyFill="1" applyBorder="1" applyAlignment="1" applyProtection="1"/>
    <xf numFmtId="3" fontId="8" fillId="6" borderId="52" xfId="0" applyNumberFormat="1" applyFont="1" applyFill="1" applyBorder="1" applyAlignment="1" applyProtection="1"/>
    <xf numFmtId="3" fontId="8" fillId="6" borderId="53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2" borderId="67" xfId="0" applyNumberFormat="1" applyFont="1" applyFill="1" applyBorder="1" applyAlignment="1" applyProtection="1"/>
    <xf numFmtId="178" fontId="8" fillId="2" borderId="83" xfId="0" applyNumberFormat="1" applyFont="1" applyFill="1" applyBorder="1" applyAlignment="1" applyProtection="1"/>
    <xf numFmtId="178" fontId="8" fillId="2" borderId="68" xfId="0" applyNumberFormat="1" applyFont="1" applyFill="1" applyBorder="1" applyAlignment="1" applyProtection="1"/>
    <xf numFmtId="0" fontId="10" fillId="3" borderId="26" xfId="0" quotePrefix="1" applyFont="1" applyFill="1" applyBorder="1" applyAlignment="1" applyProtection="1">
      <alignment horizontal="left"/>
    </xf>
    <xf numFmtId="178" fontId="32" fillId="3" borderId="26" xfId="0" quotePrefix="1" applyNumberFormat="1" applyFont="1" applyFill="1" applyBorder="1" applyAlignment="1" applyProtection="1"/>
    <xf numFmtId="178" fontId="33" fillId="3" borderId="26" xfId="0" quotePrefix="1" applyNumberFormat="1" applyFont="1" applyFill="1" applyBorder="1" applyAlignment="1" applyProtection="1"/>
    <xf numFmtId="178" fontId="33" fillId="3" borderId="40" xfId="0" quotePrefix="1" applyNumberFormat="1" applyFont="1" applyFill="1" applyBorder="1" applyAlignment="1" applyProtection="1"/>
    <xf numFmtId="0" fontId="12" fillId="5" borderId="41" xfId="0" applyFont="1" applyFill="1" applyBorder="1" applyAlignment="1" applyProtection="1">
      <alignment horizontal="left"/>
    </xf>
    <xf numFmtId="178" fontId="12" fillId="5" borderId="41" xfId="0" applyNumberFormat="1" applyFont="1" applyFill="1" applyBorder="1" applyAlignment="1" applyProtection="1">
      <alignment horizontal="right"/>
    </xf>
    <xf numFmtId="178" fontId="8" fillId="2" borderId="51" xfId="0" applyNumberFormat="1" applyFont="1" applyFill="1" applyBorder="1" applyAlignment="1" applyProtection="1">
      <alignment horizontal="right"/>
    </xf>
    <xf numFmtId="178" fontId="8" fillId="2" borderId="52" xfId="0" applyNumberFormat="1" applyFont="1" applyFill="1" applyBorder="1" applyAlignment="1" applyProtection="1">
      <alignment horizontal="right"/>
    </xf>
    <xf numFmtId="178" fontId="8" fillId="2" borderId="53" xfId="0" applyNumberFormat="1" applyFont="1" applyFill="1" applyBorder="1" applyAlignment="1" applyProtection="1">
      <alignment horizontal="right"/>
    </xf>
    <xf numFmtId="0" fontId="12" fillId="3" borderId="3" xfId="0" applyFont="1" applyFill="1" applyBorder="1" applyAlignment="1" applyProtection="1">
      <alignment horizontal="left"/>
    </xf>
    <xf numFmtId="3" fontId="12" fillId="3" borderId="3" xfId="0" applyNumberFormat="1" applyFont="1" applyFill="1" applyBorder="1" applyAlignment="1" applyProtection="1">
      <alignment horizontal="right"/>
    </xf>
    <xf numFmtId="3" fontId="12" fillId="12" borderId="3" xfId="0" applyNumberFormat="1" applyFont="1" applyFill="1" applyBorder="1" applyAlignment="1" applyProtection="1">
      <alignment horizontal="right"/>
    </xf>
    <xf numFmtId="3" fontId="8" fillId="3" borderId="42" xfId="0" applyNumberFormat="1" applyFont="1" applyFill="1" applyBorder="1" applyAlignment="1" applyProtection="1">
      <alignment horizontal="right"/>
    </xf>
    <xf numFmtId="3" fontId="8" fillId="3" borderId="29" xfId="0" applyNumberFormat="1" applyFont="1" applyFill="1" applyBorder="1" applyAlignment="1" applyProtection="1">
      <alignment horizontal="right"/>
    </xf>
    <xf numFmtId="3" fontId="8" fillId="3" borderId="44" xfId="0" applyNumberFormat="1" applyFont="1" applyFill="1" applyBorder="1" applyAlignment="1" applyProtection="1">
      <alignment horizontal="right"/>
    </xf>
    <xf numFmtId="0" fontId="8" fillId="9" borderId="21" xfId="0" applyFont="1" applyFill="1" applyBorder="1" applyAlignment="1" applyProtection="1">
      <alignment horizontal="left"/>
    </xf>
    <xf numFmtId="3" fontId="8" fillId="9" borderId="21" xfId="0" quotePrefix="1" applyNumberFormat="1" applyFont="1" applyFill="1" applyBorder="1" applyAlignment="1" applyProtection="1"/>
    <xf numFmtId="3" fontId="8" fillId="9" borderId="45" xfId="0" quotePrefix="1" applyNumberFormat="1" applyFont="1" applyFill="1" applyBorder="1" applyAlignment="1" applyProtection="1"/>
    <xf numFmtId="3" fontId="8" fillId="9" borderId="22" xfId="0" quotePrefix="1" applyNumberFormat="1" applyFont="1" applyFill="1" applyBorder="1" applyAlignment="1" applyProtection="1"/>
    <xf numFmtId="3" fontId="8" fillId="9" borderId="46" xfId="0" quotePrefix="1" applyNumberFormat="1" applyFont="1" applyFill="1" applyBorder="1" applyAlignment="1" applyProtection="1"/>
    <xf numFmtId="0" fontId="8" fillId="9" borderId="16" xfId="0" applyFont="1" applyFill="1" applyBorder="1" applyAlignment="1" applyProtection="1">
      <alignment horizontal="left"/>
    </xf>
    <xf numFmtId="3" fontId="8" fillId="9" borderId="16" xfId="0" quotePrefix="1" applyNumberFormat="1" applyFont="1" applyFill="1" applyBorder="1" applyAlignment="1" applyProtection="1"/>
    <xf numFmtId="3" fontId="8" fillId="9" borderId="47" xfId="0" quotePrefix="1" applyNumberFormat="1" applyFont="1" applyFill="1" applyBorder="1" applyAlignment="1" applyProtection="1"/>
    <xf numFmtId="3" fontId="8" fillId="9" borderId="23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168" fontId="8" fillId="9" borderId="16" xfId="0" applyNumberFormat="1" applyFont="1" applyFill="1" applyBorder="1" applyProtection="1"/>
    <xf numFmtId="168" fontId="8" fillId="9" borderId="19" xfId="0" applyNumberFormat="1" applyFont="1" applyFill="1" applyBorder="1" applyProtection="1"/>
    <xf numFmtId="3" fontId="8" fillId="9" borderId="19" xfId="0" quotePrefix="1" applyNumberFormat="1" applyFont="1" applyFill="1" applyBorder="1" applyAlignment="1" applyProtection="1"/>
    <xf numFmtId="3" fontId="8" fillId="9" borderId="48" xfId="0" quotePrefix="1" applyNumberFormat="1" applyFont="1" applyFill="1" applyBorder="1" applyAlignment="1" applyProtection="1"/>
    <xf numFmtId="3" fontId="8" fillId="9" borderId="24" xfId="0" quotePrefix="1" applyNumberFormat="1" applyFont="1" applyFill="1" applyBorder="1" applyAlignment="1" applyProtection="1"/>
    <xf numFmtId="3" fontId="8" fillId="9" borderId="49" xfId="0" quotePrefix="1" applyNumberFormat="1" applyFont="1" applyFill="1" applyBorder="1" applyAlignment="1" applyProtection="1"/>
    <xf numFmtId="0" fontId="8" fillId="9" borderId="19" xfId="0" applyFont="1" applyFill="1" applyBorder="1" applyAlignment="1" applyProtection="1">
      <alignment horizontal="left"/>
    </xf>
    <xf numFmtId="0" fontId="8" fillId="9" borderId="21" xfId="0" quotePrefix="1" applyFont="1" applyFill="1" applyBorder="1" applyAlignment="1" applyProtection="1">
      <alignment horizontal="left"/>
    </xf>
    <xf numFmtId="0" fontId="12" fillId="9" borderId="19" xfId="0" applyFont="1" applyFill="1" applyBorder="1" applyAlignment="1" applyProtection="1">
      <alignment horizontal="left"/>
    </xf>
    <xf numFmtId="0" fontId="12" fillId="3" borderId="20" xfId="0" quotePrefix="1" applyFont="1" applyFill="1" applyBorder="1" applyAlignment="1" applyProtection="1">
      <alignment horizontal="left"/>
    </xf>
    <xf numFmtId="168" fontId="8" fillId="3" borderId="16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3" borderId="70" xfId="0" quotePrefix="1" applyFont="1" applyFill="1" applyBorder="1" applyAlignment="1" applyProtection="1">
      <alignment horizontal="left"/>
    </xf>
    <xf numFmtId="178" fontId="32" fillId="3" borderId="70" xfId="0" quotePrefix="1" applyNumberFormat="1" applyFont="1" applyFill="1" applyBorder="1" applyAlignment="1" applyProtection="1"/>
    <xf numFmtId="178" fontId="33" fillId="3" borderId="70" xfId="0" quotePrefix="1" applyNumberFormat="1" applyFont="1" applyFill="1" applyBorder="1" applyAlignment="1" applyProtection="1"/>
    <xf numFmtId="0" fontId="8" fillId="3" borderId="0" xfId="0" applyFont="1" applyFill="1" applyBorder="1" applyAlignment="1" applyProtection="1">
      <alignment horizontal="left"/>
    </xf>
    <xf numFmtId="1" fontId="12" fillId="3" borderId="0" xfId="0" applyNumberFormat="1" applyFont="1" applyFill="1" applyBorder="1" applyProtection="1"/>
    <xf numFmtId="1" fontId="12" fillId="3" borderId="38" xfId="0" applyNumberFormat="1" applyFont="1" applyFill="1" applyBorder="1" applyProtection="1"/>
    <xf numFmtId="0" fontId="15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5" fillId="4" borderId="0" xfId="0" applyFont="1" applyFill="1" applyProtection="1"/>
    <xf numFmtId="0" fontId="34" fillId="2" borderId="5" xfId="0" applyNumberFormat="1" applyFont="1" applyFill="1" applyBorder="1" applyAlignment="1" applyProtection="1">
      <alignment horizontal="center" vertical="center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7.2018/1722_B1_2018_07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7.2018/1722_B1_2018_07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7.2018/1722_B1_2018_07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7.2018/1722_B1_2018_07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-1316</v>
          </cell>
          <cell r="G546">
            <v>4412</v>
          </cell>
          <cell r="H546">
            <v>0</v>
          </cell>
          <cell r="I546">
            <v>-5728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-45491</v>
          </cell>
          <cell r="G575">
            <v>-45491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-5728</v>
          </cell>
          <cell r="H593">
            <v>0</v>
          </cell>
          <cell r="I593">
            <v>5728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51359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90146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35832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-247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-71394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14401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128610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5652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159834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416877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62574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245193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487575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4472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50056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32461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9932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108260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1054308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305230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197849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751625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313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workbookViewId="0">
      <selection activeCell="N19" sqref="N19"/>
    </sheetView>
  </sheetViews>
  <sheetFormatPr defaultRowHeight="15"/>
  <cols>
    <col min="1" max="1" width="72.5703125" customWidth="1"/>
    <col min="2" max="2" width="0.140625" customWidth="1"/>
    <col min="3" max="3" width="1" hidden="1" customWidth="1"/>
    <col min="4" max="9" width="20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43312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3077787</v>
      </c>
      <c r="E22" s="43">
        <v>1747900</v>
      </c>
      <c r="F22" s="128">
        <v>689389</v>
      </c>
      <c r="G22" s="129">
        <v>0</v>
      </c>
      <c r="H22" s="129">
        <v>1060672</v>
      </c>
      <c r="I22" s="130">
        <v>-2161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3077787</v>
      </c>
      <c r="E25" s="57">
        <v>1747900</v>
      </c>
      <c r="F25" s="137">
        <v>689389</v>
      </c>
      <c r="G25" s="138">
        <v>0</v>
      </c>
      <c r="H25" s="138">
        <v>1060672</v>
      </c>
      <c r="I25" s="139">
        <v>-2161</v>
      </c>
    </row>
    <row r="26" spans="1:9" ht="15.75">
      <c r="A26" s="11" t="s">
        <v>38</v>
      </c>
      <c r="B26" s="11" t="s">
        <v>39</v>
      </c>
      <c r="C26" s="11"/>
      <c r="D26" s="56">
        <v>2956479</v>
      </c>
      <c r="E26" s="56">
        <v>1745282</v>
      </c>
      <c r="F26" s="140">
        <v>708849</v>
      </c>
      <c r="G26" s="141">
        <v>0</v>
      </c>
      <c r="H26" s="141">
        <v>1036433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2815279</v>
      </c>
      <c r="E28" s="107">
        <v>1664499</v>
      </c>
      <c r="F28" s="146">
        <v>661507</v>
      </c>
      <c r="G28" s="147">
        <v>0</v>
      </c>
      <c r="H28" s="147">
        <v>1002992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141200</v>
      </c>
      <c r="E29" s="108">
        <v>80783</v>
      </c>
      <c r="F29" s="149">
        <v>47342</v>
      </c>
      <c r="G29" s="150">
        <v>0</v>
      </c>
      <c r="H29" s="150">
        <v>33441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1785</v>
      </c>
      <c r="F31" s="155">
        <v>0</v>
      </c>
      <c r="G31" s="156">
        <v>0</v>
      </c>
      <c r="H31" s="156">
        <v>1785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-59805</v>
      </c>
      <c r="F32" s="155">
        <v>-58013</v>
      </c>
      <c r="G32" s="156">
        <v>0</v>
      </c>
      <c r="H32" s="156">
        <v>369</v>
      </c>
      <c r="I32" s="157">
        <v>-2161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60638</v>
      </c>
      <c r="F33" s="134">
        <v>38553</v>
      </c>
      <c r="G33" s="135">
        <v>0</v>
      </c>
      <c r="H33" s="135">
        <v>22085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13339642</v>
      </c>
      <c r="E38" s="66">
        <v>6546841</v>
      </c>
      <c r="F38" s="291">
        <v>4675176</v>
      </c>
      <c r="G38" s="292">
        <v>0</v>
      </c>
      <c r="H38" s="292">
        <v>361807</v>
      </c>
      <c r="I38" s="293">
        <v>1509858</v>
      </c>
    </row>
    <row r="39" spans="1:9" ht="16.5" thickTop="1">
      <c r="A39" s="294" t="s">
        <v>60</v>
      </c>
      <c r="B39" s="295" t="s">
        <v>61</v>
      </c>
      <c r="C39" s="294"/>
      <c r="D39" s="296">
        <v>9006310</v>
      </c>
      <c r="E39" s="296">
        <v>4576463</v>
      </c>
      <c r="F39" s="297">
        <v>2833391</v>
      </c>
      <c r="G39" s="298">
        <v>0</v>
      </c>
      <c r="H39" s="298">
        <v>230283</v>
      </c>
      <c r="I39" s="299">
        <v>1512789</v>
      </c>
    </row>
    <row r="40" spans="1:9" ht="15.75">
      <c r="A40" s="300" t="s">
        <v>62</v>
      </c>
      <c r="B40" s="301" t="s">
        <v>61</v>
      </c>
      <c r="C40" s="312"/>
      <c r="D40" s="318">
        <v>7029000</v>
      </c>
      <c r="E40" s="318">
        <v>3603289</v>
      </c>
      <c r="F40" s="315">
        <v>2572626</v>
      </c>
      <c r="G40" s="302">
        <v>0</v>
      </c>
      <c r="H40" s="302">
        <v>228283</v>
      </c>
      <c r="I40" s="303">
        <v>802380</v>
      </c>
    </row>
    <row r="41" spans="1:9" ht="15.75">
      <c r="A41" s="304" t="s">
        <v>63</v>
      </c>
      <c r="B41" s="305" t="s">
        <v>64</v>
      </c>
      <c r="C41" s="313"/>
      <c r="D41" s="319">
        <v>609589</v>
      </c>
      <c r="E41" s="319">
        <v>279731</v>
      </c>
      <c r="F41" s="316">
        <v>260765</v>
      </c>
      <c r="G41" s="306">
        <v>0</v>
      </c>
      <c r="H41" s="306">
        <v>2000</v>
      </c>
      <c r="I41" s="307">
        <v>16966</v>
      </c>
    </row>
    <row r="42" spans="1:9" ht="15.75">
      <c r="A42" s="308" t="s">
        <v>65</v>
      </c>
      <c r="B42" s="309" t="s">
        <v>66</v>
      </c>
      <c r="C42" s="314"/>
      <c r="D42" s="320">
        <v>1367721</v>
      </c>
      <c r="E42" s="320">
        <v>693443</v>
      </c>
      <c r="F42" s="317">
        <v>0</v>
      </c>
      <c r="G42" s="310">
        <v>0</v>
      </c>
      <c r="H42" s="310">
        <v>0</v>
      </c>
      <c r="I42" s="311">
        <v>693443</v>
      </c>
    </row>
    <row r="43" spans="1:9" ht="15.75">
      <c r="A43" s="67" t="s">
        <v>67</v>
      </c>
      <c r="B43" s="68" t="s">
        <v>68</v>
      </c>
      <c r="C43" s="67"/>
      <c r="D43" s="69">
        <v>2505870</v>
      </c>
      <c r="E43" s="69">
        <v>1221677</v>
      </c>
      <c r="F43" s="173">
        <v>973989</v>
      </c>
      <c r="G43" s="174">
        <v>0</v>
      </c>
      <c r="H43" s="174">
        <v>118102</v>
      </c>
      <c r="I43" s="175">
        <v>129586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566</v>
      </c>
      <c r="F44" s="134">
        <v>566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537818</v>
      </c>
      <c r="E46" s="69">
        <v>434912</v>
      </c>
      <c r="F46" s="173">
        <v>421174</v>
      </c>
      <c r="G46" s="174">
        <v>0</v>
      </c>
      <c r="H46" s="174">
        <v>13422</v>
      </c>
      <c r="I46" s="175">
        <v>316</v>
      </c>
    </row>
    <row r="47" spans="1:9" ht="15.75">
      <c r="A47" s="70" t="s">
        <v>75</v>
      </c>
      <c r="B47" s="70" t="s">
        <v>76</v>
      </c>
      <c r="C47" s="70"/>
      <c r="D47" s="71">
        <v>477928</v>
      </c>
      <c r="E47" s="71">
        <v>407725</v>
      </c>
      <c r="F47" s="170">
        <v>399305</v>
      </c>
      <c r="G47" s="171">
        <v>0</v>
      </c>
      <c r="H47" s="3">
        <v>8420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1289078</v>
      </c>
      <c r="E49" s="51">
        <v>313223</v>
      </c>
      <c r="F49" s="155">
        <v>446056</v>
      </c>
      <c r="G49" s="156">
        <v>0</v>
      </c>
      <c r="H49" s="156">
        <v>0</v>
      </c>
      <c r="I49" s="157">
        <v>-132833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8013662</v>
      </c>
      <c r="E56" s="89">
        <v>4534213</v>
      </c>
      <c r="F56" s="185">
        <v>2963907</v>
      </c>
      <c r="G56" s="186">
        <v>0</v>
      </c>
      <c r="H56" s="90">
        <v>0</v>
      </c>
      <c r="I56" s="187">
        <v>1570306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8013662</v>
      </c>
      <c r="E58" s="79">
        <v>2978259</v>
      </c>
      <c r="F58" s="191">
        <v>2963907</v>
      </c>
      <c r="G58" s="192">
        <v>0</v>
      </c>
      <c r="H58" s="192">
        <v>0</v>
      </c>
      <c r="I58" s="193">
        <v>14352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1555954</v>
      </c>
      <c r="F62" s="167">
        <v>0</v>
      </c>
      <c r="G62" s="168">
        <v>0</v>
      </c>
      <c r="H62" s="168">
        <v>0</v>
      </c>
      <c r="I62" s="169">
        <v>1555954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-2248193</v>
      </c>
      <c r="E64" s="123">
        <v>-264728</v>
      </c>
      <c r="F64" s="203">
        <v>-1021880</v>
      </c>
      <c r="G64" s="204">
        <v>0</v>
      </c>
      <c r="H64" s="204">
        <v>698865</v>
      </c>
      <c r="I64" s="205">
        <v>58287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2248193</v>
      </c>
      <c r="E66" s="124">
        <v>264728</v>
      </c>
      <c r="F66" s="206">
        <v>1021880</v>
      </c>
      <c r="G66" s="207">
        <v>0</v>
      </c>
      <c r="H66" s="207">
        <v>-698865</v>
      </c>
      <c r="I66" s="208">
        <v>-58287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-972241</v>
      </c>
      <c r="E86" s="80">
        <v>-1294509</v>
      </c>
      <c r="F86" s="194">
        <v>-831637</v>
      </c>
      <c r="G86" s="195">
        <v>-417384</v>
      </c>
      <c r="H86" s="195">
        <v>8014</v>
      </c>
      <c r="I86" s="196">
        <v>-53502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-5</v>
      </c>
      <c r="G87" s="213">
        <v>0</v>
      </c>
      <c r="H87" s="213">
        <v>0</v>
      </c>
      <c r="I87" s="214">
        <v>5</v>
      </c>
    </row>
    <row r="88" spans="1:9" ht="15.75">
      <c r="A88" s="100" t="s">
        <v>146</v>
      </c>
      <c r="B88" s="100" t="s">
        <v>147</v>
      </c>
      <c r="C88" s="102"/>
      <c r="D88" s="99">
        <v>-972241</v>
      </c>
      <c r="E88" s="99">
        <v>-1294509</v>
      </c>
      <c r="F88" s="218">
        <v>-831632</v>
      </c>
      <c r="G88" s="219">
        <v>-417384</v>
      </c>
      <c r="H88" s="219">
        <v>8014</v>
      </c>
      <c r="I88" s="220">
        <v>-53507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-40748</v>
      </c>
      <c r="F89" s="188">
        <v>-35963</v>
      </c>
      <c r="G89" s="189">
        <v>0</v>
      </c>
      <c r="H89" s="189">
        <v>0</v>
      </c>
      <c r="I89" s="190">
        <v>-4785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1">
        <v>0</v>
      </c>
      <c r="G90" s="192">
        <v>569008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-191388</v>
      </c>
      <c r="F91" s="155">
        <v>-14107</v>
      </c>
      <c r="G91" s="156">
        <v>-140202</v>
      </c>
      <c r="H91" s="156">
        <v>-37079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5">
        <v>3950205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-928808</v>
      </c>
      <c r="E94" s="51">
        <v>-2727840</v>
      </c>
      <c r="F94" s="155">
        <v>-2727840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681222</v>
      </c>
      <c r="G95" s="135">
        <v>-11422</v>
      </c>
      <c r="H95" s="135">
        <v>-669800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10142</v>
      </c>
      <c r="G96" s="222">
        <v>-11422</v>
      </c>
      <c r="H96" s="222">
        <v>1280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8" sqref="A8:I1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43312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+[1]OTCHET!D15</f>
        <v>ФИНАНСОВО-ПРАВНА ФОРМА</v>
      </c>
      <c r="E15" s="278">
        <f>[1]OTCHET!E15</f>
        <v>33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[1]OTCHET!D22+[1]OTCHET!D28+[1]OTCHET!D33+[1]OTCHET!D39+[1]OTCHET!D47+[1]OTCHET!D52+[1]OTCHET!D58+[1]OTCHET!D61+[1]OTCHET!D64+[1]OTCHET!D65+[1]OTCHET!D72+[1]OTCHET!D73+[1]OTCHET!D74</f>
        <v>0</v>
      </c>
      <c r="E23" s="381">
        <f t="shared" ref="E23:E88" si="1">+F23+G23+H23+I23</f>
        <v>0</v>
      </c>
      <c r="F23" s="382">
        <f>[1]OTCHET!F22+[1]OTCHET!F28+[1]OTCHET!F33+[1]OTCHET!F39+[1]OTCHET!F47+[1]OTCHET!F52+[1]OTCHET!F58+[1]OTCHET!F61+[1]OTCHET!F64+[1]OTCHET!F65+[1]OTCHET!F72+[1]OTCHET!F73+[1]OTCHET!F74</f>
        <v>0</v>
      </c>
      <c r="G23" s="383">
        <f>[1]OTCHET!G22+[1]OTCHET!G28+[1]OTCHET!G33+[1]OTCHET!G39+[1]OTCHET!G47+[1]OTCHET!G52+[1]OTCHET!G58+[1]OTCHET!G61+[1]OTCHET!G64+[1]OTCHET!G65+[1]OTCHET!G72+[1]OTCHET!G73+[1]OTCHET!G74</f>
        <v>0</v>
      </c>
      <c r="H23" s="383">
        <f>[1]OTCHET!H22+[1]OTCHET!H28+[1]OTCHET!H33+[1]OTCHET!H39+[1]OTCHET!H47+[1]OTCHET!H52+[1]OTCHET!H58+[1]OTCHET!H61+[1]OTCHET!H64+[1]OTCHET!H65+[1]OTCHET!H72+[1]OTCHET!H73+[1]OTCHET!H74</f>
        <v>0</v>
      </c>
      <c r="I23" s="384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[1]OTCHET!D75</f>
        <v>0</v>
      </c>
      <c r="E26" s="396">
        <f t="shared" si="1"/>
        <v>0</v>
      </c>
      <c r="F26" s="397">
        <f>[1]OTCHET!F75</f>
        <v>0</v>
      </c>
      <c r="G26" s="398">
        <f>[1]OTCHET!G75</f>
        <v>0</v>
      </c>
      <c r="H26" s="398">
        <f>[1]OTCHET!H75</f>
        <v>0</v>
      </c>
      <c r="I26" s="399">
        <f>[1]OTCHET!I75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[1]OTCHET!D76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[1]OTCHET!F76</f>
        <v>0</v>
      </c>
      <c r="G27" s="404">
        <f>[1]OTCHET!G76</f>
        <v>0</v>
      </c>
      <c r="H27" s="404">
        <f>[1]OTCHET!H76</f>
        <v>0</v>
      </c>
      <c r="I27" s="405">
        <f>[1]OTCHET!I76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[1]OTCHET!D78</f>
        <v>нетни приходи от продажби на услуги, стоки и продукция</v>
      </c>
      <c r="E28" s="408">
        <f t="shared" si="1"/>
        <v>0</v>
      </c>
      <c r="F28" s="409">
        <f>[1]OTCHET!F78</f>
        <v>0</v>
      </c>
      <c r="G28" s="410">
        <f>[1]OTCHET!G78</f>
        <v>0</v>
      </c>
      <c r="H28" s="410">
        <f>[1]OTCHET!H78</f>
        <v>0</v>
      </c>
      <c r="I28" s="411">
        <f>[1]OTCHET!I78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+[1]OTCHET!D79+[1]OTCHET!D80</f>
        <v>#VALUE!</v>
      </c>
      <c r="E29" s="414">
        <f t="shared" si="1"/>
        <v>0</v>
      </c>
      <c r="F29" s="415">
        <f>+[1]OTCHET!F79+[1]OTCHET!F80</f>
        <v>0</v>
      </c>
      <c r="G29" s="416">
        <f>+[1]OTCHET!G79+[1]OTCHET!G80</f>
        <v>0</v>
      </c>
      <c r="H29" s="416">
        <f>+[1]OTCHET!H79+[1]OTCHET!H80</f>
        <v>0</v>
      </c>
      <c r="I29" s="417">
        <f>+[1]OTCHET!I79+[1]OTCHET!I80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[1]OTCHET!D91+[1]OTCHET!D94+[1]OTCHET!D95</f>
        <v>0</v>
      </c>
      <c r="E30" s="419">
        <f t="shared" si="1"/>
        <v>0</v>
      </c>
      <c r="F30" s="420">
        <f>[1]OTCHET!F91+[1]OTCHET!F94+[1]OTCHET!F95</f>
        <v>0</v>
      </c>
      <c r="G30" s="421">
        <f>[1]OTCHET!G91+[1]OTCHET!G94+[1]OTCHET!G95</f>
        <v>0</v>
      </c>
      <c r="H30" s="421">
        <f>[1]OTCHET!H91+[1]OTCHET!H94+[1]OTCHET!H95</f>
        <v>0</v>
      </c>
      <c r="I30" s="422">
        <f>[1]OTCHET!I91+[1]OTCHET!I94+[1]OTCHET!I95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[1]OTCHET!D109</f>
        <v>0</v>
      </c>
      <c r="E31" s="424">
        <f t="shared" si="1"/>
        <v>0</v>
      </c>
      <c r="F31" s="425">
        <f>[1]OTCHET!F109</f>
        <v>0</v>
      </c>
      <c r="G31" s="426">
        <f>[1]OTCHET!G109</f>
        <v>0</v>
      </c>
      <c r="H31" s="426">
        <f>[1]OTCHET!H109</f>
        <v>0</v>
      </c>
      <c r="I31" s="427">
        <f>[1]OTCHET!I109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[1]OTCHET!D113+[1]OTCHET!D122+[1]OTCHET!D138+[1]OTCHET!D139</f>
        <v>0</v>
      </c>
      <c r="E32" s="424">
        <f t="shared" si="1"/>
        <v>0</v>
      </c>
      <c r="F32" s="425">
        <f>[1]OTCHET!F113+[1]OTCHET!F122+[1]OTCHET!F138+[1]OTCHET!F139</f>
        <v>0</v>
      </c>
      <c r="G32" s="426">
        <f>[1]OTCHET!G113+[1]OTCHET!G122+[1]OTCHET!G138+[1]OTCHET!G139</f>
        <v>0</v>
      </c>
      <c r="H32" s="426">
        <f>[1]OTCHET!H113+[1]OTCHET!H122+[1]OTCHET!H138+[1]OTCHET!H139</f>
        <v>0</v>
      </c>
      <c r="I32" s="427">
        <f>[1]OTCHET!I113+[1]OTCHET!I122+[1]OTCHET!I138+[1]OTCHET!I139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[1]OTCHET!D126</f>
        <v>0</v>
      </c>
      <c r="E33" s="386">
        <f t="shared" si="1"/>
        <v>0</v>
      </c>
      <c r="F33" s="387">
        <f>[1]OTCHET!F126</f>
        <v>0</v>
      </c>
      <c r="G33" s="388">
        <f>[1]OTCHET!G126</f>
        <v>0</v>
      </c>
      <c r="H33" s="388">
        <f>[1]OTCHET!H126</f>
        <v>0</v>
      </c>
      <c r="I33" s="389">
        <f>[1]OTCHET!I126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+[1]OTCHET!D140</f>
        <v>0</v>
      </c>
      <c r="E36" s="442">
        <f t="shared" si="1"/>
        <v>0</v>
      </c>
      <c r="F36" s="443">
        <f>+[1]OTCHET!F140</f>
        <v>0</v>
      </c>
      <c r="G36" s="444">
        <f>+[1]OTCHET!G140</f>
        <v>0</v>
      </c>
      <c r="H36" s="444">
        <f>+[1]OTCHET!H140</f>
        <v>0</v>
      </c>
      <c r="I36" s="445">
        <f>+[1]OTCHET!I140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[1]OTCHET!D143+[1]OTCHET!D152+[1]OTCHET!D161</f>
        <v>0</v>
      </c>
      <c r="E37" s="447">
        <f t="shared" si="1"/>
        <v>0</v>
      </c>
      <c r="F37" s="448">
        <f>[1]OTCHET!F143+[1]OTCHET!F152+[1]OTCHET!F161</f>
        <v>0</v>
      </c>
      <c r="G37" s="449">
        <f>[1]OTCHET!G143+[1]OTCHET!G152+[1]OTCHET!G161</f>
        <v>0</v>
      </c>
      <c r="H37" s="449">
        <f>[1]OTCHET!H143+[1]OTCHET!H152+[1]OTCHET!H161</f>
        <v>0</v>
      </c>
      <c r="I37" s="450">
        <f>[1]OTCHET!I143+[1]OTCHET!I152+[1]OTCHET!I161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0</v>
      </c>
      <c r="F38" s="455">
        <f t="shared" si="3"/>
        <v>0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[1]OTCHET!D188</f>
        <v>0</v>
      </c>
      <c r="E40" s="318">
        <f t="shared" si="1"/>
        <v>0</v>
      </c>
      <c r="F40" s="315">
        <f>[1]OTCHET!F188</f>
        <v>0</v>
      </c>
      <c r="G40" s="302">
        <f>[1]OTCHET!G188</f>
        <v>0</v>
      </c>
      <c r="H40" s="302">
        <f>[1]OTCHET!H188</f>
        <v>0</v>
      </c>
      <c r="I40" s="303">
        <f>[1]OTCHET!I188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[1]OTCHET!D191</f>
        <v>0</v>
      </c>
      <c r="E41" s="319">
        <f t="shared" si="1"/>
        <v>0</v>
      </c>
      <c r="F41" s="316">
        <f>[1]OTCHET!F191</f>
        <v>0</v>
      </c>
      <c r="G41" s="306">
        <f>[1]OTCHET!G191</f>
        <v>0</v>
      </c>
      <c r="H41" s="306">
        <f>[1]OTCHET!H191</f>
        <v>0</v>
      </c>
      <c r="I41" s="307">
        <f>[1]OTCHET!I191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+[1]OTCHET!D197+[1]OTCHET!D205</f>
        <v>0</v>
      </c>
      <c r="E42" s="320">
        <f t="shared" si="1"/>
        <v>0</v>
      </c>
      <c r="F42" s="317">
        <f>+[1]OTCHET!F197+[1]OTCHET!F205</f>
        <v>0</v>
      </c>
      <c r="G42" s="310">
        <f>+[1]OTCHET!G197+[1]OTCHET!G205</f>
        <v>0</v>
      </c>
      <c r="H42" s="310">
        <f>+[1]OTCHET!H197+[1]OTCHET!H205</f>
        <v>0</v>
      </c>
      <c r="I42" s="311">
        <f>+[1]OTCHET!I197+[1]OTCHET!I205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+[1]OTCHET!D206+[1]OTCHET!D224+[1]OTCHET!D273</f>
        <v>0</v>
      </c>
      <c r="E43" s="475">
        <f t="shared" si="1"/>
        <v>0</v>
      </c>
      <c r="F43" s="476">
        <f>+[1]OTCHET!F206+[1]OTCHET!F224+[1]OTCHET!F273</f>
        <v>0</v>
      </c>
      <c r="G43" s="477">
        <f>+[1]OTCHET!G206+[1]OTCHET!G224+[1]OTCHET!G273</f>
        <v>0</v>
      </c>
      <c r="H43" s="477">
        <f>+[1]OTCHET!H206+[1]OTCHET!H224+[1]OTCHET!H273</f>
        <v>0</v>
      </c>
      <c r="I43" s="478">
        <f>+[1]OTCHET!I206+[1]OTCHET!I224+[1]OTCHET!I273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+[1]OTCHET!D228+[1]OTCHET!D234+[1]OTCHET!D237+[1]OTCHET!D238+[1]OTCHET!D239+[1]OTCHET!D240+[1]OTCHET!D241</f>
        <v>0</v>
      </c>
      <c r="E44" s="386">
        <f t="shared" si="1"/>
        <v>0</v>
      </c>
      <c r="F44" s="387">
        <f>+[1]OTCHET!F228+[1]OTCHET!F234+[1]OTCHET!F237+[1]OTCHET!F238+[1]OTCHET!F239+[1]OTCHET!F240+[1]OTCHET!F241</f>
        <v>0</v>
      </c>
      <c r="G44" s="388">
        <f>+[1]OTCHET!G228+[1]OTCHET!G234+[1]OTCHET!G237+[1]OTCHET!G238+[1]OTCHET!G239+[1]OTCHET!G240+[1]OTCHET!G241</f>
        <v>0</v>
      </c>
      <c r="H44" s="388">
        <f>+[1]OTCHET!H228+[1]OTCHET!H234+[1]OTCHET!H237+[1]OTCHET!H238+[1]OTCHET!H239+[1]OTCHET!H240+[1]OTCHET!H241</f>
        <v>0</v>
      </c>
      <c r="I44" s="389">
        <f>+[1]OTCHET!I228+[1]OTCHET!I234+[1]OTCHET!I237+[1]OTCHET!I238+[1]OTCHET!I239+[1]OTCHET!I240+[1]OTCHET!I241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+[1]OTCHET!D237+[1]OTCHET!D238+[1]OTCHET!D239+[1]OTCHET!D240+[1]OTCHET!D244+[1]OTCHET!D245+[1]OTCHET!D249</f>
        <v>#VALUE!</v>
      </c>
      <c r="E45" s="481">
        <f t="shared" si="1"/>
        <v>0</v>
      </c>
      <c r="F45" s="482">
        <f>+[1]OTCHET!F237+[1]OTCHET!F238+[1]OTCHET!F239+[1]OTCHET!F240+[1]OTCHET!F244+[1]OTCHET!F245+[1]OTCHET!F249</f>
        <v>0</v>
      </c>
      <c r="G45" s="483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84">
        <f>+[1]OTCHET!I237+[1]OTCHET!I238+[1]OTCHET!I239+[1]OTCHET!I240+[1]OTCHET!I244+[1]OTCHET!I245+[1]OTCHET!I249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+[1]OTCHET!D257+[1]OTCHET!D258+[1]OTCHET!D259+[1]OTCHET!D260</f>
        <v>0</v>
      </c>
      <c r="E46" s="475">
        <f t="shared" si="1"/>
        <v>0</v>
      </c>
      <c r="F46" s="476">
        <f>+[1]OTCHET!F257+[1]OTCHET!F258+[1]OTCHET!F259+[1]OTCHET!F260</f>
        <v>0</v>
      </c>
      <c r="G46" s="477">
        <f>+[1]OTCHET!G257+[1]OTCHET!G258+[1]OTCHET!G259+[1]OTCHET!G260</f>
        <v>0</v>
      </c>
      <c r="H46" s="477">
        <f>+[1]OTCHET!H257+[1]OTCHET!H258+[1]OTCHET!H259+[1]OTCHET!H260</f>
        <v>0</v>
      </c>
      <c r="I46" s="478">
        <f>+[1]OTCHET!I257+[1]OTCHET!I258+[1]OTCHET!I259+[1]OTCHET!I260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+[1]OTCHET!D258</f>
        <v>0</v>
      </c>
      <c r="E47" s="481">
        <f t="shared" si="1"/>
        <v>0</v>
      </c>
      <c r="F47" s="482">
        <f>+[1]OTCHET!F258</f>
        <v>0</v>
      </c>
      <c r="G47" s="483">
        <f>+[1]OTCHET!G258</f>
        <v>0</v>
      </c>
      <c r="H47" s="3">
        <f>+[1]OTCHET!H258</f>
        <v>0</v>
      </c>
      <c r="I47" s="484">
        <f>+[1]OTCHET!I258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+[1]OTCHET!D267+[1]OTCHET!D271+[1]OTCHET!D272</f>
        <v>0</v>
      </c>
      <c r="E48" s="424">
        <f t="shared" si="1"/>
        <v>0</v>
      </c>
      <c r="F48" s="420">
        <f>+[1]OTCHET!F267+[1]OTCHET!F271+[1]OTCHET!F272</f>
        <v>0</v>
      </c>
      <c r="G48" s="421">
        <f>+[1]OTCHET!G267+[1]OTCHET!G271+[1]OTCHET!G272</f>
        <v>0</v>
      </c>
      <c r="H48" s="421">
        <f>+[1]OTCHET!H267+[1]OTCHET!H271+[1]OTCHET!H272</f>
        <v>0</v>
      </c>
      <c r="I48" s="422">
        <f>+[1]OTCHET!I267+[1]OTCHET!I271+[1]OTCHET!I272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[1]OTCHET!D277+[1]OTCHET!D278+[1]OTCHET!D286+[1]OTCHET!D289</f>
        <v>0</v>
      </c>
      <c r="E49" s="424">
        <f t="shared" si="1"/>
        <v>0</v>
      </c>
      <c r="F49" s="425">
        <f>[1]OTCHET!F277+[1]OTCHET!F278+[1]OTCHET!F286+[1]OTCHET!F289</f>
        <v>0</v>
      </c>
      <c r="G49" s="426">
        <f>[1]OTCHET!G277+[1]OTCHET!G278+[1]OTCHET!G286+[1]OTCHET!G289</f>
        <v>0</v>
      </c>
      <c r="H49" s="426">
        <f>[1]OTCHET!H277+[1]OTCHET!H278+[1]OTCHET!H286+[1]OTCHET!H289</f>
        <v>0</v>
      </c>
      <c r="I49" s="427">
        <f>[1]OTCHET!I277+[1]OTCHET!I278+[1]OTCHET!I286+[1]OTCHET!I289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+[1]OTCHET!D290</f>
        <v>0</v>
      </c>
      <c r="E50" s="424">
        <f t="shared" si="1"/>
        <v>0</v>
      </c>
      <c r="F50" s="425">
        <f>+[1]OTCHET!F290</f>
        <v>0</v>
      </c>
      <c r="G50" s="426">
        <f>+[1]OTCHET!G290</f>
        <v>0</v>
      </c>
      <c r="H50" s="426">
        <f>+[1]OTCHET!H290</f>
        <v>0</v>
      </c>
      <c r="I50" s="427">
        <f>+[1]OTCHET!I290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+[1]OTCHET!D274</f>
        <v>0</v>
      </c>
      <c r="E51" s="386">
        <f>+F51+G51+H51+I51</f>
        <v>0</v>
      </c>
      <c r="F51" s="387">
        <f>+[1]OTCHET!F274</f>
        <v>0</v>
      </c>
      <c r="G51" s="388">
        <f>+[1]OTCHET!G274</f>
        <v>0</v>
      </c>
      <c r="H51" s="388">
        <f>+[1]OTCHET!H274</f>
        <v>0</v>
      </c>
      <c r="I51" s="389">
        <f>+[1]OTCHET!I274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+[1]OTCHET!D295</f>
        <v>0</v>
      </c>
      <c r="E52" s="386">
        <f t="shared" si="1"/>
        <v>0</v>
      </c>
      <c r="F52" s="387">
        <f>+[1]OTCHET!F295</f>
        <v>0</v>
      </c>
      <c r="G52" s="388">
        <f>+[1]OTCHET!G295</f>
        <v>0</v>
      </c>
      <c r="H52" s="388">
        <f>+[1]OTCHET!H295</f>
        <v>0</v>
      </c>
      <c r="I52" s="389">
        <f>+[1]OTCHET!I295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[1]OTCHET!D296</f>
        <v>плащания за попълване на държавния резерв</v>
      </c>
      <c r="E53" s="490">
        <f t="shared" si="1"/>
        <v>0</v>
      </c>
      <c r="F53" s="491">
        <f>[1]OTCHET!F296</f>
        <v>0</v>
      </c>
      <c r="G53" s="492">
        <f>[1]OTCHET!G296</f>
        <v>0</v>
      </c>
      <c r="H53" s="492">
        <f>[1]OTCHET!H296</f>
        <v>0</v>
      </c>
      <c r="I53" s="493">
        <f>[1]OTCHET!I296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[1]OTCHET!D298</f>
        <v>постъпления от продажба на държавния резерв (-)</v>
      </c>
      <c r="E54" s="497">
        <f t="shared" si="1"/>
        <v>0</v>
      </c>
      <c r="F54" s="498">
        <f>[1]OTCHET!F298</f>
        <v>0</v>
      </c>
      <c r="G54" s="499">
        <f>[1]OTCHET!G298</f>
        <v>0</v>
      </c>
      <c r="H54" s="499">
        <f>[1]OTCHET!H298</f>
        <v>0</v>
      </c>
      <c r="I54" s="500">
        <f>[1]OTCHET!I298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+[1]OTCHET!D299</f>
        <v>0</v>
      </c>
      <c r="E55" s="502">
        <f t="shared" si="1"/>
        <v>0</v>
      </c>
      <c r="F55" s="503">
        <f>+[1]OTCHET!F299</f>
        <v>0</v>
      </c>
      <c r="G55" s="504">
        <f>+[1]OTCHET!G299</f>
        <v>0</v>
      </c>
      <c r="H55" s="504">
        <f>+[1]OTCHET!H299</f>
        <v>0</v>
      </c>
      <c r="I55" s="505">
        <f>+[1]OTCHET!I299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0</v>
      </c>
      <c r="F56" s="509">
        <f t="shared" si="5"/>
        <v>0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+[1]OTCHET!D363+[1]OTCHET!D377+[1]OTCHET!D390</f>
        <v>0</v>
      </c>
      <c r="E57" s="512">
        <f t="shared" si="1"/>
        <v>0</v>
      </c>
      <c r="F57" s="513">
        <f>+[1]OTCHET!F363+[1]OTCHET!F377+[1]OTCHET!F390</f>
        <v>0</v>
      </c>
      <c r="G57" s="514">
        <f>+[1]OTCHET!G363+[1]OTCHET!G377+[1]OTCHET!G390</f>
        <v>0</v>
      </c>
      <c r="H57" s="514">
        <f>+[1]OTCHET!H363+[1]OTCHET!H377+[1]OTCHET!H390</f>
        <v>0</v>
      </c>
      <c r="I57" s="515">
        <f>+[1]OTCHET!I363+[1]OTCHET!I377+[1]OTCHET!I390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+[1]OTCHET!D385+[1]OTCHET!D393+[1]OTCHET!D398+[1]OTCHET!D401+[1]OTCHET!D404+[1]OTCHET!D407+[1]OTCHET!D408+[1]OTCHET!D411+[1]OTCHET!D424+[1]OTCHET!D425+[1]OTCHET!D426+[1]OTCHET!D427+[1]OTCHET!D428</f>
        <v>0</v>
      </c>
      <c r="E58" s="516">
        <f t="shared" si="1"/>
        <v>0</v>
      </c>
      <c r="F58" s="517">
        <f>+[1]OTCHET!F385+[1]OTCHET!F393+[1]OTCHET!F398+[1]OTCHET!F401+[1]OTCHET!F404+[1]OTCHET!F407+[1]OTCHET!F408+[1]OTCHET!F411+[1]OTCHET!F424+[1]OTCHET!F425+[1]OTCHET!F426+[1]OTCHET!F427+[1]OTCHET!F428</f>
        <v>0</v>
      </c>
      <c r="G58" s="518">
        <f>+[1]OTCHET!G385+[1]OTCHET!G393+[1]OTCHET!G398+[1]OTCHET!G401+[1]OTCHET!G404+[1]OTCHET!G407+[1]OTCHET!G408+[1]OTCHET!G411+[1]OTCHET!G424+[1]OTCHET!G425+[1]OTCHET!G426+[1]OTCHET!G427+[1]OTCHET!G428</f>
        <v>0</v>
      </c>
      <c r="H58" s="518">
        <f>+[1]OTCHET!H385+[1]OTCHET!H393+[1]OTCHET!H398+[1]OTCHET!H401+[1]OTCHET!H404+[1]OTCHET!H407+[1]OTCHET!H408+[1]OTCHET!H411+[1]OTCHET!H424+[1]OTCHET!H425+[1]OTCHET!H426+[1]OTCHET!H427+[1]OTCHET!H428</f>
        <v>0</v>
      </c>
      <c r="I58" s="519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+[1]OTCHET!D424+[1]OTCHET!D425+[1]OTCHET!D426+[1]OTCHET!D427+[1]OTCHET!D428</f>
        <v>0</v>
      </c>
      <c r="E59" s="520">
        <f t="shared" si="1"/>
        <v>0</v>
      </c>
      <c r="F59" s="521">
        <f>+[1]OTCHET!F424+[1]OTCHET!F425+[1]OTCHET!F426+[1]OTCHET!F427+[1]OTCHET!F428</f>
        <v>0</v>
      </c>
      <c r="G59" s="522">
        <f>+[1]OTCHET!G424+[1]OTCHET!G425+[1]OTCHET!G426+[1]OTCHET!G427+[1]OTCHET!G428</f>
        <v>0</v>
      </c>
      <c r="H59" s="522">
        <f>+[1]OTCHET!H424+[1]OTCHET!H425+[1]OTCHET!H426+[1]OTCHET!H427+[1]OTCHET!H428</f>
        <v>0</v>
      </c>
      <c r="I59" s="523">
        <f>+[1]OTCHET!I424+[1]OTCHET!I425+[1]OTCHET!I426+[1]OTCHET!I427+[1]OTCHET!I428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[1]OTCHET!D407</f>
        <v>0</v>
      </c>
      <c r="E60" s="526">
        <f t="shared" si="1"/>
        <v>0</v>
      </c>
      <c r="F60" s="527">
        <f>[1]OTCHET!F407</f>
        <v>0</v>
      </c>
      <c r="G60" s="528">
        <f>[1]OTCHET!G407</f>
        <v>0</v>
      </c>
      <c r="H60" s="528">
        <f>[1]OTCHET!H407</f>
        <v>0</v>
      </c>
      <c r="I60" s="529">
        <f>[1]OTCHET!I407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[1]OTCHET!D414</f>
        <v>0</v>
      </c>
      <c r="E62" s="447">
        <f t="shared" si="1"/>
        <v>0</v>
      </c>
      <c r="F62" s="448">
        <f>[1]OTCHET!F414</f>
        <v>0</v>
      </c>
      <c r="G62" s="449">
        <f>[1]OTCHET!G414</f>
        <v>0</v>
      </c>
      <c r="H62" s="449">
        <f>[1]OTCHET!H414</f>
        <v>0</v>
      </c>
      <c r="I62" s="450">
        <f>[1]OTCHET!I414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+[1]OTCHET!D250</f>
        <v>0</v>
      </c>
      <c r="E63" s="535">
        <f t="shared" si="1"/>
        <v>0</v>
      </c>
      <c r="F63" s="536">
        <f>+[1]OTCHET!F250</f>
        <v>0</v>
      </c>
      <c r="G63" s="537">
        <f>+[1]OTCHET!G250</f>
        <v>0</v>
      </c>
      <c r="H63" s="537">
        <f>+[1]OTCHET!H250</f>
        <v>0</v>
      </c>
      <c r="I63" s="538">
        <f>+[1]OTCHET!I250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0</v>
      </c>
      <c r="F64" s="542">
        <f t="shared" si="6"/>
        <v>0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0</v>
      </c>
      <c r="F66" s="551">
        <f t="shared" ref="F66:I66" si="8">SUM(+F68+F76+F77+F84+F85+F86+F89+F90+F91+F92+F93+F94+F95)</f>
        <v>0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+[1]OTCHET!D484+[1]OTCHET!D485+[1]OTCHET!D488+[1]OTCHET!D489+[1]OTCHET!D492+[1]OTCHET!D493+[1]OTCHET!D497</f>
        <v>#VALUE!</v>
      </c>
      <c r="E69" s="561">
        <f t="shared" si="1"/>
        <v>0</v>
      </c>
      <c r="F69" s="562">
        <f>+[1]OTCHET!F484+[1]OTCHET!F485+[1]OTCHET!F488+[1]OTCHET!F489+[1]OTCHET!F492+[1]OTCHET!F493+[1]OTCHET!F497</f>
        <v>0</v>
      </c>
      <c r="G69" s="563">
        <f>+[1]OTCHET!G484+[1]OTCHET!G485+[1]OTCHET!G488+[1]OTCHET!G489+[1]OTCHET!G492+[1]OTCHET!G493+[1]OTCHET!G497</f>
        <v>0</v>
      </c>
      <c r="H69" s="563">
        <f>+[1]OTCHET!H484+[1]OTCHET!H485+[1]OTCHET!H488+[1]OTCHET!H489+[1]OTCHET!H492+[1]OTCHET!H493+[1]OTCHET!H497</f>
        <v>0</v>
      </c>
      <c r="I69" s="564">
        <f>+[1]OTCHET!I484+[1]OTCHET!I485+[1]OTCHET!I488+[1]OTCHET!I489+[1]OTCHET!I492+[1]OTCHET!I493+[1]OTCHET!I497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+[1]OTCHET!D486+[1]OTCHET!D487+[1]OTCHET!D490+[1]OTCHET!D491+[1]OTCHET!D494+[1]OTCHET!D495+[1]OTCHET!D496+[1]OTCHET!D498</f>
        <v>#VALUE!</v>
      </c>
      <c r="E70" s="566">
        <f t="shared" si="1"/>
        <v>0</v>
      </c>
      <c r="F70" s="567">
        <f>+[1]OTCHET!F486+[1]OTCHET!F487+[1]OTCHET!F490+[1]OTCHET!F491+[1]OTCHET!F494+[1]OTCHET!F495+[1]OTCHET!F496+[1]OTCHET!F498</f>
        <v>0</v>
      </c>
      <c r="G70" s="568">
        <f>+[1]OTCHET!G486+[1]OTCHET!G487+[1]OTCHET!G490+[1]OTCHET!G491+[1]OTCHET!G494+[1]OTCHET!G495+[1]OTCHET!G496+[1]OTCHET!G498</f>
        <v>0</v>
      </c>
      <c r="H70" s="568">
        <f>+[1]OTCHET!H486+[1]OTCHET!H487+[1]OTCHET!H490+[1]OTCHET!H491+[1]OTCHET!H494+[1]OTCHET!H495+[1]OTCHET!H496+[1]OTCHET!H498</f>
        <v>0</v>
      </c>
      <c r="I70" s="569">
        <f>+[1]OTCHET!I486+[1]OTCHET!I487+[1]OTCHET!I490+[1]OTCHET!I491+[1]OTCHET!I494+[1]OTCHET!I495+[1]OTCHET!I496+[1]OTCHET!I498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+[1]OTCHET!D499</f>
        <v>0</v>
      </c>
      <c r="E71" s="566">
        <f t="shared" si="1"/>
        <v>0</v>
      </c>
      <c r="F71" s="567">
        <f>+[1]OTCHET!F499</f>
        <v>0</v>
      </c>
      <c r="G71" s="568">
        <f>+[1]OTCHET!G499</f>
        <v>0</v>
      </c>
      <c r="H71" s="568">
        <f>+[1]OTCHET!H499</f>
        <v>0</v>
      </c>
      <c r="I71" s="569">
        <f>+[1]OTCHET!I499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+[1]OTCHET!D504</f>
        <v>0</v>
      </c>
      <c r="E72" s="566">
        <f t="shared" si="1"/>
        <v>0</v>
      </c>
      <c r="F72" s="567">
        <f>+[1]OTCHET!F504</f>
        <v>0</v>
      </c>
      <c r="G72" s="568">
        <f>+[1]OTCHET!G504</f>
        <v>0</v>
      </c>
      <c r="H72" s="568">
        <f>+[1]OTCHET!H504</f>
        <v>0</v>
      </c>
      <c r="I72" s="569">
        <f>+[1]OTCHET!I504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+[1]OTCHET!D544</f>
        <v>с чуждестранни ценни книжа и финасови активи (+/-)</v>
      </c>
      <c r="E73" s="566">
        <f t="shared" si="1"/>
        <v>0</v>
      </c>
      <c r="F73" s="567">
        <f>+[1]OTCHET!F544</f>
        <v>0</v>
      </c>
      <c r="G73" s="568">
        <f>+[1]OTCHET!G544</f>
        <v>0</v>
      </c>
      <c r="H73" s="568">
        <f>+[1]OTCHET!H544</f>
        <v>0</v>
      </c>
      <c r="I73" s="569">
        <f>+[1]OTCHET!I544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+[1]OTCHET!D583+[1]OTCHET!D584</f>
        <v>#VALUE!</v>
      </c>
      <c r="E74" s="566">
        <f t="shared" si="1"/>
        <v>0</v>
      </c>
      <c r="F74" s="567">
        <f>+[1]OTCHET!F583+[1]OTCHET!F584</f>
        <v>0</v>
      </c>
      <c r="G74" s="568">
        <f>+[1]OTCHET!G583+[1]OTCHET!G584</f>
        <v>0</v>
      </c>
      <c r="H74" s="568">
        <f>+[1]OTCHET!H583+[1]OTCHET!H584</f>
        <v>0</v>
      </c>
      <c r="I74" s="569">
        <f>+[1]OTCHET!I583+[1]OTCHET!I584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+[1]OTCHET!D585+[1]OTCHET!D586+[1]OTCHET!D587</f>
        <v>#VALUE!</v>
      </c>
      <c r="E75" s="572">
        <f t="shared" si="1"/>
        <v>0</v>
      </c>
      <c r="F75" s="573">
        <f>+[1]OTCHET!F585+[1]OTCHET!F586+[1]OTCHET!F587</f>
        <v>0</v>
      </c>
      <c r="G75" s="574">
        <f>+[1]OTCHET!G585+[1]OTCHET!G586+[1]OTCHET!G587</f>
        <v>0</v>
      </c>
      <c r="H75" s="574">
        <f>+[1]OTCHET!H585+[1]OTCHET!H586+[1]OTCHET!H587</f>
        <v>0</v>
      </c>
      <c r="I75" s="575">
        <f>+[1]OTCHET!I585+[1]OTCHET!I586+[1]OTCHET!I587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[1]OTCHET!D463</f>
        <v>0</v>
      </c>
      <c r="E76" s="512">
        <f t="shared" si="1"/>
        <v>0</v>
      </c>
      <c r="F76" s="513">
        <f>[1]OTCHET!F463</f>
        <v>0</v>
      </c>
      <c r="G76" s="514">
        <f>[1]OTCHET!G463</f>
        <v>0</v>
      </c>
      <c r="H76" s="514">
        <f>[1]OTCHET!H463</f>
        <v>0</v>
      </c>
      <c r="I76" s="515">
        <f>[1]OTCHET!I463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+[1]OTCHET!D468+[1]OTCHET!D471</f>
        <v>#VALUE!</v>
      </c>
      <c r="E78" s="561">
        <f t="shared" si="1"/>
        <v>0</v>
      </c>
      <c r="F78" s="562">
        <f>+[1]OTCHET!F468+[1]OTCHET!F471</f>
        <v>0</v>
      </c>
      <c r="G78" s="563">
        <f>+[1]OTCHET!G468+[1]OTCHET!G471</f>
        <v>0</v>
      </c>
      <c r="H78" s="563">
        <f>+[1]OTCHET!H468+[1]OTCHET!H471</f>
        <v>0</v>
      </c>
      <c r="I78" s="564">
        <f>+[1]OTCHET!I468+[1]OTCHET!I471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+[1]OTCHET!D469+[1]OTCHET!D472</f>
        <v>#VALUE!</v>
      </c>
      <c r="E79" s="566">
        <f t="shared" si="1"/>
        <v>0</v>
      </c>
      <c r="F79" s="567">
        <f>+[1]OTCHET!F469+[1]OTCHET!F472</f>
        <v>0</v>
      </c>
      <c r="G79" s="568">
        <f>+[1]OTCHET!G469+[1]OTCHET!G472</f>
        <v>0</v>
      </c>
      <c r="H79" s="568">
        <f>+[1]OTCHET!H469+[1]OTCHET!H472</f>
        <v>0</v>
      </c>
      <c r="I79" s="569">
        <f>+[1]OTCHET!I469+[1]OTCHET!I472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[1]OTCHET!D473</f>
        <v>0</v>
      </c>
      <c r="E80" s="566">
        <f t="shared" si="1"/>
        <v>0</v>
      </c>
      <c r="F80" s="567">
        <f>[1]OTCHET!F473</f>
        <v>0</v>
      </c>
      <c r="G80" s="568">
        <f>[1]OTCHET!G473</f>
        <v>0</v>
      </c>
      <c r="H80" s="568">
        <f>[1]OTCHET!H473</f>
        <v>0</v>
      </c>
      <c r="I80" s="569">
        <f>[1]OTCHET!I473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+[1]OTCHET!D481</f>
        <v>предоставени заеми на крайни бенефициенти (-)</v>
      </c>
      <c r="E82" s="566">
        <f t="shared" si="1"/>
        <v>0</v>
      </c>
      <c r="F82" s="567">
        <f>+[1]OTCHET!F481</f>
        <v>0</v>
      </c>
      <c r="G82" s="568">
        <f>+[1]OTCHET!G481</f>
        <v>0</v>
      </c>
      <c r="H82" s="568">
        <f>+[1]OTCHET!H481</f>
        <v>0</v>
      </c>
      <c r="I82" s="569">
        <f>+[1]OTCHET!I481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+[1]OTCHET!D482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+[1]OTCHET!F482</f>
        <v>0</v>
      </c>
      <c r="G83" s="574">
        <f>+[1]OTCHET!G482</f>
        <v>0</v>
      </c>
      <c r="H83" s="574">
        <f>+[1]OTCHET!H482</f>
        <v>0</v>
      </c>
      <c r="I83" s="575">
        <f>+[1]OTCHET!I482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[1]OTCHET!D537</f>
        <v>0</v>
      </c>
      <c r="E84" s="512">
        <f t="shared" si="1"/>
        <v>0</v>
      </c>
      <c r="F84" s="513">
        <f>[1]OTCHET!F537</f>
        <v>0</v>
      </c>
      <c r="G84" s="514">
        <f>[1]OTCHET!G537</f>
        <v>0</v>
      </c>
      <c r="H84" s="514">
        <f>[1]OTCHET!H537</f>
        <v>0</v>
      </c>
      <c r="I84" s="515">
        <f>[1]OTCHET!I537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[1]OTCHET!D538</f>
        <v>0</v>
      </c>
      <c r="E85" s="516">
        <f t="shared" si="1"/>
        <v>0</v>
      </c>
      <c r="F85" s="517">
        <f>[1]OTCHET!F538</f>
        <v>0</v>
      </c>
      <c r="G85" s="518">
        <f>[1]OTCHET!G538</f>
        <v>0</v>
      </c>
      <c r="H85" s="518">
        <f>[1]OTCHET!H538</f>
        <v>0</v>
      </c>
      <c r="I85" s="519">
        <f>[1]OTCHET!I538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-2632</v>
      </c>
      <c r="F86" s="521">
        <f t="shared" ref="F86:I86" si="11">+F87+F88</f>
        <v>-1316</v>
      </c>
      <c r="G86" s="522">
        <f>+G87+G88</f>
        <v>4412</v>
      </c>
      <c r="H86" s="522">
        <f>+H87+H88</f>
        <v>0</v>
      </c>
      <c r="I86" s="523">
        <f>+I87+I88</f>
        <v>-5728</v>
      </c>
    </row>
    <row r="87" spans="1:9" ht="15.75">
      <c r="A87" s="560" t="s">
        <v>144</v>
      </c>
      <c r="B87" s="560" t="s">
        <v>145</v>
      </c>
      <c r="C87" s="577"/>
      <c r="D87" s="561" t="e">
        <f>+[1]OTCHET!D505+[1]OTCHET!D514+[1]OTCHET!D518+[1]OTCHET!D545</f>
        <v>#VALUE!</v>
      </c>
      <c r="E87" s="561">
        <f t="shared" si="1"/>
        <v>0</v>
      </c>
      <c r="F87" s="562">
        <f>+[1]OTCHET!F505+[1]OTCHET!F514+[1]OTCHET!F518+[1]OTCHET!F545</f>
        <v>0</v>
      </c>
      <c r="G87" s="563">
        <f>+[1]OTCHET!G505+[1]OTCHET!G514+[1]OTCHET!G518+[1]OTCHET!G545</f>
        <v>0</v>
      </c>
      <c r="H87" s="563">
        <f>+[1]OTCHET!H505+[1]OTCHET!H514+[1]OTCHET!H518+[1]OTCHET!H545</f>
        <v>0</v>
      </c>
      <c r="I87" s="564">
        <f>+[1]OTCHET!I505+[1]OTCHET!I514+[1]OTCHET!I518+[1]OTCHET!I545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+[1]OTCHET!D523+[1]OTCHET!D526+[1]OTCHET!D546</f>
        <v>0</v>
      </c>
      <c r="E88" s="572">
        <f t="shared" si="1"/>
        <v>-2632</v>
      </c>
      <c r="F88" s="573">
        <f>+[1]OTCHET!F523+[1]OTCHET!F526+[1]OTCHET!F546</f>
        <v>-1316</v>
      </c>
      <c r="G88" s="574">
        <f>+[1]OTCHET!G523+[1]OTCHET!G526+[1]OTCHET!G546</f>
        <v>4412</v>
      </c>
      <c r="H88" s="574">
        <f>+[1]OTCHET!H523+[1]OTCHET!H526+[1]OTCHET!H546</f>
        <v>0</v>
      </c>
      <c r="I88" s="575">
        <f>+[1]OTCHET!I523+[1]OTCHET!I526+[1]OTCHET!I546</f>
        <v>-5728</v>
      </c>
    </row>
    <row r="89" spans="1:9" ht="15.75">
      <c r="A89" s="473" t="s">
        <v>148</v>
      </c>
      <c r="B89" s="474" t="s">
        <v>149</v>
      </c>
      <c r="C89" s="579"/>
      <c r="D89" s="512">
        <f>[1]OTCHET!D533</f>
        <v>0</v>
      </c>
      <c r="E89" s="512">
        <f t="shared" ref="E89:E96" si="12">+F89+G89+H89+I89</f>
        <v>0</v>
      </c>
      <c r="F89" s="513">
        <f>[1]OTCHET!F533</f>
        <v>0</v>
      </c>
      <c r="G89" s="514">
        <f>[1]OTCHET!G533</f>
        <v>0</v>
      </c>
      <c r="H89" s="514">
        <f>[1]OTCHET!H533</f>
        <v>0</v>
      </c>
      <c r="I89" s="515">
        <f>[1]OTCHET!I533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+[1]OTCHET!D569+[1]OTCHET!D570+[1]OTCHET!D571+[1]OTCHET!D572+[1]OTCHET!D573+[1]OTCHET!D574</f>
        <v>#VALUE!</v>
      </c>
      <c r="E90" s="516">
        <f t="shared" si="12"/>
        <v>93614</v>
      </c>
      <c r="F90" s="517">
        <f>+[1]OTCHET!F569+[1]OTCHET!F570+[1]OTCHET!F571+[1]OTCHET!F572+[1]OTCHET!F573+[1]OTCHET!F574</f>
        <v>46807</v>
      </c>
      <c r="G90" s="518">
        <f>+[1]OTCHET!G569+[1]OTCHET!G570+[1]OTCHET!G571+[1]OTCHET!G572+[1]OTCHET!G573+[1]OTCHET!G574</f>
        <v>46807</v>
      </c>
      <c r="H90" s="518">
        <f>+[1]OTCHET!H569+[1]OTCHET!H570+[1]OTCHET!H571+[1]OTCHET!H572+[1]OTCHET!H573+[1]OTCHET!H574</f>
        <v>0</v>
      </c>
      <c r="I90" s="519">
        <f>+[1]OTCHET!I569+[1]OTCHET!I570+[1]OTCHET!I571+[1]OTCHET!I572+[1]OTCHET!I573+[1]OTCHET!I574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+[1]OTCHET!D575+[1]OTCHET!D576+[1]OTCHET!D577+[1]OTCHET!D578+[1]OTCHET!D579+[1]OTCHET!D580+[1]OTCHET!D581</f>
        <v>#VALUE!</v>
      </c>
      <c r="E91" s="424">
        <f t="shared" si="12"/>
        <v>-90982</v>
      </c>
      <c r="F91" s="425">
        <f>+[1]OTCHET!F575+[1]OTCHET!F576+[1]OTCHET!F577+[1]OTCHET!F578+[1]OTCHET!F579+[1]OTCHET!F580+[1]OTCHET!F581</f>
        <v>-45491</v>
      </c>
      <c r="G91" s="426">
        <f>+[1]OTCHET!G575+[1]OTCHET!G576+[1]OTCHET!G577+[1]OTCHET!G578+[1]OTCHET!G579+[1]OTCHET!G580+[1]OTCHET!G581</f>
        <v>-45491</v>
      </c>
      <c r="H91" s="426">
        <f>+[1]OTCHET!H575+[1]OTCHET!H576+[1]OTCHET!H577+[1]OTCHET!H578+[1]OTCHET!H579+[1]OTCHET!H580+[1]OTCHET!H581</f>
        <v>0</v>
      </c>
      <c r="I91" s="427">
        <f>+[1]OTCHET!I575+[1]OTCHET!I576+[1]OTCHET!I577+[1]OTCHET!I578+[1]OTCHET!I579+[1]OTCHET!I580+[1]OTCHET!I581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+[1]OTCHET!F582</f>
        <v>0</v>
      </c>
      <c r="G92" s="426">
        <f>+[1]OTCHET!G582</f>
        <v>0</v>
      </c>
      <c r="H92" s="426">
        <f>+[1]OTCHET!H582</f>
        <v>0</v>
      </c>
      <c r="I92" s="427">
        <f>+[1]OTCHET!I582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+[1]OTCHET!D589+[1]OTCHET!D590</f>
        <v>#VALUE!</v>
      </c>
      <c r="E93" s="424">
        <f t="shared" si="12"/>
        <v>0</v>
      </c>
      <c r="F93" s="425">
        <f>+[1]OTCHET!F589+[1]OTCHET!F590</f>
        <v>0</v>
      </c>
      <c r="G93" s="426">
        <f>+[1]OTCHET!G589+[1]OTCHET!G590</f>
        <v>0</v>
      </c>
      <c r="H93" s="426">
        <f>+[1]OTCHET!H589+[1]OTCHET!H590</f>
        <v>0</v>
      </c>
      <c r="I93" s="427">
        <f>+[1]OTCHET!I589+[1]OTCHET!I590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+[1]OTCHET!D591+[1]OTCHET!D592</f>
        <v>#VALUE!</v>
      </c>
      <c r="E94" s="424">
        <f t="shared" si="12"/>
        <v>0</v>
      </c>
      <c r="F94" s="425">
        <f>+[1]OTCHET!F591+[1]OTCHET!F592</f>
        <v>0</v>
      </c>
      <c r="G94" s="426">
        <f>+[1]OTCHET!G591+[1]OTCHET!G592</f>
        <v>0</v>
      </c>
      <c r="H94" s="426">
        <f>+[1]OTCHET!H591+[1]OTCHET!H592</f>
        <v>0</v>
      </c>
      <c r="I94" s="427">
        <f>+[1]OTCHET!I591+[1]OTCHET!I592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[1]OTCHET!D593</f>
        <v>0</v>
      </c>
      <c r="E95" s="386">
        <f t="shared" si="12"/>
        <v>0</v>
      </c>
      <c r="F95" s="387">
        <f>[1]OTCHET!F593</f>
        <v>0</v>
      </c>
      <c r="G95" s="388">
        <f>[1]OTCHET!G593</f>
        <v>-5728</v>
      </c>
      <c r="H95" s="388">
        <f>[1]OTCHET!H593</f>
        <v>0</v>
      </c>
      <c r="I95" s="389">
        <f>[1]OTCHET!I593</f>
        <v>5728</v>
      </c>
    </row>
    <row r="96" spans="1:9" ht="16.5" thickBot="1">
      <c r="A96" s="581" t="s">
        <v>162</v>
      </c>
      <c r="B96" s="581" t="s">
        <v>163</v>
      </c>
      <c r="C96" s="581"/>
      <c r="D96" s="582" t="str">
        <f>+[1]OTCHET!D596</f>
        <v>покупко-продажба на валута (+/-)</v>
      </c>
      <c r="E96" s="582">
        <f t="shared" si="12"/>
        <v>0</v>
      </c>
      <c r="F96" s="583">
        <f>+[1]OTCHET!F596</f>
        <v>0</v>
      </c>
      <c r="G96" s="584">
        <f>+[1]OTCHET!G596</f>
        <v>0</v>
      </c>
      <c r="H96" s="584">
        <f>+[1]OTCHET!H596</f>
        <v>0</v>
      </c>
      <c r="I96" s="585">
        <f>+[1]OTCHET!I596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8" sqref="A8:I1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43312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+[2]OTCHET!D15</f>
        <v>ФИНАНСОВО-ПРАВНА ФОРМА</v>
      </c>
      <c r="E15" s="278">
        <f>[2]OTCHET!E15</f>
        <v>42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51359</v>
      </c>
      <c r="F22" s="377">
        <f t="shared" si="0"/>
        <v>51359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[2]OTCHET!D22+[2]OTCHET!D28+[2]OTCHET!D33+[2]OTCHET!D39+[2]OTCHET!D47+[2]OTCHET!D52+[2]OTCHET!D58+[2]OTCHET!D61+[2]OTCHET!D64+[2]OTCHET!D65+[2]OTCHET!D72+[2]OTCHET!D73+[2]OTCHET!D74</f>
        <v>0</v>
      </c>
      <c r="E23" s="381">
        <f t="shared" ref="E23:E88" si="1">+F23+G23+H23+I23</f>
        <v>0</v>
      </c>
      <c r="F23" s="382">
        <f>[2]OTCHET!F22+[2]OTCHET!F28+[2]OTCHET!F33+[2]OTCHET!F39+[2]OTCHET!F47+[2]OTCHET!F52+[2]OTCHET!F58+[2]OTCHET!F61+[2]OTCHET!F64+[2]OTCHET!F65+[2]OTCHET!F72+[2]OTCHET!F73+[2]OTCHET!F74</f>
        <v>0</v>
      </c>
      <c r="G23" s="383">
        <f>[2]OTCHET!G22+[2]OTCHET!G28+[2]OTCHET!G33+[2]OTCHET!G39+[2]OTCHET!G47+[2]OTCHET!G52+[2]OTCHET!G58+[2]OTCHET!G61+[2]OTCHET!G64+[2]OTCHET!G65+[2]OTCHET!G72+[2]OTCHET!G73+[2]OTCHET!G74</f>
        <v>0</v>
      </c>
      <c r="H23" s="383">
        <f>[2]OTCHET!H22+[2]OTCHET!H28+[2]OTCHET!H33+[2]OTCHET!H39+[2]OTCHET!H47+[2]OTCHET!H52+[2]OTCHET!H58+[2]OTCHET!H61+[2]OTCHET!H64+[2]OTCHET!H65+[2]OTCHET!H72+[2]OTCHET!H73+[2]OTCHET!H74</f>
        <v>0</v>
      </c>
      <c r="I23" s="384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[2]OTCHET!D75</f>
        <v>0</v>
      </c>
      <c r="E26" s="396">
        <f t="shared" si="1"/>
        <v>0</v>
      </c>
      <c r="F26" s="397">
        <f>[2]OTCHET!F75</f>
        <v>0</v>
      </c>
      <c r="G26" s="398">
        <f>[2]OTCHET!G75</f>
        <v>0</v>
      </c>
      <c r="H26" s="398">
        <f>[2]OTCHET!H75</f>
        <v>0</v>
      </c>
      <c r="I26" s="399">
        <f>[2]OTCHET!I75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[2]OTCHET!D76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[2]OTCHET!F76</f>
        <v>0</v>
      </c>
      <c r="G27" s="404">
        <f>[2]OTCHET!G76</f>
        <v>0</v>
      </c>
      <c r="H27" s="404">
        <f>[2]OTCHET!H76</f>
        <v>0</v>
      </c>
      <c r="I27" s="405">
        <f>[2]OTCHET!I76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[2]OTCHET!D78</f>
        <v>нетни приходи от продажби на услуги, стоки и продукция</v>
      </c>
      <c r="E28" s="408">
        <f t="shared" si="1"/>
        <v>0</v>
      </c>
      <c r="F28" s="409">
        <f>[2]OTCHET!F78</f>
        <v>0</v>
      </c>
      <c r="G28" s="410">
        <f>[2]OTCHET!G78</f>
        <v>0</v>
      </c>
      <c r="H28" s="410">
        <f>[2]OTCHET!H78</f>
        <v>0</v>
      </c>
      <c r="I28" s="411">
        <f>[2]OTCHET!I78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+[2]OTCHET!D79+[2]OTCHET!D80</f>
        <v>#VALUE!</v>
      </c>
      <c r="E29" s="414">
        <f t="shared" si="1"/>
        <v>0</v>
      </c>
      <c r="F29" s="415">
        <f>+[2]OTCHET!F79+[2]OTCHET!F80</f>
        <v>0</v>
      </c>
      <c r="G29" s="416">
        <f>+[2]OTCHET!G79+[2]OTCHET!G80</f>
        <v>0</v>
      </c>
      <c r="H29" s="416">
        <f>+[2]OTCHET!H79+[2]OTCHET!H80</f>
        <v>0</v>
      </c>
      <c r="I29" s="417">
        <f>+[2]OTCHET!I79+[2]OTCHET!I80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[2]OTCHET!D91+[2]OTCHET!D94+[2]OTCHET!D95</f>
        <v>0</v>
      </c>
      <c r="E30" s="419">
        <f t="shared" si="1"/>
        <v>0</v>
      </c>
      <c r="F30" s="420">
        <f>[2]OTCHET!F91+[2]OTCHET!F94+[2]OTCHET!F95</f>
        <v>0</v>
      </c>
      <c r="G30" s="421">
        <f>[2]OTCHET!G91+[2]OTCHET!G94+[2]OTCHET!G95</f>
        <v>0</v>
      </c>
      <c r="H30" s="421">
        <f>[2]OTCHET!H91+[2]OTCHET!H94+[2]OTCHET!H95</f>
        <v>0</v>
      </c>
      <c r="I30" s="422">
        <f>[2]OTCHET!I91+[2]OTCHET!I94+[2]OTCHET!I95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[2]OTCHET!D109</f>
        <v>0</v>
      </c>
      <c r="E31" s="424">
        <f t="shared" si="1"/>
        <v>0</v>
      </c>
      <c r="F31" s="425">
        <f>[2]OTCHET!F109</f>
        <v>0</v>
      </c>
      <c r="G31" s="426">
        <f>[2]OTCHET!G109</f>
        <v>0</v>
      </c>
      <c r="H31" s="426">
        <f>[2]OTCHET!H109</f>
        <v>0</v>
      </c>
      <c r="I31" s="427">
        <f>[2]OTCHET!I109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[2]OTCHET!D113+[2]OTCHET!D122+[2]OTCHET!D138+[2]OTCHET!D139</f>
        <v>0</v>
      </c>
      <c r="E32" s="424">
        <f t="shared" si="1"/>
        <v>0</v>
      </c>
      <c r="F32" s="425">
        <f>[2]OTCHET!F113+[2]OTCHET!F122+[2]OTCHET!F138+[2]OTCHET!F139</f>
        <v>0</v>
      </c>
      <c r="G32" s="426">
        <f>[2]OTCHET!G113+[2]OTCHET!G122+[2]OTCHET!G138+[2]OTCHET!G139</f>
        <v>0</v>
      </c>
      <c r="H32" s="426">
        <f>[2]OTCHET!H113+[2]OTCHET!H122+[2]OTCHET!H138+[2]OTCHET!H139</f>
        <v>0</v>
      </c>
      <c r="I32" s="427">
        <f>[2]OTCHET!I113+[2]OTCHET!I122+[2]OTCHET!I138+[2]OTCHET!I139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[2]OTCHET!D126</f>
        <v>0</v>
      </c>
      <c r="E33" s="386">
        <f t="shared" si="1"/>
        <v>0</v>
      </c>
      <c r="F33" s="387">
        <f>[2]OTCHET!F126</f>
        <v>0</v>
      </c>
      <c r="G33" s="388">
        <f>[2]OTCHET!G126</f>
        <v>0</v>
      </c>
      <c r="H33" s="388">
        <f>[2]OTCHET!H126</f>
        <v>0</v>
      </c>
      <c r="I33" s="389">
        <f>[2]OTCHET!I126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+[2]OTCHET!D140</f>
        <v>0</v>
      </c>
      <c r="E36" s="442">
        <f t="shared" si="1"/>
        <v>0</v>
      </c>
      <c r="F36" s="443">
        <f>+[2]OTCHET!F140</f>
        <v>0</v>
      </c>
      <c r="G36" s="444">
        <f>+[2]OTCHET!G140</f>
        <v>0</v>
      </c>
      <c r="H36" s="444">
        <f>+[2]OTCHET!H140</f>
        <v>0</v>
      </c>
      <c r="I36" s="445">
        <f>+[2]OTCHET!I140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[2]OTCHET!D143+[2]OTCHET!D152+[2]OTCHET!D161</f>
        <v>0</v>
      </c>
      <c r="E37" s="447">
        <f t="shared" si="1"/>
        <v>51359</v>
      </c>
      <c r="F37" s="448">
        <f>[2]OTCHET!F143+[2]OTCHET!F152+[2]OTCHET!F161</f>
        <v>51359</v>
      </c>
      <c r="G37" s="449">
        <f>[2]OTCHET!G143+[2]OTCHET!G152+[2]OTCHET!G161</f>
        <v>0</v>
      </c>
      <c r="H37" s="449">
        <f>[2]OTCHET!H143+[2]OTCHET!H152+[2]OTCHET!H161</f>
        <v>0</v>
      </c>
      <c r="I37" s="450">
        <f>[2]OTCHET!I143+[2]OTCHET!I152+[2]OTCHET!I161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90146</v>
      </c>
      <c r="F38" s="455">
        <f t="shared" si="3"/>
        <v>90146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0</v>
      </c>
      <c r="F39" s="461">
        <f t="shared" si="4"/>
        <v>0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[2]OTCHET!D188</f>
        <v>0</v>
      </c>
      <c r="E40" s="318">
        <f t="shared" si="1"/>
        <v>0</v>
      </c>
      <c r="F40" s="315">
        <f>[2]OTCHET!F188</f>
        <v>0</v>
      </c>
      <c r="G40" s="302">
        <f>[2]OTCHET!G188</f>
        <v>0</v>
      </c>
      <c r="H40" s="302">
        <f>[2]OTCHET!H188</f>
        <v>0</v>
      </c>
      <c r="I40" s="303">
        <f>[2]OTCHET!I188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[2]OTCHET!D191</f>
        <v>0</v>
      </c>
      <c r="E41" s="319">
        <f t="shared" si="1"/>
        <v>0</v>
      </c>
      <c r="F41" s="316">
        <f>[2]OTCHET!F191</f>
        <v>0</v>
      </c>
      <c r="G41" s="306">
        <f>[2]OTCHET!G191</f>
        <v>0</v>
      </c>
      <c r="H41" s="306">
        <f>[2]OTCHET!H191</f>
        <v>0</v>
      </c>
      <c r="I41" s="307">
        <f>[2]OTCHET!I191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+[2]OTCHET!D197+[2]OTCHET!D205</f>
        <v>0</v>
      </c>
      <c r="E42" s="320">
        <f t="shared" si="1"/>
        <v>0</v>
      </c>
      <c r="F42" s="317">
        <f>+[2]OTCHET!F197+[2]OTCHET!F205</f>
        <v>0</v>
      </c>
      <c r="G42" s="310">
        <f>+[2]OTCHET!G197+[2]OTCHET!G205</f>
        <v>0</v>
      </c>
      <c r="H42" s="310">
        <f>+[2]OTCHET!H197+[2]OTCHET!H205</f>
        <v>0</v>
      </c>
      <c r="I42" s="311">
        <f>+[2]OTCHET!I197+[2]OTCHET!I205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+[2]OTCHET!D206+[2]OTCHET!D224+[2]OTCHET!D273</f>
        <v>0</v>
      </c>
      <c r="E43" s="475">
        <f t="shared" si="1"/>
        <v>90146</v>
      </c>
      <c r="F43" s="476">
        <f>+[2]OTCHET!F206+[2]OTCHET!F224+[2]OTCHET!F273</f>
        <v>90146</v>
      </c>
      <c r="G43" s="477">
        <f>+[2]OTCHET!G206+[2]OTCHET!G224+[2]OTCHET!G273</f>
        <v>0</v>
      </c>
      <c r="H43" s="477">
        <f>+[2]OTCHET!H206+[2]OTCHET!H224+[2]OTCHET!H273</f>
        <v>0</v>
      </c>
      <c r="I43" s="478">
        <f>+[2]OTCHET!I206+[2]OTCHET!I224+[2]OTCHET!I273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+[2]OTCHET!D228+[2]OTCHET!D234+[2]OTCHET!D237+[2]OTCHET!D238+[2]OTCHET!D239+[2]OTCHET!D240+[2]OTCHET!D241</f>
        <v>0</v>
      </c>
      <c r="E44" s="386">
        <f t="shared" si="1"/>
        <v>0</v>
      </c>
      <c r="F44" s="387">
        <f>+[2]OTCHET!F228+[2]OTCHET!F234+[2]OTCHET!F237+[2]OTCHET!F238+[2]OTCHET!F239+[2]OTCHET!F240+[2]OTCHET!F241</f>
        <v>0</v>
      </c>
      <c r="G44" s="388">
        <f>+[2]OTCHET!G228+[2]OTCHET!G234+[2]OTCHET!G237+[2]OTCHET!G238+[2]OTCHET!G239+[2]OTCHET!G240+[2]OTCHET!G241</f>
        <v>0</v>
      </c>
      <c r="H44" s="388">
        <f>+[2]OTCHET!H228+[2]OTCHET!H234+[2]OTCHET!H237+[2]OTCHET!H238+[2]OTCHET!H239+[2]OTCHET!H240+[2]OTCHET!H241</f>
        <v>0</v>
      </c>
      <c r="I44" s="389">
        <f>+[2]OTCHET!I228+[2]OTCHET!I234+[2]OTCHET!I237+[2]OTCHET!I238+[2]OTCHET!I239+[2]OTCHET!I240+[2]OTCHET!I241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+[2]OTCHET!D237+[2]OTCHET!D238+[2]OTCHET!D239+[2]OTCHET!D240+[2]OTCHET!D244+[2]OTCHET!D245+[2]OTCHET!D249</f>
        <v>#VALUE!</v>
      </c>
      <c r="E45" s="481">
        <f t="shared" si="1"/>
        <v>0</v>
      </c>
      <c r="F45" s="482">
        <f>+[2]OTCHET!F237+[2]OTCHET!F238+[2]OTCHET!F239+[2]OTCHET!F240+[2]OTCHET!F244+[2]OTCHET!F245+[2]OTCHET!F249</f>
        <v>0</v>
      </c>
      <c r="G45" s="483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84">
        <f>+[2]OTCHET!I237+[2]OTCHET!I238+[2]OTCHET!I239+[2]OTCHET!I240+[2]OTCHET!I244+[2]OTCHET!I245+[2]OTCHET!I249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+[2]OTCHET!D257+[2]OTCHET!D258+[2]OTCHET!D259+[2]OTCHET!D260</f>
        <v>0</v>
      </c>
      <c r="E46" s="475">
        <f t="shared" si="1"/>
        <v>0</v>
      </c>
      <c r="F46" s="476">
        <f>+[2]OTCHET!F257+[2]OTCHET!F258+[2]OTCHET!F259+[2]OTCHET!F260</f>
        <v>0</v>
      </c>
      <c r="G46" s="477">
        <f>+[2]OTCHET!G257+[2]OTCHET!G258+[2]OTCHET!G259+[2]OTCHET!G260</f>
        <v>0</v>
      </c>
      <c r="H46" s="477">
        <f>+[2]OTCHET!H257+[2]OTCHET!H258+[2]OTCHET!H259+[2]OTCHET!H260</f>
        <v>0</v>
      </c>
      <c r="I46" s="478">
        <f>+[2]OTCHET!I257+[2]OTCHET!I258+[2]OTCHET!I259+[2]OTCHET!I260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+[2]OTCHET!D258</f>
        <v>0</v>
      </c>
      <c r="E47" s="481">
        <f t="shared" si="1"/>
        <v>0</v>
      </c>
      <c r="F47" s="482">
        <f>+[2]OTCHET!F258</f>
        <v>0</v>
      </c>
      <c r="G47" s="483">
        <f>+[2]OTCHET!G258</f>
        <v>0</v>
      </c>
      <c r="H47" s="3">
        <f>+[2]OTCHET!H258</f>
        <v>0</v>
      </c>
      <c r="I47" s="484">
        <f>+[2]OTCHET!I258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+[2]OTCHET!D267+[2]OTCHET!D271+[2]OTCHET!D272</f>
        <v>0</v>
      </c>
      <c r="E48" s="424">
        <f t="shared" si="1"/>
        <v>0</v>
      </c>
      <c r="F48" s="420">
        <f>+[2]OTCHET!F267+[2]OTCHET!F271+[2]OTCHET!F272</f>
        <v>0</v>
      </c>
      <c r="G48" s="421">
        <f>+[2]OTCHET!G267+[2]OTCHET!G271+[2]OTCHET!G272</f>
        <v>0</v>
      </c>
      <c r="H48" s="421">
        <f>+[2]OTCHET!H267+[2]OTCHET!H271+[2]OTCHET!H272</f>
        <v>0</v>
      </c>
      <c r="I48" s="422">
        <f>+[2]OTCHET!I267+[2]OTCHET!I271+[2]OTCHET!I272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[2]OTCHET!D277+[2]OTCHET!D278+[2]OTCHET!D286+[2]OTCHET!D289</f>
        <v>0</v>
      </c>
      <c r="E49" s="424">
        <f t="shared" si="1"/>
        <v>0</v>
      </c>
      <c r="F49" s="425">
        <f>[2]OTCHET!F277+[2]OTCHET!F278+[2]OTCHET!F286+[2]OTCHET!F289</f>
        <v>0</v>
      </c>
      <c r="G49" s="426">
        <f>[2]OTCHET!G277+[2]OTCHET!G278+[2]OTCHET!G286+[2]OTCHET!G289</f>
        <v>0</v>
      </c>
      <c r="H49" s="426">
        <f>[2]OTCHET!H277+[2]OTCHET!H278+[2]OTCHET!H286+[2]OTCHET!H289</f>
        <v>0</v>
      </c>
      <c r="I49" s="427">
        <f>[2]OTCHET!I277+[2]OTCHET!I278+[2]OTCHET!I286+[2]OTCHET!I289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+[2]OTCHET!D290</f>
        <v>0</v>
      </c>
      <c r="E50" s="424">
        <f t="shared" si="1"/>
        <v>0</v>
      </c>
      <c r="F50" s="425">
        <f>+[2]OTCHET!F290</f>
        <v>0</v>
      </c>
      <c r="G50" s="426">
        <f>+[2]OTCHET!G290</f>
        <v>0</v>
      </c>
      <c r="H50" s="426">
        <f>+[2]OTCHET!H290</f>
        <v>0</v>
      </c>
      <c r="I50" s="427">
        <f>+[2]OTCHET!I290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+[2]OTCHET!D274</f>
        <v>0</v>
      </c>
      <c r="E51" s="386">
        <f>+F51+G51+H51+I51</f>
        <v>0</v>
      </c>
      <c r="F51" s="387">
        <f>+[2]OTCHET!F274</f>
        <v>0</v>
      </c>
      <c r="G51" s="388">
        <f>+[2]OTCHET!G274</f>
        <v>0</v>
      </c>
      <c r="H51" s="388">
        <f>+[2]OTCHET!H274</f>
        <v>0</v>
      </c>
      <c r="I51" s="389">
        <f>+[2]OTCHET!I274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+[2]OTCHET!D295</f>
        <v>0</v>
      </c>
      <c r="E52" s="386">
        <f t="shared" si="1"/>
        <v>0</v>
      </c>
      <c r="F52" s="387">
        <f>+[2]OTCHET!F295</f>
        <v>0</v>
      </c>
      <c r="G52" s="388">
        <f>+[2]OTCHET!G295</f>
        <v>0</v>
      </c>
      <c r="H52" s="388">
        <f>+[2]OTCHET!H295</f>
        <v>0</v>
      </c>
      <c r="I52" s="389">
        <f>+[2]OTCHET!I295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[2]OTCHET!D296</f>
        <v>плащания за попълване на държавния резерв</v>
      </c>
      <c r="E53" s="490">
        <f t="shared" si="1"/>
        <v>0</v>
      </c>
      <c r="F53" s="491">
        <f>[2]OTCHET!F296</f>
        <v>0</v>
      </c>
      <c r="G53" s="492">
        <f>[2]OTCHET!G296</f>
        <v>0</v>
      </c>
      <c r="H53" s="492">
        <f>[2]OTCHET!H296</f>
        <v>0</v>
      </c>
      <c r="I53" s="493">
        <f>[2]OTCHET!I296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[2]OTCHET!D298</f>
        <v>постъпления от продажба на държавния резерв (-)</v>
      </c>
      <c r="E54" s="497">
        <f t="shared" si="1"/>
        <v>0</v>
      </c>
      <c r="F54" s="498">
        <f>[2]OTCHET!F298</f>
        <v>0</v>
      </c>
      <c r="G54" s="499">
        <f>[2]OTCHET!G298</f>
        <v>0</v>
      </c>
      <c r="H54" s="499">
        <f>[2]OTCHET!H298</f>
        <v>0</v>
      </c>
      <c r="I54" s="500">
        <f>[2]OTCHET!I298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+[2]OTCHET!D299</f>
        <v>0</v>
      </c>
      <c r="E55" s="502">
        <f t="shared" si="1"/>
        <v>0</v>
      </c>
      <c r="F55" s="503">
        <f>+[2]OTCHET!F299</f>
        <v>0</v>
      </c>
      <c r="G55" s="504">
        <f>+[2]OTCHET!G299</f>
        <v>0</v>
      </c>
      <c r="H55" s="504">
        <f>+[2]OTCHET!H299</f>
        <v>0</v>
      </c>
      <c r="I55" s="505">
        <f>+[2]OTCHET!I299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2955</v>
      </c>
      <c r="F56" s="509">
        <f t="shared" si="5"/>
        <v>2955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+[2]OTCHET!D363+[2]OTCHET!D377+[2]OTCHET!D390</f>
        <v>0</v>
      </c>
      <c r="E57" s="512">
        <f t="shared" si="1"/>
        <v>0</v>
      </c>
      <c r="F57" s="513">
        <f>+[2]OTCHET!F363+[2]OTCHET!F377+[2]OTCHET!F390</f>
        <v>0</v>
      </c>
      <c r="G57" s="514">
        <f>+[2]OTCHET!G363+[2]OTCHET!G377+[2]OTCHET!G390</f>
        <v>0</v>
      </c>
      <c r="H57" s="514">
        <f>+[2]OTCHET!H363+[2]OTCHET!H377+[2]OTCHET!H390</f>
        <v>0</v>
      </c>
      <c r="I57" s="515">
        <f>+[2]OTCHET!I363+[2]OTCHET!I377+[2]OTCHET!I390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+[2]OTCHET!D385+[2]OTCHET!D393+[2]OTCHET!D398+[2]OTCHET!D401+[2]OTCHET!D404+[2]OTCHET!D407+[2]OTCHET!D408+[2]OTCHET!D411+[2]OTCHET!D424+[2]OTCHET!D425+[2]OTCHET!D426+[2]OTCHET!D427+[2]OTCHET!D428</f>
        <v>0</v>
      </c>
      <c r="E58" s="516">
        <f t="shared" si="1"/>
        <v>2955</v>
      </c>
      <c r="F58" s="517">
        <f>+[2]OTCHET!F385+[2]OTCHET!F393+[2]OTCHET!F398+[2]OTCHET!F401+[2]OTCHET!F404+[2]OTCHET!F407+[2]OTCHET!F408+[2]OTCHET!F411+[2]OTCHET!F424+[2]OTCHET!F425+[2]OTCHET!F426+[2]OTCHET!F427+[2]OTCHET!F428</f>
        <v>2955</v>
      </c>
      <c r="G58" s="518">
        <f>+[2]OTCHET!G385+[2]OTCHET!G393+[2]OTCHET!G398+[2]OTCHET!G401+[2]OTCHET!G404+[2]OTCHET!G407+[2]OTCHET!G408+[2]OTCHET!G411+[2]OTCHET!G424+[2]OTCHET!G425+[2]OTCHET!G426+[2]OTCHET!G427+[2]OTCHET!G428</f>
        <v>0</v>
      </c>
      <c r="H58" s="518">
        <f>+[2]OTCHET!H385+[2]OTCHET!H393+[2]OTCHET!H398+[2]OTCHET!H401+[2]OTCHET!H404+[2]OTCHET!H407+[2]OTCHET!H408+[2]OTCHET!H411+[2]OTCHET!H424+[2]OTCHET!H425+[2]OTCHET!H426+[2]OTCHET!H427+[2]OTCHET!H428</f>
        <v>0</v>
      </c>
      <c r="I58" s="519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+[2]OTCHET!D424+[2]OTCHET!D425+[2]OTCHET!D426+[2]OTCHET!D427+[2]OTCHET!D428</f>
        <v>0</v>
      </c>
      <c r="E59" s="520">
        <f t="shared" si="1"/>
        <v>0</v>
      </c>
      <c r="F59" s="521">
        <f>+[2]OTCHET!F424+[2]OTCHET!F425+[2]OTCHET!F426+[2]OTCHET!F427+[2]OTCHET!F428</f>
        <v>0</v>
      </c>
      <c r="G59" s="522">
        <f>+[2]OTCHET!G424+[2]OTCHET!G425+[2]OTCHET!G426+[2]OTCHET!G427+[2]OTCHET!G428</f>
        <v>0</v>
      </c>
      <c r="H59" s="522">
        <f>+[2]OTCHET!H424+[2]OTCHET!H425+[2]OTCHET!H426+[2]OTCHET!H427+[2]OTCHET!H428</f>
        <v>0</v>
      </c>
      <c r="I59" s="523">
        <f>+[2]OTCHET!I424+[2]OTCHET!I425+[2]OTCHET!I426+[2]OTCHET!I427+[2]OTCHET!I428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[2]OTCHET!D407</f>
        <v>0</v>
      </c>
      <c r="E60" s="526">
        <f t="shared" si="1"/>
        <v>0</v>
      </c>
      <c r="F60" s="527">
        <f>[2]OTCHET!F407</f>
        <v>0</v>
      </c>
      <c r="G60" s="528">
        <f>[2]OTCHET!G407</f>
        <v>0</v>
      </c>
      <c r="H60" s="528">
        <f>[2]OTCHET!H407</f>
        <v>0</v>
      </c>
      <c r="I60" s="529">
        <f>[2]OTCHET!I407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[2]OTCHET!D414</f>
        <v>0</v>
      </c>
      <c r="E62" s="447">
        <f t="shared" si="1"/>
        <v>0</v>
      </c>
      <c r="F62" s="448">
        <f>[2]OTCHET!F414</f>
        <v>0</v>
      </c>
      <c r="G62" s="449">
        <f>[2]OTCHET!G414</f>
        <v>0</v>
      </c>
      <c r="H62" s="449">
        <f>[2]OTCHET!H414</f>
        <v>0</v>
      </c>
      <c r="I62" s="450">
        <f>[2]OTCHET!I414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+[2]OTCHET!D250</f>
        <v>0</v>
      </c>
      <c r="E63" s="535">
        <f t="shared" si="1"/>
        <v>0</v>
      </c>
      <c r="F63" s="536">
        <f>+[2]OTCHET!F250</f>
        <v>0</v>
      </c>
      <c r="G63" s="537">
        <f>+[2]OTCHET!G250</f>
        <v>0</v>
      </c>
      <c r="H63" s="537">
        <f>+[2]OTCHET!H250</f>
        <v>0</v>
      </c>
      <c r="I63" s="538">
        <f>+[2]OTCHET!I250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-35832</v>
      </c>
      <c r="F64" s="542">
        <f t="shared" si="6"/>
        <v>-35832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35832</v>
      </c>
      <c r="F66" s="551">
        <f t="shared" ref="F66:I66" si="8">SUM(+F68+F76+F77+F84+F85+F86+F89+F90+F91+F92+F93+F94+F95)</f>
        <v>35832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+[2]OTCHET!D484+[2]OTCHET!D485+[2]OTCHET!D488+[2]OTCHET!D489+[2]OTCHET!D492+[2]OTCHET!D493+[2]OTCHET!D497</f>
        <v>#VALUE!</v>
      </c>
      <c r="E69" s="561">
        <f t="shared" si="1"/>
        <v>0</v>
      </c>
      <c r="F69" s="562">
        <f>+[2]OTCHET!F484+[2]OTCHET!F485+[2]OTCHET!F488+[2]OTCHET!F489+[2]OTCHET!F492+[2]OTCHET!F493+[2]OTCHET!F497</f>
        <v>0</v>
      </c>
      <c r="G69" s="563">
        <f>+[2]OTCHET!G484+[2]OTCHET!G485+[2]OTCHET!G488+[2]OTCHET!G489+[2]OTCHET!G492+[2]OTCHET!G493+[2]OTCHET!G497</f>
        <v>0</v>
      </c>
      <c r="H69" s="563">
        <f>+[2]OTCHET!H484+[2]OTCHET!H485+[2]OTCHET!H488+[2]OTCHET!H489+[2]OTCHET!H492+[2]OTCHET!H493+[2]OTCHET!H497</f>
        <v>0</v>
      </c>
      <c r="I69" s="564">
        <f>+[2]OTCHET!I484+[2]OTCHET!I485+[2]OTCHET!I488+[2]OTCHET!I489+[2]OTCHET!I492+[2]OTCHET!I493+[2]OTCHET!I497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+[2]OTCHET!D486+[2]OTCHET!D487+[2]OTCHET!D490+[2]OTCHET!D491+[2]OTCHET!D494+[2]OTCHET!D495+[2]OTCHET!D496+[2]OTCHET!D498</f>
        <v>#VALUE!</v>
      </c>
      <c r="E70" s="566">
        <f t="shared" si="1"/>
        <v>0</v>
      </c>
      <c r="F70" s="567">
        <f>+[2]OTCHET!F486+[2]OTCHET!F487+[2]OTCHET!F490+[2]OTCHET!F491+[2]OTCHET!F494+[2]OTCHET!F495+[2]OTCHET!F496+[2]OTCHET!F498</f>
        <v>0</v>
      </c>
      <c r="G70" s="568">
        <f>+[2]OTCHET!G486+[2]OTCHET!G487+[2]OTCHET!G490+[2]OTCHET!G491+[2]OTCHET!G494+[2]OTCHET!G495+[2]OTCHET!G496+[2]OTCHET!G498</f>
        <v>0</v>
      </c>
      <c r="H70" s="568">
        <f>+[2]OTCHET!H486+[2]OTCHET!H487+[2]OTCHET!H490+[2]OTCHET!H491+[2]OTCHET!H494+[2]OTCHET!H495+[2]OTCHET!H496+[2]OTCHET!H498</f>
        <v>0</v>
      </c>
      <c r="I70" s="569">
        <f>+[2]OTCHET!I486+[2]OTCHET!I487+[2]OTCHET!I490+[2]OTCHET!I491+[2]OTCHET!I494+[2]OTCHET!I495+[2]OTCHET!I496+[2]OTCHET!I498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+[2]OTCHET!D499</f>
        <v>0</v>
      </c>
      <c r="E71" s="566">
        <f t="shared" si="1"/>
        <v>0</v>
      </c>
      <c r="F71" s="567">
        <f>+[2]OTCHET!F499</f>
        <v>0</v>
      </c>
      <c r="G71" s="568">
        <f>+[2]OTCHET!G499</f>
        <v>0</v>
      </c>
      <c r="H71" s="568">
        <f>+[2]OTCHET!H499</f>
        <v>0</v>
      </c>
      <c r="I71" s="569">
        <f>+[2]OTCHET!I499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+[2]OTCHET!D504</f>
        <v>0</v>
      </c>
      <c r="E72" s="566">
        <f t="shared" si="1"/>
        <v>0</v>
      </c>
      <c r="F72" s="567">
        <f>+[2]OTCHET!F504</f>
        <v>0</v>
      </c>
      <c r="G72" s="568">
        <f>+[2]OTCHET!G504</f>
        <v>0</v>
      </c>
      <c r="H72" s="568">
        <f>+[2]OTCHET!H504</f>
        <v>0</v>
      </c>
      <c r="I72" s="569">
        <f>+[2]OTCHET!I504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+[2]OTCHET!D544</f>
        <v>с чуждестранни ценни книжа и финасови активи (+/-)</v>
      </c>
      <c r="E73" s="566">
        <f t="shared" si="1"/>
        <v>0</v>
      </c>
      <c r="F73" s="567">
        <f>+[2]OTCHET!F544</f>
        <v>0</v>
      </c>
      <c r="G73" s="568">
        <f>+[2]OTCHET!G544</f>
        <v>0</v>
      </c>
      <c r="H73" s="568">
        <f>+[2]OTCHET!H544</f>
        <v>0</v>
      </c>
      <c r="I73" s="569">
        <f>+[2]OTCHET!I544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+[2]OTCHET!D583+[2]OTCHET!D584</f>
        <v>#VALUE!</v>
      </c>
      <c r="E74" s="566">
        <f t="shared" si="1"/>
        <v>0</v>
      </c>
      <c r="F74" s="567">
        <f>+[2]OTCHET!F583+[2]OTCHET!F584</f>
        <v>0</v>
      </c>
      <c r="G74" s="568">
        <f>+[2]OTCHET!G583+[2]OTCHET!G584</f>
        <v>0</v>
      </c>
      <c r="H74" s="568">
        <f>+[2]OTCHET!H583+[2]OTCHET!H584</f>
        <v>0</v>
      </c>
      <c r="I74" s="569">
        <f>+[2]OTCHET!I583+[2]OTCHET!I584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+[2]OTCHET!D585+[2]OTCHET!D586+[2]OTCHET!D587</f>
        <v>#VALUE!</v>
      </c>
      <c r="E75" s="572">
        <f t="shared" si="1"/>
        <v>0</v>
      </c>
      <c r="F75" s="573">
        <f>+[2]OTCHET!F585+[2]OTCHET!F586+[2]OTCHET!F587</f>
        <v>0</v>
      </c>
      <c r="G75" s="574">
        <f>+[2]OTCHET!G585+[2]OTCHET!G586+[2]OTCHET!G587</f>
        <v>0</v>
      </c>
      <c r="H75" s="574">
        <f>+[2]OTCHET!H585+[2]OTCHET!H586+[2]OTCHET!H587</f>
        <v>0</v>
      </c>
      <c r="I75" s="575">
        <f>+[2]OTCHET!I585+[2]OTCHET!I586+[2]OTCHET!I587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[2]OTCHET!D463</f>
        <v>0</v>
      </c>
      <c r="E76" s="512">
        <f t="shared" si="1"/>
        <v>0</v>
      </c>
      <c r="F76" s="513">
        <f>[2]OTCHET!F463</f>
        <v>0</v>
      </c>
      <c r="G76" s="514">
        <f>[2]OTCHET!G463</f>
        <v>0</v>
      </c>
      <c r="H76" s="514">
        <f>[2]OTCHET!H463</f>
        <v>0</v>
      </c>
      <c r="I76" s="515">
        <f>[2]OTCHET!I463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+[2]OTCHET!D468+[2]OTCHET!D471</f>
        <v>#VALUE!</v>
      </c>
      <c r="E78" s="561">
        <f t="shared" si="1"/>
        <v>0</v>
      </c>
      <c r="F78" s="562">
        <f>+[2]OTCHET!F468+[2]OTCHET!F471</f>
        <v>0</v>
      </c>
      <c r="G78" s="563">
        <f>+[2]OTCHET!G468+[2]OTCHET!G471</f>
        <v>0</v>
      </c>
      <c r="H78" s="563">
        <f>+[2]OTCHET!H468+[2]OTCHET!H471</f>
        <v>0</v>
      </c>
      <c r="I78" s="564">
        <f>+[2]OTCHET!I468+[2]OTCHET!I471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+[2]OTCHET!D469+[2]OTCHET!D472</f>
        <v>#VALUE!</v>
      </c>
      <c r="E79" s="566">
        <f t="shared" si="1"/>
        <v>0</v>
      </c>
      <c r="F79" s="567">
        <f>+[2]OTCHET!F469+[2]OTCHET!F472</f>
        <v>0</v>
      </c>
      <c r="G79" s="568">
        <f>+[2]OTCHET!G469+[2]OTCHET!G472</f>
        <v>0</v>
      </c>
      <c r="H79" s="568">
        <f>+[2]OTCHET!H469+[2]OTCHET!H472</f>
        <v>0</v>
      </c>
      <c r="I79" s="569">
        <f>+[2]OTCHET!I469+[2]OTCHET!I472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[2]OTCHET!D473</f>
        <v>0</v>
      </c>
      <c r="E80" s="566">
        <f t="shared" si="1"/>
        <v>0</v>
      </c>
      <c r="F80" s="567">
        <f>[2]OTCHET!F473</f>
        <v>0</v>
      </c>
      <c r="G80" s="568">
        <f>[2]OTCHET!G473</f>
        <v>0</v>
      </c>
      <c r="H80" s="568">
        <f>[2]OTCHET!H473</f>
        <v>0</v>
      </c>
      <c r="I80" s="569">
        <f>[2]OTCHET!I473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+[2]OTCHET!D481</f>
        <v>предоставени заеми на крайни бенефициенти (-)</v>
      </c>
      <c r="E82" s="566">
        <f t="shared" si="1"/>
        <v>0</v>
      </c>
      <c r="F82" s="567">
        <f>+[2]OTCHET!F481</f>
        <v>0</v>
      </c>
      <c r="G82" s="568">
        <f>+[2]OTCHET!G481</f>
        <v>0</v>
      </c>
      <c r="H82" s="568">
        <f>+[2]OTCHET!H481</f>
        <v>0</v>
      </c>
      <c r="I82" s="569">
        <f>+[2]OTCHET!I481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+[2]OTCHET!D482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+[2]OTCHET!F482</f>
        <v>0</v>
      </c>
      <c r="G83" s="574">
        <f>+[2]OTCHET!G482</f>
        <v>0</v>
      </c>
      <c r="H83" s="574">
        <f>+[2]OTCHET!H482</f>
        <v>0</v>
      </c>
      <c r="I83" s="575">
        <f>+[2]OTCHET!I482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[2]OTCHET!D537</f>
        <v>0</v>
      </c>
      <c r="E84" s="512">
        <f t="shared" si="1"/>
        <v>0</v>
      </c>
      <c r="F84" s="513">
        <f>[2]OTCHET!F537</f>
        <v>0</v>
      </c>
      <c r="G84" s="514">
        <f>[2]OTCHET!G537</f>
        <v>0</v>
      </c>
      <c r="H84" s="514">
        <f>[2]OTCHET!H537</f>
        <v>0</v>
      </c>
      <c r="I84" s="515">
        <f>[2]OTCHET!I537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[2]OTCHET!D538</f>
        <v>0</v>
      </c>
      <c r="E85" s="516">
        <f t="shared" si="1"/>
        <v>0</v>
      </c>
      <c r="F85" s="517">
        <f>[2]OTCHET!F538</f>
        <v>0</v>
      </c>
      <c r="G85" s="518">
        <f>[2]OTCHET!G538</f>
        <v>0</v>
      </c>
      <c r="H85" s="518">
        <f>[2]OTCHET!H538</f>
        <v>0</v>
      </c>
      <c r="I85" s="519">
        <f>[2]OTCHET!I538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35832</v>
      </c>
      <c r="F86" s="521">
        <f t="shared" ref="F86:I86" si="11">+F87+F88</f>
        <v>35832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+[2]OTCHET!D505+[2]OTCHET!D514+[2]OTCHET!D518+[2]OTCHET!D545</f>
        <v>#VALUE!</v>
      </c>
      <c r="E87" s="561">
        <f t="shared" si="1"/>
        <v>0</v>
      </c>
      <c r="F87" s="562">
        <f>+[2]OTCHET!F505+[2]OTCHET!F514+[2]OTCHET!F518+[2]OTCHET!F545</f>
        <v>0</v>
      </c>
      <c r="G87" s="563">
        <f>+[2]OTCHET!G505+[2]OTCHET!G514+[2]OTCHET!G518+[2]OTCHET!G545</f>
        <v>0</v>
      </c>
      <c r="H87" s="563">
        <f>+[2]OTCHET!H505+[2]OTCHET!H514+[2]OTCHET!H518+[2]OTCHET!H545</f>
        <v>0</v>
      </c>
      <c r="I87" s="564">
        <f>+[2]OTCHET!I505+[2]OTCHET!I514+[2]OTCHET!I518+[2]OTCHET!I545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+[2]OTCHET!D523+[2]OTCHET!D526+[2]OTCHET!D546</f>
        <v>0</v>
      </c>
      <c r="E88" s="572">
        <f t="shared" si="1"/>
        <v>35832</v>
      </c>
      <c r="F88" s="573">
        <f>+[2]OTCHET!F523+[2]OTCHET!F526+[2]OTCHET!F546</f>
        <v>35832</v>
      </c>
      <c r="G88" s="574">
        <f>+[2]OTCHET!G523+[2]OTCHET!G526+[2]OTCHET!G546</f>
        <v>0</v>
      </c>
      <c r="H88" s="574">
        <f>+[2]OTCHET!H523+[2]OTCHET!H526+[2]OTCHET!H546</f>
        <v>0</v>
      </c>
      <c r="I88" s="575">
        <f>+[2]OTCHET!I523+[2]OTCHET!I526+[2]OTCHET!I546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[2]OTCHET!D533</f>
        <v>0</v>
      </c>
      <c r="E89" s="512">
        <f t="shared" ref="E89:E96" si="12">+F89+G89+H89+I89</f>
        <v>0</v>
      </c>
      <c r="F89" s="513">
        <f>[2]OTCHET!F533</f>
        <v>0</v>
      </c>
      <c r="G89" s="514">
        <f>[2]OTCHET!G533</f>
        <v>0</v>
      </c>
      <c r="H89" s="514">
        <f>[2]OTCHET!H533</f>
        <v>0</v>
      </c>
      <c r="I89" s="515">
        <f>[2]OTCHET!I533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+[2]OTCHET!D569+[2]OTCHET!D570+[2]OTCHET!D571+[2]OTCHET!D572+[2]OTCHET!D573+[2]OTCHET!D574</f>
        <v>#VALUE!</v>
      </c>
      <c r="E90" s="516">
        <f t="shared" si="12"/>
        <v>0</v>
      </c>
      <c r="F90" s="517">
        <f>+[2]OTCHET!F569+[2]OTCHET!F570+[2]OTCHET!F571+[2]OTCHET!F572+[2]OTCHET!F573+[2]OTCHET!F574</f>
        <v>0</v>
      </c>
      <c r="G90" s="518">
        <f>+[2]OTCHET!G569+[2]OTCHET!G570+[2]OTCHET!G571+[2]OTCHET!G572+[2]OTCHET!G573+[2]OTCHET!G574</f>
        <v>0</v>
      </c>
      <c r="H90" s="518">
        <f>+[2]OTCHET!H569+[2]OTCHET!H570+[2]OTCHET!H571+[2]OTCHET!H572+[2]OTCHET!H573+[2]OTCHET!H574</f>
        <v>0</v>
      </c>
      <c r="I90" s="519">
        <f>+[2]OTCHET!I569+[2]OTCHET!I570+[2]OTCHET!I571+[2]OTCHET!I572+[2]OTCHET!I573+[2]OTCHET!I574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+[2]OTCHET!D575+[2]OTCHET!D576+[2]OTCHET!D577+[2]OTCHET!D578+[2]OTCHET!D579+[2]OTCHET!D580+[2]OTCHET!D581</f>
        <v>#VALUE!</v>
      </c>
      <c r="E91" s="424">
        <f t="shared" si="12"/>
        <v>0</v>
      </c>
      <c r="F91" s="425">
        <f>+[2]OTCHET!F575+[2]OTCHET!F576+[2]OTCHET!F577+[2]OTCHET!F578+[2]OTCHET!F579+[2]OTCHET!F580+[2]OTCHET!F581</f>
        <v>0</v>
      </c>
      <c r="G91" s="426">
        <f>+[2]OTCHET!G575+[2]OTCHET!G576+[2]OTCHET!G577+[2]OTCHET!G578+[2]OTCHET!G579+[2]OTCHET!G580+[2]OTCHET!G581</f>
        <v>0</v>
      </c>
      <c r="H91" s="426">
        <f>+[2]OTCHET!H575+[2]OTCHET!H576+[2]OTCHET!H577+[2]OTCHET!H578+[2]OTCHET!H579+[2]OTCHET!H580+[2]OTCHET!H581</f>
        <v>0</v>
      </c>
      <c r="I91" s="427">
        <f>+[2]OTCHET!I575+[2]OTCHET!I576+[2]OTCHET!I577+[2]OTCHET!I578+[2]OTCHET!I579+[2]OTCHET!I580+[2]OTCHET!I581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+[2]OTCHET!F582</f>
        <v>0</v>
      </c>
      <c r="G92" s="426">
        <f>+[2]OTCHET!G582</f>
        <v>0</v>
      </c>
      <c r="H92" s="426">
        <f>+[2]OTCHET!H582</f>
        <v>0</v>
      </c>
      <c r="I92" s="427">
        <f>+[2]OTCHET!I582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+[2]OTCHET!D589+[2]OTCHET!D590</f>
        <v>#VALUE!</v>
      </c>
      <c r="E93" s="424">
        <f t="shared" si="12"/>
        <v>0</v>
      </c>
      <c r="F93" s="425">
        <f>+[2]OTCHET!F589+[2]OTCHET!F590</f>
        <v>0</v>
      </c>
      <c r="G93" s="426">
        <f>+[2]OTCHET!G589+[2]OTCHET!G590</f>
        <v>0</v>
      </c>
      <c r="H93" s="426">
        <f>+[2]OTCHET!H589+[2]OTCHET!H590</f>
        <v>0</v>
      </c>
      <c r="I93" s="427">
        <f>+[2]OTCHET!I589+[2]OTCHET!I590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+[2]OTCHET!D591+[2]OTCHET!D592</f>
        <v>#VALUE!</v>
      </c>
      <c r="E94" s="424">
        <f t="shared" si="12"/>
        <v>0</v>
      </c>
      <c r="F94" s="425">
        <f>+[2]OTCHET!F591+[2]OTCHET!F592</f>
        <v>0</v>
      </c>
      <c r="G94" s="426">
        <f>+[2]OTCHET!G591+[2]OTCHET!G592</f>
        <v>0</v>
      </c>
      <c r="H94" s="426">
        <f>+[2]OTCHET!H591+[2]OTCHET!H592</f>
        <v>0</v>
      </c>
      <c r="I94" s="427">
        <f>+[2]OTCHET!I591+[2]OTCHET!I592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[2]OTCHET!D593</f>
        <v>0</v>
      </c>
      <c r="E95" s="386">
        <f t="shared" si="12"/>
        <v>0</v>
      </c>
      <c r="F95" s="387">
        <f>[2]OTCHET!F593</f>
        <v>0</v>
      </c>
      <c r="G95" s="388">
        <f>[2]OTCHET!G593</f>
        <v>0</v>
      </c>
      <c r="H95" s="388">
        <f>[2]OTCHET!H593</f>
        <v>0</v>
      </c>
      <c r="I95" s="389">
        <f>[2]OTCHET!I593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+[2]OTCHET!D596</f>
        <v>покупко-продажба на валута (+/-)</v>
      </c>
      <c r="E96" s="582">
        <f t="shared" si="12"/>
        <v>0</v>
      </c>
      <c r="F96" s="583">
        <f>+[2]OTCHET!F596</f>
        <v>0</v>
      </c>
      <c r="G96" s="584">
        <f>+[2]OTCHET!G596</f>
        <v>0</v>
      </c>
      <c r="H96" s="584">
        <f>+[2]OTCHET!H596</f>
        <v>0</v>
      </c>
      <c r="I96" s="585">
        <f>+[2]OTCHET!I596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8" sqref="A8:I1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43312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322" t="str">
        <f>+[3]OTCHET!D15</f>
        <v>ФИНАНСОВО-ПРАВНА ФОРМА</v>
      </c>
      <c r="E15" s="278">
        <f>[3]OTCHET!E15</f>
        <v>96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-71641</v>
      </c>
      <c r="F22" s="377">
        <f t="shared" si="0"/>
        <v>-71641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[3]OTCHET!D22+[3]OTCHET!D28+[3]OTCHET!D33+[3]OTCHET!D39+[3]OTCHET!D47+[3]OTCHET!D52+[3]OTCHET!D58+[3]OTCHET!D61+[3]OTCHET!D64+[3]OTCHET!D65+[3]OTCHET!D72+[3]OTCHET!D73+[3]OTCHET!D74</f>
        <v>0</v>
      </c>
      <c r="E23" s="381">
        <f t="shared" ref="E23:E88" si="1">+F23+G23+H23+I23</f>
        <v>0</v>
      </c>
      <c r="F23" s="382">
        <f>[3]OTCHET!F22+[3]OTCHET!F28+[3]OTCHET!F33+[3]OTCHET!F39+[3]OTCHET!F47+[3]OTCHET!F52+[3]OTCHET!F58+[3]OTCHET!F61+[3]OTCHET!F64+[3]OTCHET!F65+[3]OTCHET!F72+[3]OTCHET!F73+[3]OTCHET!F74</f>
        <v>0</v>
      </c>
      <c r="G23" s="383">
        <f>[3]OTCHET!G22+[3]OTCHET!G28+[3]OTCHET!G33+[3]OTCHET!G39+[3]OTCHET!G47+[3]OTCHET!G52+[3]OTCHET!G58+[3]OTCHET!G61+[3]OTCHET!G64+[3]OTCHET!G65+[3]OTCHET!G72+[3]OTCHET!G73+[3]OTCHET!G74</f>
        <v>0</v>
      </c>
      <c r="H23" s="383">
        <f>[3]OTCHET!H22+[3]OTCHET!H28+[3]OTCHET!H33+[3]OTCHET!H39+[3]OTCHET!H47+[3]OTCHET!H52+[3]OTCHET!H58+[3]OTCHET!H61+[3]OTCHET!H64+[3]OTCHET!H65+[3]OTCHET!H72+[3]OTCHET!H73+[3]OTCHET!H74</f>
        <v>0</v>
      </c>
      <c r="I23" s="384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-247</v>
      </c>
      <c r="F25" s="392">
        <f t="shared" ref="F25:I25" si="2">+F26+F30+F31+F32+F33</f>
        <v>-247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[3]OTCHET!D75</f>
        <v>0</v>
      </c>
      <c r="E26" s="396">
        <f t="shared" si="1"/>
        <v>0</v>
      </c>
      <c r="F26" s="397">
        <f>[3]OTCHET!F75</f>
        <v>0</v>
      </c>
      <c r="G26" s="398">
        <f>[3]OTCHET!G75</f>
        <v>0</v>
      </c>
      <c r="H26" s="398">
        <f>[3]OTCHET!H75</f>
        <v>0</v>
      </c>
      <c r="I26" s="399">
        <f>[3]OTCHET!I75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[3]OTCHET!D76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[3]OTCHET!F76</f>
        <v>0</v>
      </c>
      <c r="G27" s="404">
        <f>[3]OTCHET!G76</f>
        <v>0</v>
      </c>
      <c r="H27" s="404">
        <f>[3]OTCHET!H76</f>
        <v>0</v>
      </c>
      <c r="I27" s="405">
        <f>[3]OTCHET!I76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[3]OTCHET!D78</f>
        <v>нетни приходи от продажби на услуги, стоки и продукция</v>
      </c>
      <c r="E28" s="408">
        <f t="shared" si="1"/>
        <v>0</v>
      </c>
      <c r="F28" s="409">
        <f>[3]OTCHET!F78</f>
        <v>0</v>
      </c>
      <c r="G28" s="410">
        <f>[3]OTCHET!G78</f>
        <v>0</v>
      </c>
      <c r="H28" s="410">
        <f>[3]OTCHET!H78</f>
        <v>0</v>
      </c>
      <c r="I28" s="411">
        <f>[3]OTCHET!I78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+[3]OTCHET!D79+[3]OTCHET!D80</f>
        <v>#VALUE!</v>
      </c>
      <c r="E29" s="414">
        <f t="shared" si="1"/>
        <v>0</v>
      </c>
      <c r="F29" s="415">
        <f>+[3]OTCHET!F79+[3]OTCHET!F80</f>
        <v>0</v>
      </c>
      <c r="G29" s="416">
        <f>+[3]OTCHET!G79+[3]OTCHET!G80</f>
        <v>0</v>
      </c>
      <c r="H29" s="416">
        <f>+[3]OTCHET!H79+[3]OTCHET!H80</f>
        <v>0</v>
      </c>
      <c r="I29" s="417">
        <f>+[3]OTCHET!I79+[3]OTCHET!I80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[3]OTCHET!D91+[3]OTCHET!D94+[3]OTCHET!D95</f>
        <v>0</v>
      </c>
      <c r="E30" s="419">
        <f t="shared" si="1"/>
        <v>0</v>
      </c>
      <c r="F30" s="420">
        <f>[3]OTCHET!F91+[3]OTCHET!F94+[3]OTCHET!F95</f>
        <v>0</v>
      </c>
      <c r="G30" s="421">
        <f>[3]OTCHET!G91+[3]OTCHET!G94+[3]OTCHET!G95</f>
        <v>0</v>
      </c>
      <c r="H30" s="421">
        <f>[3]OTCHET!H91+[3]OTCHET!H94+[3]OTCHET!H95</f>
        <v>0</v>
      </c>
      <c r="I30" s="422">
        <f>[3]OTCHET!I91+[3]OTCHET!I94+[3]OTCHET!I95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[3]OTCHET!D109</f>
        <v>0</v>
      </c>
      <c r="E31" s="424">
        <f t="shared" si="1"/>
        <v>0</v>
      </c>
      <c r="F31" s="425">
        <f>[3]OTCHET!F109</f>
        <v>0</v>
      </c>
      <c r="G31" s="426">
        <f>[3]OTCHET!G109</f>
        <v>0</v>
      </c>
      <c r="H31" s="426">
        <f>[3]OTCHET!H109</f>
        <v>0</v>
      </c>
      <c r="I31" s="427">
        <f>[3]OTCHET!I109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[3]OTCHET!D113+[3]OTCHET!D122+[3]OTCHET!D138+[3]OTCHET!D139</f>
        <v>0</v>
      </c>
      <c r="E32" s="424">
        <f t="shared" si="1"/>
        <v>-247</v>
      </c>
      <c r="F32" s="425">
        <f>[3]OTCHET!F113+[3]OTCHET!F122+[3]OTCHET!F138+[3]OTCHET!F139</f>
        <v>-247</v>
      </c>
      <c r="G32" s="426">
        <f>[3]OTCHET!G113+[3]OTCHET!G122+[3]OTCHET!G138+[3]OTCHET!G139</f>
        <v>0</v>
      </c>
      <c r="H32" s="426">
        <f>[3]OTCHET!H113+[3]OTCHET!H122+[3]OTCHET!H138+[3]OTCHET!H139</f>
        <v>0</v>
      </c>
      <c r="I32" s="427">
        <f>[3]OTCHET!I113+[3]OTCHET!I122+[3]OTCHET!I138+[3]OTCHET!I139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[3]OTCHET!D126</f>
        <v>0</v>
      </c>
      <c r="E33" s="386">
        <f t="shared" si="1"/>
        <v>0</v>
      </c>
      <c r="F33" s="387">
        <f>[3]OTCHET!F126</f>
        <v>0</v>
      </c>
      <c r="G33" s="388">
        <f>[3]OTCHET!G126</f>
        <v>0</v>
      </c>
      <c r="H33" s="388">
        <f>[3]OTCHET!H126</f>
        <v>0</v>
      </c>
      <c r="I33" s="389">
        <f>[3]OTCHET!I126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+[3]OTCHET!D140</f>
        <v>0</v>
      </c>
      <c r="E36" s="442">
        <f t="shared" si="1"/>
        <v>0</v>
      </c>
      <c r="F36" s="443">
        <f>+[3]OTCHET!F140</f>
        <v>0</v>
      </c>
      <c r="G36" s="444">
        <f>+[3]OTCHET!G140</f>
        <v>0</v>
      </c>
      <c r="H36" s="444">
        <f>+[3]OTCHET!H140</f>
        <v>0</v>
      </c>
      <c r="I36" s="445">
        <f>+[3]OTCHET!I140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[3]OTCHET!D143+[3]OTCHET!D152+[3]OTCHET!D161</f>
        <v>0</v>
      </c>
      <c r="E37" s="447">
        <f t="shared" si="1"/>
        <v>-71394</v>
      </c>
      <c r="F37" s="448">
        <f>[3]OTCHET!F143+[3]OTCHET!F152+[3]OTCHET!F161</f>
        <v>-71394</v>
      </c>
      <c r="G37" s="449">
        <f>[3]OTCHET!G143+[3]OTCHET!G152+[3]OTCHET!G161</f>
        <v>0</v>
      </c>
      <c r="H37" s="449">
        <f>[3]OTCHET!H143+[3]OTCHET!H152+[3]OTCHET!H161</f>
        <v>0</v>
      </c>
      <c r="I37" s="450">
        <f>[3]OTCHET!I143+[3]OTCHET!I152+[3]OTCHET!I161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728173</v>
      </c>
      <c r="F38" s="455">
        <f t="shared" si="3"/>
        <v>728173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148663</v>
      </c>
      <c r="F39" s="461">
        <f t="shared" si="4"/>
        <v>148663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[3]OTCHET!D188</f>
        <v>0</v>
      </c>
      <c r="E40" s="318">
        <f t="shared" si="1"/>
        <v>14401</v>
      </c>
      <c r="F40" s="315">
        <f>[3]OTCHET!F188</f>
        <v>14401</v>
      </c>
      <c r="G40" s="302">
        <f>[3]OTCHET!G188</f>
        <v>0</v>
      </c>
      <c r="H40" s="302">
        <f>[3]OTCHET!H188</f>
        <v>0</v>
      </c>
      <c r="I40" s="303">
        <f>[3]OTCHET!I188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[3]OTCHET!D191</f>
        <v>0</v>
      </c>
      <c r="E41" s="319">
        <f t="shared" si="1"/>
        <v>128610</v>
      </c>
      <c r="F41" s="316">
        <f>[3]OTCHET!F191</f>
        <v>128610</v>
      </c>
      <c r="G41" s="306">
        <f>[3]OTCHET!G191</f>
        <v>0</v>
      </c>
      <c r="H41" s="306">
        <f>[3]OTCHET!H191</f>
        <v>0</v>
      </c>
      <c r="I41" s="307">
        <f>[3]OTCHET!I191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+[3]OTCHET!D197+[3]OTCHET!D205</f>
        <v>0</v>
      </c>
      <c r="E42" s="320">
        <f t="shared" si="1"/>
        <v>5652</v>
      </c>
      <c r="F42" s="317">
        <f>+[3]OTCHET!F197+[3]OTCHET!F205</f>
        <v>5652</v>
      </c>
      <c r="G42" s="310">
        <f>+[3]OTCHET!G197+[3]OTCHET!G205</f>
        <v>0</v>
      </c>
      <c r="H42" s="310">
        <f>+[3]OTCHET!H197+[3]OTCHET!H205</f>
        <v>0</v>
      </c>
      <c r="I42" s="311">
        <f>+[3]OTCHET!I197+[3]OTCHET!I205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+[3]OTCHET!D206+[3]OTCHET!D224+[3]OTCHET!D273</f>
        <v>0</v>
      </c>
      <c r="E43" s="475">
        <f t="shared" si="1"/>
        <v>159834</v>
      </c>
      <c r="F43" s="476">
        <f>+[3]OTCHET!F206+[3]OTCHET!F224+[3]OTCHET!F273</f>
        <v>159834</v>
      </c>
      <c r="G43" s="477">
        <f>+[3]OTCHET!G206+[3]OTCHET!G224+[3]OTCHET!G273</f>
        <v>0</v>
      </c>
      <c r="H43" s="477">
        <f>+[3]OTCHET!H206+[3]OTCHET!H224+[3]OTCHET!H273</f>
        <v>0</v>
      </c>
      <c r="I43" s="478">
        <f>+[3]OTCHET!I206+[3]OTCHET!I224+[3]OTCHET!I273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+[3]OTCHET!D228+[3]OTCHET!D234+[3]OTCHET!D237+[3]OTCHET!D238+[3]OTCHET!D239+[3]OTCHET!D240+[3]OTCHET!D241</f>
        <v>0</v>
      </c>
      <c r="E44" s="386">
        <f t="shared" si="1"/>
        <v>0</v>
      </c>
      <c r="F44" s="387">
        <f>+[3]OTCHET!F228+[3]OTCHET!F234+[3]OTCHET!F237+[3]OTCHET!F238+[3]OTCHET!F239+[3]OTCHET!F240+[3]OTCHET!F241</f>
        <v>0</v>
      </c>
      <c r="G44" s="388">
        <f>+[3]OTCHET!G228+[3]OTCHET!G234+[3]OTCHET!G237+[3]OTCHET!G238+[3]OTCHET!G239+[3]OTCHET!G240+[3]OTCHET!G241</f>
        <v>0</v>
      </c>
      <c r="H44" s="388">
        <f>+[3]OTCHET!H228+[3]OTCHET!H234+[3]OTCHET!H237+[3]OTCHET!H238+[3]OTCHET!H239+[3]OTCHET!H240+[3]OTCHET!H241</f>
        <v>0</v>
      </c>
      <c r="I44" s="389">
        <f>+[3]OTCHET!I228+[3]OTCHET!I234+[3]OTCHET!I237+[3]OTCHET!I238+[3]OTCHET!I239+[3]OTCHET!I240+[3]OTCHET!I241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+[3]OTCHET!D237+[3]OTCHET!D238+[3]OTCHET!D239+[3]OTCHET!D240+[3]OTCHET!D244+[3]OTCHET!D245+[3]OTCHET!D249</f>
        <v>#VALUE!</v>
      </c>
      <c r="E45" s="481">
        <f t="shared" si="1"/>
        <v>0</v>
      </c>
      <c r="F45" s="482">
        <f>+[3]OTCHET!F237+[3]OTCHET!F238+[3]OTCHET!F239+[3]OTCHET!F240+[3]OTCHET!F244+[3]OTCHET!F245+[3]OTCHET!F249</f>
        <v>0</v>
      </c>
      <c r="G45" s="483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84">
        <f>+[3]OTCHET!I237+[3]OTCHET!I238+[3]OTCHET!I239+[3]OTCHET!I240+[3]OTCHET!I244+[3]OTCHET!I245+[3]OTCHET!I249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+[3]OTCHET!D257+[3]OTCHET!D258+[3]OTCHET!D259+[3]OTCHET!D260</f>
        <v>0</v>
      </c>
      <c r="E46" s="475">
        <f t="shared" si="1"/>
        <v>416877</v>
      </c>
      <c r="F46" s="476">
        <f>+[3]OTCHET!F257+[3]OTCHET!F258+[3]OTCHET!F259+[3]OTCHET!F260</f>
        <v>416877</v>
      </c>
      <c r="G46" s="477">
        <f>+[3]OTCHET!G257+[3]OTCHET!G258+[3]OTCHET!G259+[3]OTCHET!G260</f>
        <v>0</v>
      </c>
      <c r="H46" s="477">
        <f>+[3]OTCHET!H257+[3]OTCHET!H258+[3]OTCHET!H259+[3]OTCHET!H260</f>
        <v>0</v>
      </c>
      <c r="I46" s="478">
        <f>+[3]OTCHET!I257+[3]OTCHET!I258+[3]OTCHET!I259+[3]OTCHET!I260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+[3]OTCHET!D258</f>
        <v>0</v>
      </c>
      <c r="E47" s="481">
        <f t="shared" si="1"/>
        <v>0</v>
      </c>
      <c r="F47" s="482">
        <f>+[3]OTCHET!F258</f>
        <v>0</v>
      </c>
      <c r="G47" s="483">
        <f>+[3]OTCHET!G258</f>
        <v>0</v>
      </c>
      <c r="H47" s="3">
        <f>+[3]OTCHET!H258</f>
        <v>0</v>
      </c>
      <c r="I47" s="484">
        <f>+[3]OTCHET!I258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+[3]OTCHET!D267+[3]OTCHET!D271+[3]OTCHET!D272</f>
        <v>0</v>
      </c>
      <c r="E48" s="424">
        <f t="shared" si="1"/>
        <v>0</v>
      </c>
      <c r="F48" s="420">
        <f>+[3]OTCHET!F267+[3]OTCHET!F271+[3]OTCHET!F272</f>
        <v>0</v>
      </c>
      <c r="G48" s="421">
        <f>+[3]OTCHET!G267+[3]OTCHET!G271+[3]OTCHET!G272</f>
        <v>0</v>
      </c>
      <c r="H48" s="421">
        <f>+[3]OTCHET!H267+[3]OTCHET!H271+[3]OTCHET!H272</f>
        <v>0</v>
      </c>
      <c r="I48" s="422">
        <f>+[3]OTCHET!I267+[3]OTCHET!I271+[3]OTCHET!I272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[3]OTCHET!D277+[3]OTCHET!D278+[3]OTCHET!D286+[3]OTCHET!D289</f>
        <v>0</v>
      </c>
      <c r="E49" s="424">
        <f t="shared" si="1"/>
        <v>2799</v>
      </c>
      <c r="F49" s="425">
        <f>[3]OTCHET!F277+[3]OTCHET!F278+[3]OTCHET!F286+[3]OTCHET!F289</f>
        <v>2799</v>
      </c>
      <c r="G49" s="426">
        <f>[3]OTCHET!G277+[3]OTCHET!G278+[3]OTCHET!G286+[3]OTCHET!G289</f>
        <v>0</v>
      </c>
      <c r="H49" s="426">
        <f>[3]OTCHET!H277+[3]OTCHET!H278+[3]OTCHET!H286+[3]OTCHET!H289</f>
        <v>0</v>
      </c>
      <c r="I49" s="427">
        <f>[3]OTCHET!I277+[3]OTCHET!I278+[3]OTCHET!I286+[3]OTCHET!I289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+[3]OTCHET!D290</f>
        <v>0</v>
      </c>
      <c r="E50" s="424">
        <f t="shared" si="1"/>
        <v>0</v>
      </c>
      <c r="F50" s="425">
        <f>+[3]OTCHET!F290</f>
        <v>0</v>
      </c>
      <c r="G50" s="426">
        <f>+[3]OTCHET!G290</f>
        <v>0</v>
      </c>
      <c r="H50" s="426">
        <f>+[3]OTCHET!H290</f>
        <v>0</v>
      </c>
      <c r="I50" s="427">
        <f>+[3]OTCHET!I290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+[3]OTCHET!D274</f>
        <v>0</v>
      </c>
      <c r="E51" s="386">
        <f>+F51+G51+H51+I51</f>
        <v>0</v>
      </c>
      <c r="F51" s="387">
        <f>+[3]OTCHET!F274</f>
        <v>0</v>
      </c>
      <c r="G51" s="388">
        <f>+[3]OTCHET!G274</f>
        <v>0</v>
      </c>
      <c r="H51" s="388">
        <f>+[3]OTCHET!H274</f>
        <v>0</v>
      </c>
      <c r="I51" s="389">
        <f>+[3]OTCHET!I274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+[3]OTCHET!D295</f>
        <v>0</v>
      </c>
      <c r="E52" s="386">
        <f t="shared" si="1"/>
        <v>0</v>
      </c>
      <c r="F52" s="387">
        <f>+[3]OTCHET!F295</f>
        <v>0</v>
      </c>
      <c r="G52" s="388">
        <f>+[3]OTCHET!G295</f>
        <v>0</v>
      </c>
      <c r="H52" s="388">
        <f>+[3]OTCHET!H295</f>
        <v>0</v>
      </c>
      <c r="I52" s="389">
        <f>+[3]OTCHET!I295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[3]OTCHET!D296</f>
        <v>плащания за попълване на държавния резерв</v>
      </c>
      <c r="E53" s="490">
        <f t="shared" si="1"/>
        <v>0</v>
      </c>
      <c r="F53" s="491">
        <f>[3]OTCHET!F296</f>
        <v>0</v>
      </c>
      <c r="G53" s="492">
        <f>[3]OTCHET!G296</f>
        <v>0</v>
      </c>
      <c r="H53" s="492">
        <f>[3]OTCHET!H296</f>
        <v>0</v>
      </c>
      <c r="I53" s="493">
        <f>[3]OTCHET!I296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[3]OTCHET!D298</f>
        <v>постъпления от продажба на държавния резерв (-)</v>
      </c>
      <c r="E54" s="497">
        <f t="shared" si="1"/>
        <v>0</v>
      </c>
      <c r="F54" s="498">
        <f>[3]OTCHET!F298</f>
        <v>0</v>
      </c>
      <c r="G54" s="499">
        <f>[3]OTCHET!G298</f>
        <v>0</v>
      </c>
      <c r="H54" s="499">
        <f>[3]OTCHET!H298</f>
        <v>0</v>
      </c>
      <c r="I54" s="500">
        <f>[3]OTCHET!I298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+[3]OTCHET!D299</f>
        <v>0</v>
      </c>
      <c r="E55" s="502">
        <f t="shared" si="1"/>
        <v>0</v>
      </c>
      <c r="F55" s="503">
        <f>+[3]OTCHET!F299</f>
        <v>0</v>
      </c>
      <c r="G55" s="504">
        <f>+[3]OTCHET!G299</f>
        <v>0</v>
      </c>
      <c r="H55" s="504">
        <f>+[3]OTCHET!H299</f>
        <v>0</v>
      </c>
      <c r="I55" s="505">
        <f>+[3]OTCHET!I299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307767</v>
      </c>
      <c r="F56" s="509">
        <f t="shared" si="5"/>
        <v>307767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+[3]OTCHET!D363+[3]OTCHET!D377+[3]OTCHET!D390</f>
        <v>0</v>
      </c>
      <c r="E57" s="512">
        <f t="shared" si="1"/>
        <v>0</v>
      </c>
      <c r="F57" s="513">
        <f>+[3]OTCHET!F363+[3]OTCHET!F377+[3]OTCHET!F390</f>
        <v>0</v>
      </c>
      <c r="G57" s="514">
        <f>+[3]OTCHET!G363+[3]OTCHET!G377+[3]OTCHET!G390</f>
        <v>0</v>
      </c>
      <c r="H57" s="514">
        <f>+[3]OTCHET!H363+[3]OTCHET!H377+[3]OTCHET!H390</f>
        <v>0</v>
      </c>
      <c r="I57" s="515">
        <f>+[3]OTCHET!I363+[3]OTCHET!I377+[3]OTCHET!I390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+[3]OTCHET!D385+[3]OTCHET!D393+[3]OTCHET!D398+[3]OTCHET!D401+[3]OTCHET!D404+[3]OTCHET!D407+[3]OTCHET!D408+[3]OTCHET!D411+[3]OTCHET!D424+[3]OTCHET!D425+[3]OTCHET!D426+[3]OTCHET!D427+[3]OTCHET!D428</f>
        <v>0</v>
      </c>
      <c r="E58" s="516">
        <f t="shared" si="1"/>
        <v>307767</v>
      </c>
      <c r="F58" s="517">
        <f>+[3]OTCHET!F385+[3]OTCHET!F393+[3]OTCHET!F398+[3]OTCHET!F401+[3]OTCHET!F404+[3]OTCHET!F407+[3]OTCHET!F408+[3]OTCHET!F411+[3]OTCHET!F424+[3]OTCHET!F425+[3]OTCHET!F426+[3]OTCHET!F427+[3]OTCHET!F428</f>
        <v>307767</v>
      </c>
      <c r="G58" s="518">
        <f>+[3]OTCHET!G385+[3]OTCHET!G393+[3]OTCHET!G398+[3]OTCHET!G401+[3]OTCHET!G404+[3]OTCHET!G407+[3]OTCHET!G408+[3]OTCHET!G411+[3]OTCHET!G424+[3]OTCHET!G425+[3]OTCHET!G426+[3]OTCHET!G427+[3]OTCHET!G428</f>
        <v>0</v>
      </c>
      <c r="H58" s="518">
        <f>+[3]OTCHET!H385+[3]OTCHET!H393+[3]OTCHET!H398+[3]OTCHET!H401+[3]OTCHET!H404+[3]OTCHET!H407+[3]OTCHET!H408+[3]OTCHET!H411+[3]OTCHET!H424+[3]OTCHET!H425+[3]OTCHET!H426+[3]OTCHET!H427+[3]OTCHET!H428</f>
        <v>0</v>
      </c>
      <c r="I58" s="519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+[3]OTCHET!D424+[3]OTCHET!D425+[3]OTCHET!D426+[3]OTCHET!D427+[3]OTCHET!D428</f>
        <v>0</v>
      </c>
      <c r="E59" s="520">
        <f t="shared" si="1"/>
        <v>0</v>
      </c>
      <c r="F59" s="521">
        <f>+[3]OTCHET!F424+[3]OTCHET!F425+[3]OTCHET!F426+[3]OTCHET!F427+[3]OTCHET!F428</f>
        <v>0</v>
      </c>
      <c r="G59" s="522">
        <f>+[3]OTCHET!G424+[3]OTCHET!G425+[3]OTCHET!G426+[3]OTCHET!G427+[3]OTCHET!G428</f>
        <v>0</v>
      </c>
      <c r="H59" s="522">
        <f>+[3]OTCHET!H424+[3]OTCHET!H425+[3]OTCHET!H426+[3]OTCHET!H427+[3]OTCHET!H428</f>
        <v>0</v>
      </c>
      <c r="I59" s="523">
        <f>+[3]OTCHET!I424+[3]OTCHET!I425+[3]OTCHET!I426+[3]OTCHET!I427+[3]OTCHET!I428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[3]OTCHET!D407</f>
        <v>0</v>
      </c>
      <c r="E60" s="526">
        <f t="shared" si="1"/>
        <v>0</v>
      </c>
      <c r="F60" s="527">
        <f>[3]OTCHET!F407</f>
        <v>0</v>
      </c>
      <c r="G60" s="528">
        <f>[3]OTCHET!G407</f>
        <v>0</v>
      </c>
      <c r="H60" s="528">
        <f>[3]OTCHET!H407</f>
        <v>0</v>
      </c>
      <c r="I60" s="529">
        <f>[3]OTCHET!I407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[3]OTCHET!D414</f>
        <v>0</v>
      </c>
      <c r="E62" s="447">
        <f t="shared" si="1"/>
        <v>0</v>
      </c>
      <c r="F62" s="448">
        <f>[3]OTCHET!F414</f>
        <v>0</v>
      </c>
      <c r="G62" s="449">
        <f>[3]OTCHET!G414</f>
        <v>0</v>
      </c>
      <c r="H62" s="449">
        <f>[3]OTCHET!H414</f>
        <v>0</v>
      </c>
      <c r="I62" s="450">
        <f>[3]OTCHET!I414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+[3]OTCHET!D250</f>
        <v>0</v>
      </c>
      <c r="E63" s="535">
        <f t="shared" si="1"/>
        <v>0</v>
      </c>
      <c r="F63" s="536">
        <f>+[3]OTCHET!F250</f>
        <v>0</v>
      </c>
      <c r="G63" s="537">
        <f>+[3]OTCHET!G250</f>
        <v>0</v>
      </c>
      <c r="H63" s="537">
        <f>+[3]OTCHET!H250</f>
        <v>0</v>
      </c>
      <c r="I63" s="538">
        <f>+[3]OTCHET!I250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-492047</v>
      </c>
      <c r="F64" s="542">
        <f t="shared" si="6"/>
        <v>-492047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492047</v>
      </c>
      <c r="F66" s="551">
        <f t="shared" ref="F66:I66" si="8">SUM(+F68+F76+F77+F84+F85+F86+F89+F90+F91+F92+F93+F94+F95)</f>
        <v>492047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+[3]OTCHET!D484+[3]OTCHET!D485+[3]OTCHET!D488+[3]OTCHET!D489+[3]OTCHET!D492+[3]OTCHET!D493+[3]OTCHET!D497</f>
        <v>#VALUE!</v>
      </c>
      <c r="E69" s="561">
        <f t="shared" si="1"/>
        <v>0</v>
      </c>
      <c r="F69" s="562">
        <f>+[3]OTCHET!F484+[3]OTCHET!F485+[3]OTCHET!F488+[3]OTCHET!F489+[3]OTCHET!F492+[3]OTCHET!F493+[3]OTCHET!F497</f>
        <v>0</v>
      </c>
      <c r="G69" s="563">
        <f>+[3]OTCHET!G484+[3]OTCHET!G485+[3]OTCHET!G488+[3]OTCHET!G489+[3]OTCHET!G492+[3]OTCHET!G493+[3]OTCHET!G497</f>
        <v>0</v>
      </c>
      <c r="H69" s="563">
        <f>+[3]OTCHET!H484+[3]OTCHET!H485+[3]OTCHET!H488+[3]OTCHET!H489+[3]OTCHET!H492+[3]OTCHET!H493+[3]OTCHET!H497</f>
        <v>0</v>
      </c>
      <c r="I69" s="564">
        <f>+[3]OTCHET!I484+[3]OTCHET!I485+[3]OTCHET!I488+[3]OTCHET!I489+[3]OTCHET!I492+[3]OTCHET!I493+[3]OTCHET!I497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+[3]OTCHET!D486+[3]OTCHET!D487+[3]OTCHET!D490+[3]OTCHET!D491+[3]OTCHET!D494+[3]OTCHET!D495+[3]OTCHET!D496+[3]OTCHET!D498</f>
        <v>#VALUE!</v>
      </c>
      <c r="E70" s="566">
        <f t="shared" si="1"/>
        <v>0</v>
      </c>
      <c r="F70" s="567">
        <f>+[3]OTCHET!F486+[3]OTCHET!F487+[3]OTCHET!F490+[3]OTCHET!F491+[3]OTCHET!F494+[3]OTCHET!F495+[3]OTCHET!F496+[3]OTCHET!F498</f>
        <v>0</v>
      </c>
      <c r="G70" s="568">
        <f>+[3]OTCHET!G486+[3]OTCHET!G487+[3]OTCHET!G490+[3]OTCHET!G491+[3]OTCHET!G494+[3]OTCHET!G495+[3]OTCHET!G496+[3]OTCHET!G498</f>
        <v>0</v>
      </c>
      <c r="H70" s="568">
        <f>+[3]OTCHET!H486+[3]OTCHET!H487+[3]OTCHET!H490+[3]OTCHET!H491+[3]OTCHET!H494+[3]OTCHET!H495+[3]OTCHET!H496+[3]OTCHET!H498</f>
        <v>0</v>
      </c>
      <c r="I70" s="569">
        <f>+[3]OTCHET!I486+[3]OTCHET!I487+[3]OTCHET!I490+[3]OTCHET!I491+[3]OTCHET!I494+[3]OTCHET!I495+[3]OTCHET!I496+[3]OTCHET!I498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+[3]OTCHET!D499</f>
        <v>0</v>
      </c>
      <c r="E71" s="566">
        <f t="shared" si="1"/>
        <v>0</v>
      </c>
      <c r="F71" s="567">
        <f>+[3]OTCHET!F499</f>
        <v>0</v>
      </c>
      <c r="G71" s="568">
        <f>+[3]OTCHET!G499</f>
        <v>0</v>
      </c>
      <c r="H71" s="568">
        <f>+[3]OTCHET!H499</f>
        <v>0</v>
      </c>
      <c r="I71" s="569">
        <f>+[3]OTCHET!I499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+[3]OTCHET!D504</f>
        <v>0</v>
      </c>
      <c r="E72" s="566">
        <f t="shared" si="1"/>
        <v>0</v>
      </c>
      <c r="F72" s="567">
        <f>+[3]OTCHET!F504</f>
        <v>0</v>
      </c>
      <c r="G72" s="568">
        <f>+[3]OTCHET!G504</f>
        <v>0</v>
      </c>
      <c r="H72" s="568">
        <f>+[3]OTCHET!H504</f>
        <v>0</v>
      </c>
      <c r="I72" s="569">
        <f>+[3]OTCHET!I504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+[3]OTCHET!D544</f>
        <v>с чуждестранни ценни книжа и финасови активи (+/-)</v>
      </c>
      <c r="E73" s="566">
        <f t="shared" si="1"/>
        <v>0</v>
      </c>
      <c r="F73" s="567">
        <f>+[3]OTCHET!F544</f>
        <v>0</v>
      </c>
      <c r="G73" s="568">
        <f>+[3]OTCHET!G544</f>
        <v>0</v>
      </c>
      <c r="H73" s="568">
        <f>+[3]OTCHET!H544</f>
        <v>0</v>
      </c>
      <c r="I73" s="569">
        <f>+[3]OTCHET!I544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+[3]OTCHET!D583+[3]OTCHET!D584</f>
        <v>#VALUE!</v>
      </c>
      <c r="E74" s="566">
        <f t="shared" si="1"/>
        <v>0</v>
      </c>
      <c r="F74" s="567">
        <f>+[3]OTCHET!F583+[3]OTCHET!F584</f>
        <v>0</v>
      </c>
      <c r="G74" s="568">
        <f>+[3]OTCHET!G583+[3]OTCHET!G584</f>
        <v>0</v>
      </c>
      <c r="H74" s="568">
        <f>+[3]OTCHET!H583+[3]OTCHET!H584</f>
        <v>0</v>
      </c>
      <c r="I74" s="569">
        <f>+[3]OTCHET!I583+[3]OTCHET!I584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+[3]OTCHET!D585+[3]OTCHET!D586+[3]OTCHET!D587</f>
        <v>#VALUE!</v>
      </c>
      <c r="E75" s="572">
        <f t="shared" si="1"/>
        <v>0</v>
      </c>
      <c r="F75" s="573">
        <f>+[3]OTCHET!F585+[3]OTCHET!F586+[3]OTCHET!F587</f>
        <v>0</v>
      </c>
      <c r="G75" s="574">
        <f>+[3]OTCHET!G585+[3]OTCHET!G586+[3]OTCHET!G587</f>
        <v>0</v>
      </c>
      <c r="H75" s="574">
        <f>+[3]OTCHET!H585+[3]OTCHET!H586+[3]OTCHET!H587</f>
        <v>0</v>
      </c>
      <c r="I75" s="575">
        <f>+[3]OTCHET!I585+[3]OTCHET!I586+[3]OTCHET!I587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[3]OTCHET!D463</f>
        <v>0</v>
      </c>
      <c r="E76" s="512">
        <f t="shared" si="1"/>
        <v>0</v>
      </c>
      <c r="F76" s="513">
        <f>[3]OTCHET!F463</f>
        <v>0</v>
      </c>
      <c r="G76" s="514">
        <f>[3]OTCHET!G463</f>
        <v>0</v>
      </c>
      <c r="H76" s="514">
        <f>[3]OTCHET!H463</f>
        <v>0</v>
      </c>
      <c r="I76" s="515">
        <f>[3]OTCHET!I463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+[3]OTCHET!D468+[3]OTCHET!D471</f>
        <v>#VALUE!</v>
      </c>
      <c r="E78" s="561">
        <f t="shared" si="1"/>
        <v>0</v>
      </c>
      <c r="F78" s="562">
        <f>+[3]OTCHET!F468+[3]OTCHET!F471</f>
        <v>0</v>
      </c>
      <c r="G78" s="563">
        <f>+[3]OTCHET!G468+[3]OTCHET!G471</f>
        <v>0</v>
      </c>
      <c r="H78" s="563">
        <f>+[3]OTCHET!H468+[3]OTCHET!H471</f>
        <v>0</v>
      </c>
      <c r="I78" s="564">
        <f>+[3]OTCHET!I468+[3]OTCHET!I471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+[3]OTCHET!D469+[3]OTCHET!D472</f>
        <v>#VALUE!</v>
      </c>
      <c r="E79" s="566">
        <f t="shared" si="1"/>
        <v>0</v>
      </c>
      <c r="F79" s="567">
        <f>+[3]OTCHET!F469+[3]OTCHET!F472</f>
        <v>0</v>
      </c>
      <c r="G79" s="568">
        <f>+[3]OTCHET!G469+[3]OTCHET!G472</f>
        <v>0</v>
      </c>
      <c r="H79" s="568">
        <f>+[3]OTCHET!H469+[3]OTCHET!H472</f>
        <v>0</v>
      </c>
      <c r="I79" s="569">
        <f>+[3]OTCHET!I469+[3]OTCHET!I472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[3]OTCHET!D473</f>
        <v>0</v>
      </c>
      <c r="E80" s="566">
        <f t="shared" si="1"/>
        <v>0</v>
      </c>
      <c r="F80" s="567">
        <f>[3]OTCHET!F473</f>
        <v>0</v>
      </c>
      <c r="G80" s="568">
        <f>[3]OTCHET!G473</f>
        <v>0</v>
      </c>
      <c r="H80" s="568">
        <f>[3]OTCHET!H473</f>
        <v>0</v>
      </c>
      <c r="I80" s="569">
        <f>[3]OTCHET!I473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+[3]OTCHET!D481</f>
        <v>предоставени заеми на крайни бенефициенти (-)</v>
      </c>
      <c r="E82" s="566">
        <f t="shared" si="1"/>
        <v>0</v>
      </c>
      <c r="F82" s="567">
        <f>+[3]OTCHET!F481</f>
        <v>0</v>
      </c>
      <c r="G82" s="568">
        <f>+[3]OTCHET!G481</f>
        <v>0</v>
      </c>
      <c r="H82" s="568">
        <f>+[3]OTCHET!H481</f>
        <v>0</v>
      </c>
      <c r="I82" s="569">
        <f>+[3]OTCHET!I481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+[3]OTCHET!D482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+[3]OTCHET!F482</f>
        <v>0</v>
      </c>
      <c r="G83" s="574">
        <f>+[3]OTCHET!G482</f>
        <v>0</v>
      </c>
      <c r="H83" s="574">
        <f>+[3]OTCHET!H482</f>
        <v>0</v>
      </c>
      <c r="I83" s="575">
        <f>+[3]OTCHET!I482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[3]OTCHET!D537</f>
        <v>0</v>
      </c>
      <c r="E84" s="512">
        <f t="shared" si="1"/>
        <v>0</v>
      </c>
      <c r="F84" s="513">
        <f>[3]OTCHET!F537</f>
        <v>0</v>
      </c>
      <c r="G84" s="514">
        <f>[3]OTCHET!G537</f>
        <v>0</v>
      </c>
      <c r="H84" s="514">
        <f>[3]OTCHET!H537</f>
        <v>0</v>
      </c>
      <c r="I84" s="515">
        <f>[3]OTCHET!I537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[3]OTCHET!D538</f>
        <v>0</v>
      </c>
      <c r="E85" s="516">
        <f t="shared" si="1"/>
        <v>0</v>
      </c>
      <c r="F85" s="517">
        <f>[3]OTCHET!F538</f>
        <v>0</v>
      </c>
      <c r="G85" s="518">
        <f>[3]OTCHET!G538</f>
        <v>0</v>
      </c>
      <c r="H85" s="518">
        <f>[3]OTCHET!H538</f>
        <v>0</v>
      </c>
      <c r="I85" s="519">
        <f>[3]OTCHET!I538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487575</v>
      </c>
      <c r="F86" s="521">
        <f t="shared" ref="F86:I86" si="11">+F87+F88</f>
        <v>487575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+[3]OTCHET!D505+[3]OTCHET!D514+[3]OTCHET!D518+[3]OTCHET!D545</f>
        <v>#VALUE!</v>
      </c>
      <c r="E87" s="561">
        <f t="shared" si="1"/>
        <v>0</v>
      </c>
      <c r="F87" s="562">
        <f>+[3]OTCHET!F505+[3]OTCHET!F514+[3]OTCHET!F518+[3]OTCHET!F545</f>
        <v>0</v>
      </c>
      <c r="G87" s="563">
        <f>+[3]OTCHET!G505+[3]OTCHET!G514+[3]OTCHET!G518+[3]OTCHET!G545</f>
        <v>0</v>
      </c>
      <c r="H87" s="563">
        <f>+[3]OTCHET!H505+[3]OTCHET!H514+[3]OTCHET!H518+[3]OTCHET!H545</f>
        <v>0</v>
      </c>
      <c r="I87" s="564">
        <f>+[3]OTCHET!I505+[3]OTCHET!I514+[3]OTCHET!I518+[3]OTCHET!I545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+[3]OTCHET!D523+[3]OTCHET!D526+[3]OTCHET!D546</f>
        <v>0</v>
      </c>
      <c r="E88" s="572">
        <f t="shared" si="1"/>
        <v>487575</v>
      </c>
      <c r="F88" s="573">
        <f>+[3]OTCHET!F523+[3]OTCHET!F526+[3]OTCHET!F546</f>
        <v>487575</v>
      </c>
      <c r="G88" s="574">
        <f>+[3]OTCHET!G523+[3]OTCHET!G526+[3]OTCHET!G546</f>
        <v>0</v>
      </c>
      <c r="H88" s="574">
        <f>+[3]OTCHET!H523+[3]OTCHET!H526+[3]OTCHET!H546</f>
        <v>0</v>
      </c>
      <c r="I88" s="575">
        <f>+[3]OTCHET!I523+[3]OTCHET!I526+[3]OTCHET!I546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[3]OTCHET!D533</f>
        <v>0</v>
      </c>
      <c r="E89" s="512">
        <f t="shared" ref="E89:E96" si="12">+F89+G89+H89+I89</f>
        <v>4472</v>
      </c>
      <c r="F89" s="513">
        <f>[3]OTCHET!F533</f>
        <v>4472</v>
      </c>
      <c r="G89" s="514">
        <f>[3]OTCHET!G533</f>
        <v>0</v>
      </c>
      <c r="H89" s="514">
        <f>[3]OTCHET!H533</f>
        <v>0</v>
      </c>
      <c r="I89" s="515">
        <f>[3]OTCHET!I533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+[3]OTCHET!D569+[3]OTCHET!D570+[3]OTCHET!D571+[3]OTCHET!D572+[3]OTCHET!D573+[3]OTCHET!D574</f>
        <v>#VALUE!</v>
      </c>
      <c r="E90" s="516">
        <f t="shared" si="12"/>
        <v>0</v>
      </c>
      <c r="F90" s="517">
        <f>+[3]OTCHET!F569+[3]OTCHET!F570+[3]OTCHET!F571+[3]OTCHET!F572+[3]OTCHET!F573+[3]OTCHET!F574</f>
        <v>0</v>
      </c>
      <c r="G90" s="518">
        <f>+[3]OTCHET!G569+[3]OTCHET!G570+[3]OTCHET!G571+[3]OTCHET!G572+[3]OTCHET!G573+[3]OTCHET!G574</f>
        <v>0</v>
      </c>
      <c r="H90" s="518">
        <f>+[3]OTCHET!H569+[3]OTCHET!H570+[3]OTCHET!H571+[3]OTCHET!H572+[3]OTCHET!H573+[3]OTCHET!H574</f>
        <v>0</v>
      </c>
      <c r="I90" s="519">
        <f>+[3]OTCHET!I569+[3]OTCHET!I570+[3]OTCHET!I571+[3]OTCHET!I572+[3]OTCHET!I573+[3]OTCHET!I574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+[3]OTCHET!D575+[3]OTCHET!D576+[3]OTCHET!D577+[3]OTCHET!D578+[3]OTCHET!D579+[3]OTCHET!D580+[3]OTCHET!D581</f>
        <v>#VALUE!</v>
      </c>
      <c r="E91" s="424">
        <f t="shared" si="12"/>
        <v>0</v>
      </c>
      <c r="F91" s="425">
        <f>+[3]OTCHET!F575+[3]OTCHET!F576+[3]OTCHET!F577+[3]OTCHET!F578+[3]OTCHET!F579+[3]OTCHET!F580+[3]OTCHET!F581</f>
        <v>0</v>
      </c>
      <c r="G91" s="426">
        <f>+[3]OTCHET!G575+[3]OTCHET!G576+[3]OTCHET!G577+[3]OTCHET!G578+[3]OTCHET!G579+[3]OTCHET!G580+[3]OTCHET!G581</f>
        <v>0</v>
      </c>
      <c r="H91" s="426">
        <f>+[3]OTCHET!H575+[3]OTCHET!H576+[3]OTCHET!H577+[3]OTCHET!H578+[3]OTCHET!H579+[3]OTCHET!H580+[3]OTCHET!H581</f>
        <v>0</v>
      </c>
      <c r="I91" s="427">
        <f>+[3]OTCHET!I575+[3]OTCHET!I576+[3]OTCHET!I577+[3]OTCHET!I578+[3]OTCHET!I579+[3]OTCHET!I580+[3]OTCHET!I581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+[3]OTCHET!F582</f>
        <v>0</v>
      </c>
      <c r="G92" s="426">
        <f>+[3]OTCHET!G582</f>
        <v>0</v>
      </c>
      <c r="H92" s="426">
        <f>+[3]OTCHET!H582</f>
        <v>0</v>
      </c>
      <c r="I92" s="427">
        <f>+[3]OTCHET!I582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+[3]OTCHET!D589+[3]OTCHET!D590</f>
        <v>#VALUE!</v>
      </c>
      <c r="E93" s="424">
        <f t="shared" si="12"/>
        <v>0</v>
      </c>
      <c r="F93" s="425">
        <f>+[3]OTCHET!F589+[3]OTCHET!F590</f>
        <v>0</v>
      </c>
      <c r="G93" s="426">
        <f>+[3]OTCHET!G589+[3]OTCHET!G590</f>
        <v>0</v>
      </c>
      <c r="H93" s="426">
        <f>+[3]OTCHET!H589+[3]OTCHET!H590</f>
        <v>0</v>
      </c>
      <c r="I93" s="427">
        <f>+[3]OTCHET!I589+[3]OTCHET!I590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+[3]OTCHET!D591+[3]OTCHET!D592</f>
        <v>#VALUE!</v>
      </c>
      <c r="E94" s="424">
        <f t="shared" si="12"/>
        <v>0</v>
      </c>
      <c r="F94" s="425">
        <f>+[3]OTCHET!F591+[3]OTCHET!F592</f>
        <v>0</v>
      </c>
      <c r="G94" s="426">
        <f>+[3]OTCHET!G591+[3]OTCHET!G592</f>
        <v>0</v>
      </c>
      <c r="H94" s="426">
        <f>+[3]OTCHET!H591+[3]OTCHET!H592</f>
        <v>0</v>
      </c>
      <c r="I94" s="427">
        <f>+[3]OTCHET!I591+[3]OTCHET!I592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[3]OTCHET!D593</f>
        <v>0</v>
      </c>
      <c r="E95" s="386">
        <f t="shared" si="12"/>
        <v>0</v>
      </c>
      <c r="F95" s="387">
        <f>[3]OTCHET!F593</f>
        <v>0</v>
      </c>
      <c r="G95" s="388">
        <f>[3]OTCHET!G593</f>
        <v>0</v>
      </c>
      <c r="H95" s="388">
        <f>[3]OTCHET!H593</f>
        <v>0</v>
      </c>
      <c r="I95" s="389">
        <f>[3]OTCHET!I593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+[3]OTCHET!D596</f>
        <v>покупко-продажба на валута (+/-)</v>
      </c>
      <c r="E96" s="582">
        <f t="shared" si="12"/>
        <v>0</v>
      </c>
      <c r="F96" s="583">
        <f>+[3]OTCHET!F596</f>
        <v>0</v>
      </c>
      <c r="G96" s="584">
        <f>+[3]OTCHET!G596</f>
        <v>0</v>
      </c>
      <c r="H96" s="584">
        <f>+[3]OTCHET!H596</f>
        <v>0</v>
      </c>
      <c r="I96" s="585">
        <f>+[3]OTCHET!I596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8" sqref="A8:I14"/>
    </sheetView>
  </sheetViews>
  <sheetFormatPr defaultRowHeight="15"/>
  <cols>
    <col min="1" max="1" width="81.7109375" style="593" customWidth="1"/>
    <col min="2" max="2" width="3.28515625" style="593" hidden="1" customWidth="1"/>
    <col min="3" max="3" width="4.140625" style="593" hidden="1" customWidth="1"/>
    <col min="4" max="5" width="19.140625" style="592" customWidth="1"/>
    <col min="6" max="9" width="19" style="59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43312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39" t="s">
        <v>11</v>
      </c>
      <c r="B15" s="340"/>
      <c r="C15" s="340"/>
      <c r="D15" s="596" t="str">
        <f>[4]OTCHET!D15</f>
        <v>ФИНАНСОВО-ПРАВНА ФОРМА</v>
      </c>
      <c r="E15" s="278">
        <f>[4]OTCHET!E15</f>
        <v>98</v>
      </c>
      <c r="F15" s="338"/>
      <c r="G15" s="341"/>
      <c r="H15" s="341"/>
      <c r="I15" s="342"/>
    </row>
    <row r="16" spans="1:9" ht="16.5" thickBot="1">
      <c r="A16" s="343"/>
      <c r="B16" s="343"/>
      <c r="C16" s="343"/>
      <c r="D16" s="344"/>
      <c r="E16" s="344"/>
      <c r="F16" s="344"/>
      <c r="G16" s="344"/>
      <c r="H16" s="344"/>
      <c r="I16" s="345" t="s">
        <v>13</v>
      </c>
    </row>
    <row r="17" spans="1:9" ht="15.75">
      <c r="A17" s="346"/>
      <c r="B17" s="347" t="s">
        <v>14</v>
      </c>
      <c r="C17" s="347"/>
      <c r="D17" s="329" t="s">
        <v>15</v>
      </c>
      <c r="E17" s="348" t="s">
        <v>16</v>
      </c>
      <c r="F17" s="349" t="s">
        <v>17</v>
      </c>
      <c r="G17" s="262"/>
      <c r="H17" s="350"/>
      <c r="I17" s="264"/>
    </row>
    <row r="18" spans="1:9" ht="47.25">
      <c r="A18" s="351" t="s">
        <v>18</v>
      </c>
      <c r="B18" s="352"/>
      <c r="C18" s="352"/>
      <c r="D18" s="330"/>
      <c r="E18" s="353"/>
      <c r="F18" s="354" t="s">
        <v>19</v>
      </c>
      <c r="G18" s="355" t="s">
        <v>20</v>
      </c>
      <c r="H18" s="355" t="s">
        <v>21</v>
      </c>
      <c r="I18" s="356" t="s">
        <v>22</v>
      </c>
    </row>
    <row r="19" spans="1:9" ht="15.75">
      <c r="A19" s="357"/>
      <c r="B19" s="357"/>
      <c r="C19" s="357"/>
      <c r="D19" s="358"/>
      <c r="E19" s="358"/>
      <c r="F19" s="359"/>
      <c r="G19" s="360"/>
      <c r="H19" s="360"/>
      <c r="I19" s="361"/>
    </row>
    <row r="20" spans="1:9" ht="15.75">
      <c r="A20" s="362" t="s">
        <v>23</v>
      </c>
      <c r="B20" s="363"/>
      <c r="C20" s="363"/>
      <c r="D20" s="364" t="s">
        <v>24</v>
      </c>
      <c r="E20" s="364" t="s">
        <v>25</v>
      </c>
      <c r="F20" s="365" t="s">
        <v>26</v>
      </c>
      <c r="G20" s="366" t="s">
        <v>27</v>
      </c>
      <c r="H20" s="366" t="s">
        <v>28</v>
      </c>
      <c r="I20" s="367" t="s">
        <v>29</v>
      </c>
    </row>
    <row r="21" spans="1:9" ht="15.75">
      <c r="A21" s="368"/>
      <c r="B21" s="368"/>
      <c r="C21" s="368"/>
      <c r="D21" s="369"/>
      <c r="E21" s="369"/>
      <c r="F21" s="370"/>
      <c r="G21" s="371"/>
      <c r="H21" s="371"/>
      <c r="I21" s="372"/>
    </row>
    <row r="22" spans="1:9" ht="19.5" thickBot="1">
      <c r="A22" s="373" t="s">
        <v>30</v>
      </c>
      <c r="B22" s="374" t="s">
        <v>31</v>
      </c>
      <c r="C22" s="375"/>
      <c r="D22" s="376">
        <f t="shared" ref="D22:I22" si="0">+D23+D25+D36+D37</f>
        <v>0</v>
      </c>
      <c r="E22" s="376">
        <f t="shared" si="0"/>
        <v>0</v>
      </c>
      <c r="F22" s="377">
        <f t="shared" si="0"/>
        <v>0</v>
      </c>
      <c r="G22" s="378">
        <f t="shared" si="0"/>
        <v>0</v>
      </c>
      <c r="H22" s="378">
        <f t="shared" si="0"/>
        <v>0</v>
      </c>
      <c r="I22" s="379">
        <f t="shared" si="0"/>
        <v>0</v>
      </c>
    </row>
    <row r="23" spans="1:9" ht="16.5" thickTop="1">
      <c r="A23" s="380" t="s">
        <v>32</v>
      </c>
      <c r="B23" s="380" t="s">
        <v>33</v>
      </c>
      <c r="C23" s="380"/>
      <c r="D23" s="381">
        <f>[4]OTCHET!D22+[4]OTCHET!D28+[4]OTCHET!D33+[4]OTCHET!D39+[4]OTCHET!D47+[4]OTCHET!D52+[4]OTCHET!D58+[4]OTCHET!D61+[4]OTCHET!D64+[4]OTCHET!D65+[4]OTCHET!D72+[4]OTCHET!D73+[4]OTCHET!D74</f>
        <v>0</v>
      </c>
      <c r="E23" s="381">
        <f t="shared" ref="E23:E88" si="1">+F23+G23+H23+I23</f>
        <v>0</v>
      </c>
      <c r="F23" s="382">
        <f>[4]OTCHET!F22+[4]OTCHET!F28+[4]OTCHET!F33+[4]OTCHET!F39+[4]OTCHET!F47+[4]OTCHET!F52+[4]OTCHET!F58+[4]OTCHET!F61+[4]OTCHET!F64+[4]OTCHET!F65+[4]OTCHET!F72+[4]OTCHET!F73+[4]OTCHET!F74</f>
        <v>0</v>
      </c>
      <c r="G23" s="383">
        <f>[4]OTCHET!G22+[4]OTCHET!G28+[4]OTCHET!G33+[4]OTCHET!G39+[4]OTCHET!G47+[4]OTCHET!G52+[4]OTCHET!G58+[4]OTCHET!G61+[4]OTCHET!G64+[4]OTCHET!G65+[4]OTCHET!G72+[4]OTCHET!G73+[4]OTCHET!G74</f>
        <v>0</v>
      </c>
      <c r="H23" s="383">
        <f>[4]OTCHET!H22+[4]OTCHET!H28+[4]OTCHET!H33+[4]OTCHET!H39+[4]OTCHET!H47+[4]OTCHET!H52+[4]OTCHET!H58+[4]OTCHET!H61+[4]OTCHET!H64+[4]OTCHET!H65+[4]OTCHET!H72+[4]OTCHET!H73+[4]OTCHET!H74</f>
        <v>0</v>
      </c>
      <c r="I23" s="384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85" t="s">
        <v>34</v>
      </c>
      <c r="B24" s="385" t="s">
        <v>35</v>
      </c>
      <c r="C24" s="385"/>
      <c r="D24" s="386"/>
      <c r="E24" s="386">
        <f t="shared" si="1"/>
        <v>0</v>
      </c>
      <c r="F24" s="387"/>
      <c r="G24" s="388"/>
      <c r="H24" s="388"/>
      <c r="I24" s="389"/>
    </row>
    <row r="25" spans="1:9" ht="15.75">
      <c r="A25" s="390" t="s">
        <v>36</v>
      </c>
      <c r="B25" s="390" t="s">
        <v>37</v>
      </c>
      <c r="C25" s="390"/>
      <c r="D25" s="391">
        <f>+D26+D30+D31+D32+D33</f>
        <v>0</v>
      </c>
      <c r="E25" s="391">
        <f>+E26+E30+E31+E32+E33</f>
        <v>0</v>
      </c>
      <c r="F25" s="392">
        <f t="shared" ref="F25:I25" si="2">+F26+F30+F31+F32+F33</f>
        <v>0</v>
      </c>
      <c r="G25" s="393">
        <f>+G26+G30+G31+G32+G33</f>
        <v>0</v>
      </c>
      <c r="H25" s="393">
        <f>+H26+H30+H31+H32+H33</f>
        <v>0</v>
      </c>
      <c r="I25" s="394">
        <f>+I26+I30+I31+I32+I33</f>
        <v>0</v>
      </c>
    </row>
    <row r="26" spans="1:9" ht="15.75">
      <c r="A26" s="395" t="s">
        <v>38</v>
      </c>
      <c r="B26" s="395" t="s">
        <v>39</v>
      </c>
      <c r="C26" s="395"/>
      <c r="D26" s="396">
        <f>[4]OTCHET!D75</f>
        <v>0</v>
      </c>
      <c r="E26" s="396">
        <f t="shared" si="1"/>
        <v>0</v>
      </c>
      <c r="F26" s="397">
        <f>[4]OTCHET!F75</f>
        <v>0</v>
      </c>
      <c r="G26" s="398">
        <f>[4]OTCHET!G75</f>
        <v>0</v>
      </c>
      <c r="H26" s="398">
        <f>[4]OTCHET!H75</f>
        <v>0</v>
      </c>
      <c r="I26" s="399">
        <f>[4]OTCHET!I75</f>
        <v>0</v>
      </c>
    </row>
    <row r="27" spans="1:9" ht="15.75">
      <c r="A27" s="400" t="s">
        <v>40</v>
      </c>
      <c r="B27" s="401" t="s">
        <v>41</v>
      </c>
      <c r="C27" s="400"/>
      <c r="D27" s="402" t="str">
        <f>[4]OTCHET!D76</f>
        <v>вноски от приходи на държавни (общински) предприятия и институции</v>
      </c>
      <c r="E27" s="402">
        <f t="shared" si="1"/>
        <v>0</v>
      </c>
      <c r="F27" s="403">
        <f>[4]OTCHET!F76</f>
        <v>0</v>
      </c>
      <c r="G27" s="404">
        <f>[4]OTCHET!G76</f>
        <v>0</v>
      </c>
      <c r="H27" s="404">
        <f>[4]OTCHET!H76</f>
        <v>0</v>
      </c>
      <c r="I27" s="405">
        <f>[4]OTCHET!I76</f>
        <v>0</v>
      </c>
    </row>
    <row r="28" spans="1:9" ht="15.75">
      <c r="A28" s="406" t="s">
        <v>42</v>
      </c>
      <c r="B28" s="407" t="s">
        <v>43</v>
      </c>
      <c r="C28" s="406"/>
      <c r="D28" s="408" t="str">
        <f>[4]OTCHET!D78</f>
        <v>нетни приходи от продажби на услуги, стоки и продукция</v>
      </c>
      <c r="E28" s="408">
        <f t="shared" si="1"/>
        <v>0</v>
      </c>
      <c r="F28" s="409">
        <f>[4]OTCHET!F78</f>
        <v>0</v>
      </c>
      <c r="G28" s="410">
        <f>[4]OTCHET!G78</f>
        <v>0</v>
      </c>
      <c r="H28" s="410">
        <f>[4]OTCHET!H78</f>
        <v>0</v>
      </c>
      <c r="I28" s="411">
        <f>[4]OTCHET!I78</f>
        <v>0</v>
      </c>
    </row>
    <row r="29" spans="1:9" ht="15.75">
      <c r="A29" s="412" t="s">
        <v>44</v>
      </c>
      <c r="B29" s="413" t="s">
        <v>45</v>
      </c>
      <c r="C29" s="412"/>
      <c r="D29" s="414" t="e">
        <f>+[4]OTCHET!D79+[4]OTCHET!D80</f>
        <v>#VALUE!</v>
      </c>
      <c r="E29" s="414">
        <f t="shared" si="1"/>
        <v>0</v>
      </c>
      <c r="F29" s="415">
        <f>+[4]OTCHET!F79+[4]OTCHET!F80</f>
        <v>0</v>
      </c>
      <c r="G29" s="416">
        <f>+[4]OTCHET!G79+[4]OTCHET!G80</f>
        <v>0</v>
      </c>
      <c r="H29" s="416">
        <f>+[4]OTCHET!H79+[4]OTCHET!H80</f>
        <v>0</v>
      </c>
      <c r="I29" s="417">
        <f>+[4]OTCHET!I79+[4]OTCHET!I80</f>
        <v>0</v>
      </c>
    </row>
    <row r="30" spans="1:9" ht="15.75">
      <c r="A30" s="418" t="s">
        <v>46</v>
      </c>
      <c r="B30" s="418" t="s">
        <v>47</v>
      </c>
      <c r="C30" s="418"/>
      <c r="D30" s="419">
        <f>[4]OTCHET!D91+[4]OTCHET!D94+[4]OTCHET!D95</f>
        <v>0</v>
      </c>
      <c r="E30" s="419">
        <f t="shared" si="1"/>
        <v>0</v>
      </c>
      <c r="F30" s="420">
        <f>[4]OTCHET!F91+[4]OTCHET!F94+[4]OTCHET!F95</f>
        <v>0</v>
      </c>
      <c r="G30" s="421">
        <f>[4]OTCHET!G91+[4]OTCHET!G94+[4]OTCHET!G95</f>
        <v>0</v>
      </c>
      <c r="H30" s="421">
        <f>[4]OTCHET!H91+[4]OTCHET!H94+[4]OTCHET!H95</f>
        <v>0</v>
      </c>
      <c r="I30" s="422">
        <f>[4]OTCHET!I91+[4]OTCHET!I94+[4]OTCHET!I95</f>
        <v>0</v>
      </c>
    </row>
    <row r="31" spans="1:9" ht="15.75">
      <c r="A31" s="423" t="s">
        <v>48</v>
      </c>
      <c r="B31" s="423" t="s">
        <v>49</v>
      </c>
      <c r="C31" s="423"/>
      <c r="D31" s="424">
        <f>[4]OTCHET!D109</f>
        <v>0</v>
      </c>
      <c r="E31" s="424">
        <f t="shared" si="1"/>
        <v>0</v>
      </c>
      <c r="F31" s="425">
        <f>[4]OTCHET!F109</f>
        <v>0</v>
      </c>
      <c r="G31" s="426">
        <f>[4]OTCHET!G109</f>
        <v>0</v>
      </c>
      <c r="H31" s="426">
        <f>[4]OTCHET!H109</f>
        <v>0</v>
      </c>
      <c r="I31" s="427">
        <f>[4]OTCHET!I109</f>
        <v>0</v>
      </c>
    </row>
    <row r="32" spans="1:9" ht="15.75">
      <c r="A32" s="423" t="s">
        <v>50</v>
      </c>
      <c r="B32" s="423" t="s">
        <v>51</v>
      </c>
      <c r="C32" s="423"/>
      <c r="D32" s="424">
        <f>[4]OTCHET!D113+[4]OTCHET!D122+[4]OTCHET!D138+[4]OTCHET!D139</f>
        <v>0</v>
      </c>
      <c r="E32" s="424">
        <f t="shared" si="1"/>
        <v>0</v>
      </c>
      <c r="F32" s="425">
        <f>[4]OTCHET!F113+[4]OTCHET!F122+[4]OTCHET!F138+[4]OTCHET!F139</f>
        <v>0</v>
      </c>
      <c r="G32" s="426">
        <f>[4]OTCHET!G113+[4]OTCHET!G122+[4]OTCHET!G138+[4]OTCHET!G139</f>
        <v>0</v>
      </c>
      <c r="H32" s="426">
        <f>[4]OTCHET!H113+[4]OTCHET!H122+[4]OTCHET!H138+[4]OTCHET!H139</f>
        <v>0</v>
      </c>
      <c r="I32" s="427">
        <f>[4]OTCHET!I113+[4]OTCHET!I122+[4]OTCHET!I138+[4]OTCHET!I139</f>
        <v>0</v>
      </c>
    </row>
    <row r="33" spans="1:9" ht="15.75">
      <c r="A33" s="428" t="s">
        <v>52</v>
      </c>
      <c r="B33" s="429" t="s">
        <v>53</v>
      </c>
      <c r="C33" s="428"/>
      <c r="D33" s="386">
        <f>[4]OTCHET!D126</f>
        <v>0</v>
      </c>
      <c r="E33" s="386">
        <f t="shared" si="1"/>
        <v>0</v>
      </c>
      <c r="F33" s="387">
        <f>[4]OTCHET!F126</f>
        <v>0</v>
      </c>
      <c r="G33" s="388">
        <f>[4]OTCHET!G126</f>
        <v>0</v>
      </c>
      <c r="H33" s="388">
        <f>[4]OTCHET!H126</f>
        <v>0</v>
      </c>
      <c r="I33" s="389">
        <f>[4]OTCHET!I126</f>
        <v>0</v>
      </c>
    </row>
    <row r="34" spans="1:9" ht="16.5" thickBot="1">
      <c r="A34" s="430"/>
      <c r="B34" s="431"/>
      <c r="C34" s="431"/>
      <c r="D34" s="432"/>
      <c r="E34" s="432">
        <f t="shared" si="1"/>
        <v>0</v>
      </c>
      <c r="F34" s="433"/>
      <c r="G34" s="434"/>
      <c r="H34" s="434"/>
      <c r="I34" s="435"/>
    </row>
    <row r="35" spans="1:9" ht="15.75">
      <c r="A35" s="436"/>
      <c r="B35" s="436"/>
      <c r="C35" s="436"/>
      <c r="D35" s="437"/>
      <c r="E35" s="437">
        <f t="shared" si="1"/>
        <v>0</v>
      </c>
      <c r="F35" s="438"/>
      <c r="G35" s="439"/>
      <c r="H35" s="439"/>
      <c r="I35" s="440"/>
    </row>
    <row r="36" spans="1:9" ht="15.75">
      <c r="A36" s="441" t="s">
        <v>54</v>
      </c>
      <c r="B36" s="441" t="s">
        <v>55</v>
      </c>
      <c r="C36" s="441"/>
      <c r="D36" s="442">
        <f>+[4]OTCHET!D140</f>
        <v>0</v>
      </c>
      <c r="E36" s="442">
        <f t="shared" si="1"/>
        <v>0</v>
      </c>
      <c r="F36" s="443">
        <f>+[4]OTCHET!F140</f>
        <v>0</v>
      </c>
      <c r="G36" s="444">
        <f>+[4]OTCHET!G140</f>
        <v>0</v>
      </c>
      <c r="H36" s="444">
        <f>+[4]OTCHET!H140</f>
        <v>0</v>
      </c>
      <c r="I36" s="445">
        <f>+[4]OTCHET!I140</f>
        <v>0</v>
      </c>
    </row>
    <row r="37" spans="1:9" ht="15.75">
      <c r="A37" s="446" t="s">
        <v>56</v>
      </c>
      <c r="B37" s="446" t="s">
        <v>57</v>
      </c>
      <c r="C37" s="446"/>
      <c r="D37" s="447">
        <f>[4]OTCHET!D143+[4]OTCHET!D152+[4]OTCHET!D161</f>
        <v>0</v>
      </c>
      <c r="E37" s="447">
        <f t="shared" si="1"/>
        <v>0</v>
      </c>
      <c r="F37" s="448">
        <f>[4]OTCHET!F143+[4]OTCHET!F152+[4]OTCHET!F161</f>
        <v>0</v>
      </c>
      <c r="G37" s="449">
        <f>[4]OTCHET!G143+[4]OTCHET!G152+[4]OTCHET!G161</f>
        <v>0</v>
      </c>
      <c r="H37" s="449">
        <f>[4]OTCHET!H143+[4]OTCHET!H152+[4]OTCHET!H161</f>
        <v>0</v>
      </c>
      <c r="I37" s="450">
        <f>[4]OTCHET!I143+[4]OTCHET!I152+[4]OTCHET!I161</f>
        <v>0</v>
      </c>
    </row>
    <row r="38" spans="1:9" ht="19.5" thickBot="1">
      <c r="A38" s="451" t="s">
        <v>58</v>
      </c>
      <c r="B38" s="452" t="s">
        <v>59</v>
      </c>
      <c r="C38" s="453"/>
      <c r="D38" s="454">
        <f t="shared" ref="D38:I38" si="3">D39+D43+D44+D46+SUM(D48:D52)+D55</f>
        <v>0</v>
      </c>
      <c r="E38" s="454">
        <f t="shared" si="3"/>
        <v>1255017</v>
      </c>
      <c r="F38" s="455">
        <f t="shared" si="3"/>
        <v>1255017</v>
      </c>
      <c r="G38" s="456">
        <f t="shared" si="3"/>
        <v>0</v>
      </c>
      <c r="H38" s="456">
        <f t="shared" si="3"/>
        <v>0</v>
      </c>
      <c r="I38" s="457">
        <f t="shared" si="3"/>
        <v>0</v>
      </c>
    </row>
    <row r="39" spans="1:9" ht="16.5" thickTop="1">
      <c r="A39" s="458" t="s">
        <v>60</v>
      </c>
      <c r="B39" s="459" t="s">
        <v>61</v>
      </c>
      <c r="C39" s="458"/>
      <c r="D39" s="460">
        <f t="shared" ref="D39:I39" si="4">SUM(D40:D42)</f>
        <v>0</v>
      </c>
      <c r="E39" s="460">
        <f t="shared" si="4"/>
        <v>92449</v>
      </c>
      <c r="F39" s="461">
        <f t="shared" si="4"/>
        <v>92449</v>
      </c>
      <c r="G39" s="462">
        <f t="shared" si="4"/>
        <v>0</v>
      </c>
      <c r="H39" s="462">
        <f t="shared" si="4"/>
        <v>0</v>
      </c>
      <c r="I39" s="463">
        <f t="shared" si="4"/>
        <v>0</v>
      </c>
    </row>
    <row r="40" spans="1:9" ht="15.75">
      <c r="A40" s="464" t="s">
        <v>62</v>
      </c>
      <c r="B40" s="465" t="s">
        <v>61</v>
      </c>
      <c r="C40" s="466"/>
      <c r="D40" s="318">
        <f>[4]OTCHET!D188</f>
        <v>0</v>
      </c>
      <c r="E40" s="318">
        <f t="shared" si="1"/>
        <v>50056</v>
      </c>
      <c r="F40" s="315">
        <f>[4]OTCHET!F188</f>
        <v>50056</v>
      </c>
      <c r="G40" s="302">
        <f>[4]OTCHET!G188</f>
        <v>0</v>
      </c>
      <c r="H40" s="302">
        <f>[4]OTCHET!H188</f>
        <v>0</v>
      </c>
      <c r="I40" s="303">
        <f>[4]OTCHET!I188</f>
        <v>0</v>
      </c>
    </row>
    <row r="41" spans="1:9" ht="15.75">
      <c r="A41" s="467" t="s">
        <v>63</v>
      </c>
      <c r="B41" s="468" t="s">
        <v>64</v>
      </c>
      <c r="C41" s="469"/>
      <c r="D41" s="319">
        <f>[4]OTCHET!D191</f>
        <v>0</v>
      </c>
      <c r="E41" s="319">
        <f t="shared" si="1"/>
        <v>32461</v>
      </c>
      <c r="F41" s="316">
        <f>[4]OTCHET!F191</f>
        <v>32461</v>
      </c>
      <c r="G41" s="306">
        <f>[4]OTCHET!G191</f>
        <v>0</v>
      </c>
      <c r="H41" s="306">
        <f>[4]OTCHET!H191</f>
        <v>0</v>
      </c>
      <c r="I41" s="307">
        <f>[4]OTCHET!I191</f>
        <v>0</v>
      </c>
    </row>
    <row r="42" spans="1:9" ht="15.75">
      <c r="A42" s="470" t="s">
        <v>65</v>
      </c>
      <c r="B42" s="471" t="s">
        <v>66</v>
      </c>
      <c r="C42" s="472"/>
      <c r="D42" s="320">
        <f>+[4]OTCHET!D197+[4]OTCHET!D205</f>
        <v>0</v>
      </c>
      <c r="E42" s="320">
        <f t="shared" si="1"/>
        <v>9932</v>
      </c>
      <c r="F42" s="317">
        <f>+[4]OTCHET!F197+[4]OTCHET!F205</f>
        <v>9932</v>
      </c>
      <c r="G42" s="310">
        <f>+[4]OTCHET!G197+[4]OTCHET!G205</f>
        <v>0</v>
      </c>
      <c r="H42" s="310">
        <f>+[4]OTCHET!H197+[4]OTCHET!H205</f>
        <v>0</v>
      </c>
      <c r="I42" s="311">
        <f>+[4]OTCHET!I197+[4]OTCHET!I205</f>
        <v>0</v>
      </c>
    </row>
    <row r="43" spans="1:9" ht="15.75">
      <c r="A43" s="473" t="s">
        <v>67</v>
      </c>
      <c r="B43" s="474" t="s">
        <v>68</v>
      </c>
      <c r="C43" s="473"/>
      <c r="D43" s="475">
        <f>+[4]OTCHET!D206+[4]OTCHET!D224+[4]OTCHET!D273</f>
        <v>0</v>
      </c>
      <c r="E43" s="475">
        <f t="shared" si="1"/>
        <v>0</v>
      </c>
      <c r="F43" s="476">
        <f>+[4]OTCHET!F206+[4]OTCHET!F224+[4]OTCHET!F273</f>
        <v>0</v>
      </c>
      <c r="G43" s="477">
        <f>+[4]OTCHET!G206+[4]OTCHET!G224+[4]OTCHET!G273</f>
        <v>0</v>
      </c>
      <c r="H43" s="477">
        <f>+[4]OTCHET!H206+[4]OTCHET!H224+[4]OTCHET!H273</f>
        <v>0</v>
      </c>
      <c r="I43" s="478">
        <f>+[4]OTCHET!I206+[4]OTCHET!I224+[4]OTCHET!I273</f>
        <v>0</v>
      </c>
    </row>
    <row r="44" spans="1:9" ht="15.75">
      <c r="A44" s="479" t="s">
        <v>69</v>
      </c>
      <c r="B44" s="385" t="s">
        <v>70</v>
      </c>
      <c r="C44" s="479"/>
      <c r="D44" s="386">
        <f>+[4]OTCHET!D228+[4]OTCHET!D234+[4]OTCHET!D237+[4]OTCHET!D238+[4]OTCHET!D239+[4]OTCHET!D240+[4]OTCHET!D241</f>
        <v>0</v>
      </c>
      <c r="E44" s="386">
        <f t="shared" si="1"/>
        <v>0</v>
      </c>
      <c r="F44" s="387">
        <f>+[4]OTCHET!F228+[4]OTCHET!F234+[4]OTCHET!F237+[4]OTCHET!F238+[4]OTCHET!F239+[4]OTCHET!F240+[4]OTCHET!F241</f>
        <v>0</v>
      </c>
      <c r="G44" s="388">
        <f>+[4]OTCHET!G228+[4]OTCHET!G234+[4]OTCHET!G237+[4]OTCHET!G238+[4]OTCHET!G239+[4]OTCHET!G240+[4]OTCHET!G241</f>
        <v>0</v>
      </c>
      <c r="H44" s="388">
        <f>+[4]OTCHET!H228+[4]OTCHET!H234+[4]OTCHET!H237+[4]OTCHET!H238+[4]OTCHET!H239+[4]OTCHET!H240+[4]OTCHET!H241</f>
        <v>0</v>
      </c>
      <c r="I44" s="389">
        <f>+[4]OTCHET!I228+[4]OTCHET!I234+[4]OTCHET!I237+[4]OTCHET!I238+[4]OTCHET!I239+[4]OTCHET!I240+[4]OTCHET!I241</f>
        <v>0</v>
      </c>
    </row>
    <row r="45" spans="1:9" ht="15.75">
      <c r="A45" s="480" t="s">
        <v>71</v>
      </c>
      <c r="B45" s="480" t="s">
        <v>72</v>
      </c>
      <c r="C45" s="480"/>
      <c r="D45" s="481" t="e">
        <f>+[4]OTCHET!D237+[4]OTCHET!D238+[4]OTCHET!D239+[4]OTCHET!D240+[4]OTCHET!D244+[4]OTCHET!D245+[4]OTCHET!D249</f>
        <v>#VALUE!</v>
      </c>
      <c r="E45" s="481">
        <f t="shared" si="1"/>
        <v>0</v>
      </c>
      <c r="F45" s="482">
        <f>+[4]OTCHET!F237+[4]OTCHET!F238+[4]OTCHET!F239+[4]OTCHET!F240+[4]OTCHET!F244+[4]OTCHET!F245+[4]OTCHET!F249</f>
        <v>0</v>
      </c>
      <c r="G45" s="483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84">
        <f>+[4]OTCHET!I237+[4]OTCHET!I238+[4]OTCHET!I239+[4]OTCHET!I240+[4]OTCHET!I244+[4]OTCHET!I245+[4]OTCHET!I249</f>
        <v>0</v>
      </c>
    </row>
    <row r="46" spans="1:9" ht="15.75">
      <c r="A46" s="473" t="s">
        <v>73</v>
      </c>
      <c r="B46" s="474" t="s">
        <v>74</v>
      </c>
      <c r="C46" s="473"/>
      <c r="D46" s="475">
        <f>+[4]OTCHET!D257+[4]OTCHET!D258+[4]OTCHET!D259+[4]OTCHET!D260</f>
        <v>0</v>
      </c>
      <c r="E46" s="475">
        <f t="shared" si="1"/>
        <v>108260</v>
      </c>
      <c r="F46" s="476">
        <f>+[4]OTCHET!F257+[4]OTCHET!F258+[4]OTCHET!F259+[4]OTCHET!F260</f>
        <v>108260</v>
      </c>
      <c r="G46" s="477">
        <f>+[4]OTCHET!G257+[4]OTCHET!G258+[4]OTCHET!G259+[4]OTCHET!G260</f>
        <v>0</v>
      </c>
      <c r="H46" s="477">
        <f>+[4]OTCHET!H257+[4]OTCHET!H258+[4]OTCHET!H259+[4]OTCHET!H260</f>
        <v>0</v>
      </c>
      <c r="I46" s="478">
        <f>+[4]OTCHET!I257+[4]OTCHET!I258+[4]OTCHET!I259+[4]OTCHET!I260</f>
        <v>0</v>
      </c>
    </row>
    <row r="47" spans="1:9" ht="15.75">
      <c r="A47" s="480" t="s">
        <v>75</v>
      </c>
      <c r="B47" s="480" t="s">
        <v>76</v>
      </c>
      <c r="C47" s="480"/>
      <c r="D47" s="481">
        <f>+[4]OTCHET!D258</f>
        <v>0</v>
      </c>
      <c r="E47" s="481">
        <f t="shared" si="1"/>
        <v>108260</v>
      </c>
      <c r="F47" s="482">
        <f>+[4]OTCHET!F258</f>
        <v>108260</v>
      </c>
      <c r="G47" s="483">
        <f>+[4]OTCHET!G258</f>
        <v>0</v>
      </c>
      <c r="H47" s="3">
        <f>+[4]OTCHET!H258</f>
        <v>0</v>
      </c>
      <c r="I47" s="484">
        <f>+[4]OTCHET!I258</f>
        <v>0</v>
      </c>
    </row>
    <row r="48" spans="1:9" ht="15.75">
      <c r="A48" s="485" t="s">
        <v>77</v>
      </c>
      <c r="B48" s="485" t="s">
        <v>78</v>
      </c>
      <c r="C48" s="486"/>
      <c r="D48" s="424">
        <f>+[4]OTCHET!D267+[4]OTCHET!D271+[4]OTCHET!D272</f>
        <v>0</v>
      </c>
      <c r="E48" s="424">
        <f t="shared" si="1"/>
        <v>0</v>
      </c>
      <c r="F48" s="420">
        <f>+[4]OTCHET!F267+[4]OTCHET!F271+[4]OTCHET!F272</f>
        <v>0</v>
      </c>
      <c r="G48" s="421">
        <f>+[4]OTCHET!G267+[4]OTCHET!G271+[4]OTCHET!G272</f>
        <v>0</v>
      </c>
      <c r="H48" s="421">
        <f>+[4]OTCHET!H267+[4]OTCHET!H271+[4]OTCHET!H272</f>
        <v>0</v>
      </c>
      <c r="I48" s="422">
        <f>+[4]OTCHET!I267+[4]OTCHET!I271+[4]OTCHET!I272</f>
        <v>0</v>
      </c>
    </row>
    <row r="49" spans="1:9" ht="15.75">
      <c r="A49" s="485" t="s">
        <v>79</v>
      </c>
      <c r="B49" s="485" t="s">
        <v>80</v>
      </c>
      <c r="C49" s="486"/>
      <c r="D49" s="424">
        <f>[4]OTCHET!D277+[4]OTCHET!D278+[4]OTCHET!D286+[4]OTCHET!D289</f>
        <v>0</v>
      </c>
      <c r="E49" s="424">
        <f t="shared" si="1"/>
        <v>1054308</v>
      </c>
      <c r="F49" s="425">
        <f>[4]OTCHET!F277+[4]OTCHET!F278+[4]OTCHET!F286+[4]OTCHET!F289</f>
        <v>1054308</v>
      </c>
      <c r="G49" s="426">
        <f>[4]OTCHET!G277+[4]OTCHET!G278+[4]OTCHET!G286+[4]OTCHET!G289</f>
        <v>0</v>
      </c>
      <c r="H49" s="426">
        <f>[4]OTCHET!H277+[4]OTCHET!H278+[4]OTCHET!H286+[4]OTCHET!H289</f>
        <v>0</v>
      </c>
      <c r="I49" s="427">
        <f>[4]OTCHET!I277+[4]OTCHET!I278+[4]OTCHET!I286+[4]OTCHET!I289</f>
        <v>0</v>
      </c>
    </row>
    <row r="50" spans="1:9" ht="15.75">
      <c r="A50" s="485" t="s">
        <v>81</v>
      </c>
      <c r="B50" s="485" t="s">
        <v>82</v>
      </c>
      <c r="C50" s="485"/>
      <c r="D50" s="424">
        <f>+[4]OTCHET!D290</f>
        <v>0</v>
      </c>
      <c r="E50" s="424">
        <f t="shared" si="1"/>
        <v>0</v>
      </c>
      <c r="F50" s="425">
        <f>+[4]OTCHET!F290</f>
        <v>0</v>
      </c>
      <c r="G50" s="426">
        <f>+[4]OTCHET!G290</f>
        <v>0</v>
      </c>
      <c r="H50" s="426">
        <f>+[4]OTCHET!H290</f>
        <v>0</v>
      </c>
      <c r="I50" s="427">
        <f>+[4]OTCHET!I290</f>
        <v>0</v>
      </c>
    </row>
    <row r="51" spans="1:9" ht="15.75">
      <c r="A51" s="479" t="s">
        <v>83</v>
      </c>
      <c r="B51" s="487" t="s">
        <v>84</v>
      </c>
      <c r="C51" s="385"/>
      <c r="D51" s="386">
        <f>+[4]OTCHET!D274</f>
        <v>0</v>
      </c>
      <c r="E51" s="386">
        <f>+F51+G51+H51+I51</f>
        <v>0</v>
      </c>
      <c r="F51" s="387">
        <f>+[4]OTCHET!F274</f>
        <v>0</v>
      </c>
      <c r="G51" s="388">
        <f>+[4]OTCHET!G274</f>
        <v>0</v>
      </c>
      <c r="H51" s="388">
        <f>+[4]OTCHET!H274</f>
        <v>0</v>
      </c>
      <c r="I51" s="389">
        <f>+[4]OTCHET!I274</f>
        <v>0</v>
      </c>
    </row>
    <row r="52" spans="1:9" ht="15.75">
      <c r="A52" s="479" t="s">
        <v>85</v>
      </c>
      <c r="B52" s="487" t="s">
        <v>84</v>
      </c>
      <c r="C52" s="385"/>
      <c r="D52" s="386">
        <f>+[4]OTCHET!D295</f>
        <v>0</v>
      </c>
      <c r="E52" s="386">
        <f t="shared" si="1"/>
        <v>0</v>
      </c>
      <c r="F52" s="387">
        <f>+[4]OTCHET!F295</f>
        <v>0</v>
      </c>
      <c r="G52" s="388">
        <f>+[4]OTCHET!G295</f>
        <v>0</v>
      </c>
      <c r="H52" s="388">
        <f>+[4]OTCHET!H295</f>
        <v>0</v>
      </c>
      <c r="I52" s="389">
        <f>+[4]OTCHET!I295</f>
        <v>0</v>
      </c>
    </row>
    <row r="53" spans="1:9" ht="15.75">
      <c r="A53" s="488" t="s">
        <v>86</v>
      </c>
      <c r="B53" s="488" t="s">
        <v>87</v>
      </c>
      <c r="C53" s="489"/>
      <c r="D53" s="490" t="str">
        <f>[4]OTCHET!D296</f>
        <v>плащания за попълване на държавния резерв</v>
      </c>
      <c r="E53" s="490">
        <f t="shared" si="1"/>
        <v>0</v>
      </c>
      <c r="F53" s="491">
        <f>[4]OTCHET!F296</f>
        <v>0</v>
      </c>
      <c r="G53" s="492">
        <f>[4]OTCHET!G296</f>
        <v>0</v>
      </c>
      <c r="H53" s="492">
        <f>[4]OTCHET!H296</f>
        <v>0</v>
      </c>
      <c r="I53" s="493">
        <f>[4]OTCHET!I296</f>
        <v>0</v>
      </c>
    </row>
    <row r="54" spans="1:9" ht="15.75">
      <c r="A54" s="494" t="s">
        <v>88</v>
      </c>
      <c r="B54" s="495" t="s">
        <v>89</v>
      </c>
      <c r="C54" s="496"/>
      <c r="D54" s="497" t="str">
        <f>[4]OTCHET!D298</f>
        <v>постъпления от продажба на държавния резерв (-)</v>
      </c>
      <c r="E54" s="497">
        <f t="shared" si="1"/>
        <v>0</v>
      </c>
      <c r="F54" s="498">
        <f>[4]OTCHET!F298</f>
        <v>0</v>
      </c>
      <c r="G54" s="499">
        <f>[4]OTCHET!G298</f>
        <v>0</v>
      </c>
      <c r="H54" s="499">
        <f>[4]OTCHET!H298</f>
        <v>0</v>
      </c>
      <c r="I54" s="500">
        <f>[4]OTCHET!I298</f>
        <v>0</v>
      </c>
    </row>
    <row r="55" spans="1:9" ht="15.75">
      <c r="A55" s="430" t="s">
        <v>90</v>
      </c>
      <c r="B55" s="430" t="s">
        <v>91</v>
      </c>
      <c r="C55" s="501"/>
      <c r="D55" s="502">
        <f>+[4]OTCHET!D299</f>
        <v>0</v>
      </c>
      <c r="E55" s="502">
        <f t="shared" si="1"/>
        <v>0</v>
      </c>
      <c r="F55" s="503">
        <f>+[4]OTCHET!F299</f>
        <v>0</v>
      </c>
      <c r="G55" s="504">
        <f>+[4]OTCHET!G299</f>
        <v>0</v>
      </c>
      <c r="H55" s="504">
        <f>+[4]OTCHET!H299</f>
        <v>0</v>
      </c>
      <c r="I55" s="505">
        <f>+[4]OTCHET!I299</f>
        <v>0</v>
      </c>
    </row>
    <row r="56" spans="1:9" ht="19.5" thickBot="1">
      <c r="A56" s="506" t="s">
        <v>92</v>
      </c>
      <c r="B56" s="507" t="s">
        <v>93</v>
      </c>
      <c r="C56" s="507"/>
      <c r="D56" s="508">
        <f t="shared" ref="D56:I56" si="5">+D57+D58+D62</f>
        <v>0</v>
      </c>
      <c r="E56" s="508">
        <f t="shared" si="5"/>
        <v>503079</v>
      </c>
      <c r="F56" s="509">
        <f t="shared" si="5"/>
        <v>503079</v>
      </c>
      <c r="G56" s="510">
        <f t="shared" si="5"/>
        <v>0</v>
      </c>
      <c r="H56" s="90">
        <f t="shared" si="5"/>
        <v>0</v>
      </c>
      <c r="I56" s="511">
        <f t="shared" si="5"/>
        <v>0</v>
      </c>
    </row>
    <row r="57" spans="1:9" ht="16.5" thickTop="1">
      <c r="A57" s="473" t="s">
        <v>94</v>
      </c>
      <c r="B57" s="474" t="s">
        <v>95</v>
      </c>
      <c r="C57" s="473"/>
      <c r="D57" s="512">
        <f>+[4]OTCHET!D363+[4]OTCHET!D377+[4]OTCHET!D390</f>
        <v>0</v>
      </c>
      <c r="E57" s="512">
        <f t="shared" si="1"/>
        <v>0</v>
      </c>
      <c r="F57" s="513">
        <f>+[4]OTCHET!F363+[4]OTCHET!F377+[4]OTCHET!F390</f>
        <v>0</v>
      </c>
      <c r="G57" s="514">
        <f>+[4]OTCHET!G363+[4]OTCHET!G377+[4]OTCHET!G390</f>
        <v>0</v>
      </c>
      <c r="H57" s="514">
        <f>+[4]OTCHET!H363+[4]OTCHET!H377+[4]OTCHET!H390</f>
        <v>0</v>
      </c>
      <c r="I57" s="515">
        <f>+[4]OTCHET!I363+[4]OTCHET!I377+[4]OTCHET!I390</f>
        <v>0</v>
      </c>
    </row>
    <row r="58" spans="1:9" ht="15.75">
      <c r="A58" s="486" t="s">
        <v>96</v>
      </c>
      <c r="B58" s="485" t="s">
        <v>97</v>
      </c>
      <c r="C58" s="486"/>
      <c r="D58" s="516">
        <f>+[4]OTCHET!D385+[4]OTCHET!D393+[4]OTCHET!D398+[4]OTCHET!D401+[4]OTCHET!D404+[4]OTCHET!D407+[4]OTCHET!D408+[4]OTCHET!D411+[4]OTCHET!D424+[4]OTCHET!D425+[4]OTCHET!D426+[4]OTCHET!D427+[4]OTCHET!D428</f>
        <v>0</v>
      </c>
      <c r="E58" s="516">
        <f t="shared" si="1"/>
        <v>503079</v>
      </c>
      <c r="F58" s="517">
        <f>+[4]OTCHET!F385+[4]OTCHET!F393+[4]OTCHET!F398+[4]OTCHET!F401+[4]OTCHET!F404+[4]OTCHET!F407+[4]OTCHET!F408+[4]OTCHET!F411+[4]OTCHET!F424+[4]OTCHET!F425+[4]OTCHET!F426+[4]OTCHET!F427+[4]OTCHET!F428</f>
        <v>503079</v>
      </c>
      <c r="G58" s="518">
        <f>+[4]OTCHET!G385+[4]OTCHET!G393+[4]OTCHET!G398+[4]OTCHET!G401+[4]OTCHET!G404+[4]OTCHET!G407+[4]OTCHET!G408+[4]OTCHET!G411+[4]OTCHET!G424+[4]OTCHET!G425+[4]OTCHET!G426+[4]OTCHET!G427+[4]OTCHET!G428</f>
        <v>0</v>
      </c>
      <c r="H58" s="518">
        <f>+[4]OTCHET!H385+[4]OTCHET!H393+[4]OTCHET!H398+[4]OTCHET!H401+[4]OTCHET!H404+[4]OTCHET!H407+[4]OTCHET!H408+[4]OTCHET!H411+[4]OTCHET!H424+[4]OTCHET!H425+[4]OTCHET!H426+[4]OTCHET!H427+[4]OTCHET!H428</f>
        <v>0</v>
      </c>
      <c r="I58" s="519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85" t="s">
        <v>98</v>
      </c>
      <c r="B59" s="385" t="s">
        <v>99</v>
      </c>
      <c r="C59" s="479"/>
      <c r="D59" s="520">
        <f>+[4]OTCHET!D424+[4]OTCHET!D425+[4]OTCHET!D426+[4]OTCHET!D427+[4]OTCHET!D428</f>
        <v>0</v>
      </c>
      <c r="E59" s="520">
        <f t="shared" si="1"/>
        <v>0</v>
      </c>
      <c r="F59" s="521">
        <f>+[4]OTCHET!F424+[4]OTCHET!F425+[4]OTCHET!F426+[4]OTCHET!F427+[4]OTCHET!F428</f>
        <v>0</v>
      </c>
      <c r="G59" s="522">
        <f>+[4]OTCHET!G424+[4]OTCHET!G425+[4]OTCHET!G426+[4]OTCHET!G427+[4]OTCHET!G428</f>
        <v>0</v>
      </c>
      <c r="H59" s="522">
        <f>+[4]OTCHET!H424+[4]OTCHET!H425+[4]OTCHET!H426+[4]OTCHET!H427+[4]OTCHET!H428</f>
        <v>0</v>
      </c>
      <c r="I59" s="523">
        <f>+[4]OTCHET!I424+[4]OTCHET!I425+[4]OTCHET!I426+[4]OTCHET!I427+[4]OTCHET!I428</f>
        <v>0</v>
      </c>
    </row>
    <row r="60" spans="1:9" ht="15.75">
      <c r="A60" s="524" t="s">
        <v>100</v>
      </c>
      <c r="B60" s="524" t="s">
        <v>35</v>
      </c>
      <c r="C60" s="525"/>
      <c r="D60" s="526">
        <f>[4]OTCHET!D407</f>
        <v>0</v>
      </c>
      <c r="E60" s="526">
        <f t="shared" si="1"/>
        <v>0</v>
      </c>
      <c r="F60" s="527">
        <f>[4]OTCHET!F407</f>
        <v>0</v>
      </c>
      <c r="G60" s="528">
        <f>[4]OTCHET!G407</f>
        <v>0</v>
      </c>
      <c r="H60" s="528">
        <f>[4]OTCHET!H407</f>
        <v>0</v>
      </c>
      <c r="I60" s="529">
        <f>[4]OTCHET!I407</f>
        <v>0</v>
      </c>
    </row>
    <row r="61" spans="1:9" ht="15.75">
      <c r="A61" s="81"/>
      <c r="B61" s="530"/>
      <c r="C61" s="473"/>
      <c r="D61" s="512"/>
      <c r="E61" s="512">
        <f t="shared" si="1"/>
        <v>0</v>
      </c>
      <c r="F61" s="513"/>
      <c r="G61" s="514"/>
      <c r="H61" s="514"/>
      <c r="I61" s="515"/>
    </row>
    <row r="62" spans="1:9" ht="15.75">
      <c r="A62" s="531" t="s">
        <v>101</v>
      </c>
      <c r="B62" s="446" t="s">
        <v>102</v>
      </c>
      <c r="C62" s="531"/>
      <c r="D62" s="447">
        <f>[4]OTCHET!D414</f>
        <v>0</v>
      </c>
      <c r="E62" s="447">
        <f t="shared" si="1"/>
        <v>0</v>
      </c>
      <c r="F62" s="448">
        <f>[4]OTCHET!F414</f>
        <v>0</v>
      </c>
      <c r="G62" s="449">
        <f>[4]OTCHET!G414</f>
        <v>0</v>
      </c>
      <c r="H62" s="449">
        <f>[4]OTCHET!H414</f>
        <v>0</v>
      </c>
      <c r="I62" s="450">
        <f>[4]OTCHET!I414</f>
        <v>0</v>
      </c>
    </row>
    <row r="63" spans="1:9" ht="19.5" thickBot="1">
      <c r="A63" s="532" t="s">
        <v>103</v>
      </c>
      <c r="B63" s="533" t="s">
        <v>104</v>
      </c>
      <c r="C63" s="534"/>
      <c r="D63" s="535">
        <f>+[4]OTCHET!D250</f>
        <v>0</v>
      </c>
      <c r="E63" s="535">
        <f t="shared" si="1"/>
        <v>0</v>
      </c>
      <c r="F63" s="536">
        <f>+[4]OTCHET!F250</f>
        <v>0</v>
      </c>
      <c r="G63" s="537">
        <f>+[4]OTCHET!G250</f>
        <v>0</v>
      </c>
      <c r="H63" s="537">
        <f>+[4]OTCHET!H250</f>
        <v>0</v>
      </c>
      <c r="I63" s="538">
        <f>+[4]OTCHET!I250</f>
        <v>0</v>
      </c>
    </row>
    <row r="64" spans="1:9" ht="19.5" thickTop="1">
      <c r="A64" s="539" t="s">
        <v>105</v>
      </c>
      <c r="B64" s="540"/>
      <c r="C64" s="540"/>
      <c r="D64" s="541">
        <f t="shared" ref="D64:I64" si="6">+D22-D38+D56-D63</f>
        <v>0</v>
      </c>
      <c r="E64" s="541">
        <f t="shared" si="6"/>
        <v>-751938</v>
      </c>
      <c r="F64" s="542">
        <f t="shared" si="6"/>
        <v>-751938</v>
      </c>
      <c r="G64" s="543">
        <f t="shared" si="6"/>
        <v>0</v>
      </c>
      <c r="H64" s="543">
        <f t="shared" si="6"/>
        <v>0</v>
      </c>
      <c r="I64" s="54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5"/>
      <c r="C65" s="545"/>
      <c r="D65" s="546" t="e">
        <f t="shared" ref="D65:I65" si="7">+D$64+D$66</f>
        <v>#VALUE!</v>
      </c>
      <c r="E65" s="546">
        <f t="shared" si="7"/>
        <v>0</v>
      </c>
      <c r="F65" s="547">
        <f t="shared" si="7"/>
        <v>0</v>
      </c>
      <c r="G65" s="547">
        <f t="shared" si="7"/>
        <v>0</v>
      </c>
      <c r="H65" s="547">
        <f t="shared" si="7"/>
        <v>0</v>
      </c>
      <c r="I65" s="548">
        <f t="shared" si="7"/>
        <v>0</v>
      </c>
    </row>
    <row r="66" spans="1:9" ht="19.5" thickBot="1">
      <c r="A66" s="373" t="s">
        <v>106</v>
      </c>
      <c r="B66" s="549" t="s">
        <v>107</v>
      </c>
      <c r="C66" s="549"/>
      <c r="D66" s="550" t="e">
        <f>SUM(+D68+D76+D77+D84+D85+D86+D89+D90+D91+D92+D93+D94+D95)</f>
        <v>#VALUE!</v>
      </c>
      <c r="E66" s="550">
        <f>SUM(+E68+E76+E77+E84+E85+E86+E89+E90+E91+E92+E93+E94+E95)</f>
        <v>751938</v>
      </c>
      <c r="F66" s="551">
        <f t="shared" ref="F66:I66" si="8">SUM(+F68+F76+F77+F84+F85+F86+F89+F90+F91+F92+F93+F94+F95)</f>
        <v>751938</v>
      </c>
      <c r="G66" s="552">
        <f>SUM(+G68+G76+G77+G84+G85+G86+G89+G90+G91+G92+G93+G94+G95)</f>
        <v>0</v>
      </c>
      <c r="H66" s="552">
        <f>SUM(+H68+H76+H77+H84+H85+H86+H89+H90+H91+H92+H93+H94+H95)</f>
        <v>0</v>
      </c>
      <c r="I66" s="553">
        <f>SUM(+I68+I76+I77+I84+I85+I86+I89+I90+I91+I92+I93+I94+I95)</f>
        <v>0</v>
      </c>
    </row>
    <row r="67" spans="1:9" ht="16.5" thickTop="1">
      <c r="A67" s="554"/>
      <c r="B67" s="554"/>
      <c r="C67" s="554"/>
      <c r="D67" s="555"/>
      <c r="E67" s="556">
        <f t="shared" si="1"/>
        <v>0</v>
      </c>
      <c r="F67" s="557"/>
      <c r="G67" s="558"/>
      <c r="H67" s="558"/>
      <c r="I67" s="559"/>
    </row>
    <row r="68" spans="1:9" ht="15.75">
      <c r="A68" s="479" t="s">
        <v>108</v>
      </c>
      <c r="B68" s="385" t="s">
        <v>109</v>
      </c>
      <c r="C68" s="479"/>
      <c r="D68" s="520" t="e">
        <f>SUM(D69:D75)</f>
        <v>#VALUE!</v>
      </c>
      <c r="E68" s="520">
        <f>SUM(E69:E75)</f>
        <v>0</v>
      </c>
      <c r="F68" s="521">
        <f t="shared" ref="F68:I68" si="9">SUM(F69:F75)</f>
        <v>0</v>
      </c>
      <c r="G68" s="522">
        <f>SUM(G69:G75)</f>
        <v>0</v>
      </c>
      <c r="H68" s="522">
        <f>SUM(H69:H75)</f>
        <v>0</v>
      </c>
      <c r="I68" s="523">
        <f>SUM(I69:I75)</f>
        <v>0</v>
      </c>
    </row>
    <row r="69" spans="1:9" ht="15.75">
      <c r="A69" s="560" t="s">
        <v>110</v>
      </c>
      <c r="B69" s="560" t="s">
        <v>111</v>
      </c>
      <c r="C69" s="560"/>
      <c r="D69" s="561" t="e">
        <f>+[4]OTCHET!D484+[4]OTCHET!D485+[4]OTCHET!D488+[4]OTCHET!D489+[4]OTCHET!D492+[4]OTCHET!D493+[4]OTCHET!D497</f>
        <v>#VALUE!</v>
      </c>
      <c r="E69" s="561">
        <f t="shared" si="1"/>
        <v>0</v>
      </c>
      <c r="F69" s="562">
        <f>+[4]OTCHET!F484+[4]OTCHET!F485+[4]OTCHET!F488+[4]OTCHET!F489+[4]OTCHET!F492+[4]OTCHET!F493+[4]OTCHET!F497</f>
        <v>0</v>
      </c>
      <c r="G69" s="563">
        <f>+[4]OTCHET!G484+[4]OTCHET!G485+[4]OTCHET!G488+[4]OTCHET!G489+[4]OTCHET!G492+[4]OTCHET!G493+[4]OTCHET!G497</f>
        <v>0</v>
      </c>
      <c r="H69" s="563">
        <f>+[4]OTCHET!H484+[4]OTCHET!H485+[4]OTCHET!H488+[4]OTCHET!H489+[4]OTCHET!H492+[4]OTCHET!H493+[4]OTCHET!H497</f>
        <v>0</v>
      </c>
      <c r="I69" s="564">
        <f>+[4]OTCHET!I484+[4]OTCHET!I485+[4]OTCHET!I488+[4]OTCHET!I489+[4]OTCHET!I492+[4]OTCHET!I493+[4]OTCHET!I497</f>
        <v>0</v>
      </c>
    </row>
    <row r="70" spans="1:9" ht="15.75">
      <c r="A70" s="565" t="s">
        <v>112</v>
      </c>
      <c r="B70" s="565" t="s">
        <v>113</v>
      </c>
      <c r="C70" s="565"/>
      <c r="D70" s="566" t="e">
        <f>+[4]OTCHET!D486+[4]OTCHET!D487+[4]OTCHET!D490+[4]OTCHET!D491+[4]OTCHET!D494+[4]OTCHET!D495+[4]OTCHET!D496+[4]OTCHET!D498</f>
        <v>#VALUE!</v>
      </c>
      <c r="E70" s="566">
        <f t="shared" si="1"/>
        <v>0</v>
      </c>
      <c r="F70" s="567">
        <f>+[4]OTCHET!F486+[4]OTCHET!F487+[4]OTCHET!F490+[4]OTCHET!F491+[4]OTCHET!F494+[4]OTCHET!F495+[4]OTCHET!F496+[4]OTCHET!F498</f>
        <v>0</v>
      </c>
      <c r="G70" s="568">
        <f>+[4]OTCHET!G486+[4]OTCHET!G487+[4]OTCHET!G490+[4]OTCHET!G491+[4]OTCHET!G494+[4]OTCHET!G495+[4]OTCHET!G496+[4]OTCHET!G498</f>
        <v>0</v>
      </c>
      <c r="H70" s="568">
        <f>+[4]OTCHET!H486+[4]OTCHET!H487+[4]OTCHET!H490+[4]OTCHET!H491+[4]OTCHET!H494+[4]OTCHET!H495+[4]OTCHET!H496+[4]OTCHET!H498</f>
        <v>0</v>
      </c>
      <c r="I70" s="569">
        <f>+[4]OTCHET!I486+[4]OTCHET!I487+[4]OTCHET!I490+[4]OTCHET!I491+[4]OTCHET!I494+[4]OTCHET!I495+[4]OTCHET!I496+[4]OTCHET!I498</f>
        <v>0</v>
      </c>
    </row>
    <row r="71" spans="1:9" ht="15.75">
      <c r="A71" s="565" t="s">
        <v>114</v>
      </c>
      <c r="B71" s="565" t="s">
        <v>115</v>
      </c>
      <c r="C71" s="565"/>
      <c r="D71" s="566">
        <f>+[4]OTCHET!D499</f>
        <v>0</v>
      </c>
      <c r="E71" s="566">
        <f t="shared" si="1"/>
        <v>0</v>
      </c>
      <c r="F71" s="567">
        <f>+[4]OTCHET!F499</f>
        <v>0</v>
      </c>
      <c r="G71" s="568">
        <f>+[4]OTCHET!G499</f>
        <v>0</v>
      </c>
      <c r="H71" s="568">
        <f>+[4]OTCHET!H499</f>
        <v>0</v>
      </c>
      <c r="I71" s="569">
        <f>+[4]OTCHET!I499</f>
        <v>0</v>
      </c>
    </row>
    <row r="72" spans="1:9" ht="15.75">
      <c r="A72" s="565" t="s">
        <v>116</v>
      </c>
      <c r="B72" s="565" t="s">
        <v>117</v>
      </c>
      <c r="C72" s="565"/>
      <c r="D72" s="566">
        <f>+[4]OTCHET!D504</f>
        <v>0</v>
      </c>
      <c r="E72" s="566">
        <f t="shared" si="1"/>
        <v>0</v>
      </c>
      <c r="F72" s="567">
        <f>+[4]OTCHET!F504</f>
        <v>0</v>
      </c>
      <c r="G72" s="568">
        <f>+[4]OTCHET!G504</f>
        <v>0</v>
      </c>
      <c r="H72" s="568">
        <f>+[4]OTCHET!H504</f>
        <v>0</v>
      </c>
      <c r="I72" s="569">
        <f>+[4]OTCHET!I504</f>
        <v>0</v>
      </c>
    </row>
    <row r="73" spans="1:9" ht="15.75">
      <c r="A73" s="565" t="s">
        <v>118</v>
      </c>
      <c r="B73" s="565" t="s">
        <v>119</v>
      </c>
      <c r="C73" s="565"/>
      <c r="D73" s="566" t="str">
        <f>+[4]OTCHET!D544</f>
        <v>с чуждестранни ценни книжа и финасови активи (+/-)</v>
      </c>
      <c r="E73" s="566">
        <f t="shared" si="1"/>
        <v>0</v>
      </c>
      <c r="F73" s="567">
        <f>+[4]OTCHET!F544</f>
        <v>0</v>
      </c>
      <c r="G73" s="568">
        <f>+[4]OTCHET!G544</f>
        <v>0</v>
      </c>
      <c r="H73" s="568">
        <f>+[4]OTCHET!H544</f>
        <v>0</v>
      </c>
      <c r="I73" s="569">
        <f>+[4]OTCHET!I544</f>
        <v>0</v>
      </c>
    </row>
    <row r="74" spans="1:9" ht="15.75">
      <c r="A74" s="570" t="s">
        <v>120</v>
      </c>
      <c r="B74" s="570" t="s">
        <v>121</v>
      </c>
      <c r="C74" s="570"/>
      <c r="D74" s="566" t="e">
        <f>+[4]OTCHET!D583+[4]OTCHET!D584</f>
        <v>#VALUE!</v>
      </c>
      <c r="E74" s="566">
        <f t="shared" si="1"/>
        <v>0</v>
      </c>
      <c r="F74" s="567">
        <f>+[4]OTCHET!F583+[4]OTCHET!F584</f>
        <v>0</v>
      </c>
      <c r="G74" s="568">
        <f>+[4]OTCHET!G583+[4]OTCHET!G584</f>
        <v>0</v>
      </c>
      <c r="H74" s="568">
        <f>+[4]OTCHET!H583+[4]OTCHET!H584</f>
        <v>0</v>
      </c>
      <c r="I74" s="569">
        <f>+[4]OTCHET!I583+[4]OTCHET!I584</f>
        <v>0</v>
      </c>
    </row>
    <row r="75" spans="1:9" ht="15.75">
      <c r="A75" s="571" t="s">
        <v>122</v>
      </c>
      <c r="B75" s="571" t="s">
        <v>123</v>
      </c>
      <c r="C75" s="571"/>
      <c r="D75" s="572" t="e">
        <f>+[4]OTCHET!D585+[4]OTCHET!D586+[4]OTCHET!D587</f>
        <v>#VALUE!</v>
      </c>
      <c r="E75" s="572">
        <f t="shared" si="1"/>
        <v>0</v>
      </c>
      <c r="F75" s="573">
        <f>+[4]OTCHET!F585+[4]OTCHET!F586+[4]OTCHET!F587</f>
        <v>0</v>
      </c>
      <c r="G75" s="574">
        <f>+[4]OTCHET!G585+[4]OTCHET!G586+[4]OTCHET!G587</f>
        <v>0</v>
      </c>
      <c r="H75" s="574">
        <f>+[4]OTCHET!H585+[4]OTCHET!H586+[4]OTCHET!H587</f>
        <v>0</v>
      </c>
      <c r="I75" s="575">
        <f>+[4]OTCHET!I585+[4]OTCHET!I586+[4]OTCHET!I587</f>
        <v>0</v>
      </c>
    </row>
    <row r="76" spans="1:9" ht="15.75">
      <c r="A76" s="473" t="s">
        <v>124</v>
      </c>
      <c r="B76" s="474" t="s">
        <v>125</v>
      </c>
      <c r="C76" s="473"/>
      <c r="D76" s="512">
        <f>[4]OTCHET!D463</f>
        <v>0</v>
      </c>
      <c r="E76" s="512">
        <f t="shared" si="1"/>
        <v>0</v>
      </c>
      <c r="F76" s="513">
        <f>[4]OTCHET!F463</f>
        <v>0</v>
      </c>
      <c r="G76" s="514">
        <f>[4]OTCHET!G463</f>
        <v>0</v>
      </c>
      <c r="H76" s="514">
        <f>[4]OTCHET!H463</f>
        <v>0</v>
      </c>
      <c r="I76" s="515">
        <f>[4]OTCHET!I463</f>
        <v>0</v>
      </c>
    </row>
    <row r="77" spans="1:9" ht="15.75">
      <c r="A77" s="479" t="s">
        <v>126</v>
      </c>
      <c r="B77" s="385" t="s">
        <v>127</v>
      </c>
      <c r="C77" s="479"/>
      <c r="D77" s="520" t="e">
        <f>SUM(D78:D83)</f>
        <v>#VALUE!</v>
      </c>
      <c r="E77" s="520">
        <f>SUM(E78:E83)</f>
        <v>0</v>
      </c>
      <c r="F77" s="521">
        <f t="shared" ref="F77:I77" si="10">SUM(F78:F83)</f>
        <v>0</v>
      </c>
      <c r="G77" s="522">
        <f>SUM(G78:G83)</f>
        <v>0</v>
      </c>
      <c r="H77" s="522">
        <f>SUM(H78:H83)</f>
        <v>0</v>
      </c>
      <c r="I77" s="523">
        <f>SUM(I78:I83)</f>
        <v>0</v>
      </c>
    </row>
    <row r="78" spans="1:9" ht="15.75">
      <c r="A78" s="560" t="s">
        <v>128</v>
      </c>
      <c r="B78" s="560" t="s">
        <v>129</v>
      </c>
      <c r="C78" s="560"/>
      <c r="D78" s="561" t="e">
        <f>+[4]OTCHET!D468+[4]OTCHET!D471</f>
        <v>#VALUE!</v>
      </c>
      <c r="E78" s="561">
        <f t="shared" si="1"/>
        <v>0</v>
      </c>
      <c r="F78" s="562">
        <f>+[4]OTCHET!F468+[4]OTCHET!F471</f>
        <v>0</v>
      </c>
      <c r="G78" s="563">
        <f>+[4]OTCHET!G468+[4]OTCHET!G471</f>
        <v>0</v>
      </c>
      <c r="H78" s="563">
        <f>+[4]OTCHET!H468+[4]OTCHET!H471</f>
        <v>0</v>
      </c>
      <c r="I78" s="564">
        <f>+[4]OTCHET!I468+[4]OTCHET!I471</f>
        <v>0</v>
      </c>
    </row>
    <row r="79" spans="1:9" ht="15.75">
      <c r="A79" s="565" t="s">
        <v>130</v>
      </c>
      <c r="B79" s="565" t="s">
        <v>131</v>
      </c>
      <c r="C79" s="565"/>
      <c r="D79" s="566" t="e">
        <f>+[4]OTCHET!D469+[4]OTCHET!D472</f>
        <v>#VALUE!</v>
      </c>
      <c r="E79" s="566">
        <f t="shared" si="1"/>
        <v>0</v>
      </c>
      <c r="F79" s="567">
        <f>+[4]OTCHET!F469+[4]OTCHET!F472</f>
        <v>0</v>
      </c>
      <c r="G79" s="568">
        <f>+[4]OTCHET!G469+[4]OTCHET!G472</f>
        <v>0</v>
      </c>
      <c r="H79" s="568">
        <f>+[4]OTCHET!H469+[4]OTCHET!H472</f>
        <v>0</v>
      </c>
      <c r="I79" s="569">
        <f>+[4]OTCHET!I469+[4]OTCHET!I472</f>
        <v>0</v>
      </c>
    </row>
    <row r="80" spans="1:9" ht="15.75">
      <c r="A80" s="565" t="s">
        <v>132</v>
      </c>
      <c r="B80" s="565" t="s">
        <v>133</v>
      </c>
      <c r="C80" s="565"/>
      <c r="D80" s="566">
        <f>[4]OTCHET!D473</f>
        <v>0</v>
      </c>
      <c r="E80" s="566">
        <f t="shared" si="1"/>
        <v>0</v>
      </c>
      <c r="F80" s="567">
        <f>[4]OTCHET!F473</f>
        <v>0</v>
      </c>
      <c r="G80" s="568">
        <f>[4]OTCHET!G473</f>
        <v>0</v>
      </c>
      <c r="H80" s="568">
        <f>[4]OTCHET!H473</f>
        <v>0</v>
      </c>
      <c r="I80" s="569">
        <f>[4]OTCHET!I473</f>
        <v>0</v>
      </c>
    </row>
    <row r="81" spans="1:9" ht="15.75">
      <c r="A81" s="565"/>
      <c r="B81" s="565"/>
      <c r="C81" s="565"/>
      <c r="D81" s="566"/>
      <c r="E81" s="566">
        <f t="shared" si="1"/>
        <v>0</v>
      </c>
      <c r="F81" s="567"/>
      <c r="G81" s="568"/>
      <c r="H81" s="568"/>
      <c r="I81" s="569"/>
    </row>
    <row r="82" spans="1:9" ht="15.75">
      <c r="A82" s="565" t="s">
        <v>134</v>
      </c>
      <c r="B82" s="565" t="s">
        <v>135</v>
      </c>
      <c r="C82" s="565"/>
      <c r="D82" s="566" t="str">
        <f>+[4]OTCHET!D481</f>
        <v>предоставени заеми на крайни бенефициенти (-)</v>
      </c>
      <c r="E82" s="566">
        <f t="shared" si="1"/>
        <v>0</v>
      </c>
      <c r="F82" s="567">
        <f>+[4]OTCHET!F481</f>
        <v>0</v>
      </c>
      <c r="G82" s="568">
        <f>+[4]OTCHET!G481</f>
        <v>0</v>
      </c>
      <c r="H82" s="568">
        <f>+[4]OTCHET!H481</f>
        <v>0</v>
      </c>
      <c r="I82" s="569">
        <f>+[4]OTCHET!I481</f>
        <v>0</v>
      </c>
    </row>
    <row r="83" spans="1:9" ht="15.75">
      <c r="A83" s="576" t="s">
        <v>136</v>
      </c>
      <c r="B83" s="576" t="s">
        <v>137</v>
      </c>
      <c r="C83" s="576"/>
      <c r="D83" s="572" t="str">
        <f>+[4]OTCHET!D482</f>
        <v>възстановени суми по предоставени заеми на крайни бенефиценти (+)</v>
      </c>
      <c r="E83" s="572">
        <f t="shared" si="1"/>
        <v>0</v>
      </c>
      <c r="F83" s="573">
        <f>+[4]OTCHET!F482</f>
        <v>0</v>
      </c>
      <c r="G83" s="574">
        <f>+[4]OTCHET!G482</f>
        <v>0</v>
      </c>
      <c r="H83" s="574">
        <f>+[4]OTCHET!H482</f>
        <v>0</v>
      </c>
      <c r="I83" s="575">
        <f>+[4]OTCHET!I482</f>
        <v>0</v>
      </c>
    </row>
    <row r="84" spans="1:9" ht="15.75">
      <c r="A84" s="473" t="s">
        <v>138</v>
      </c>
      <c r="B84" s="474" t="s">
        <v>139</v>
      </c>
      <c r="C84" s="473"/>
      <c r="D84" s="512">
        <f>[4]OTCHET!D537</f>
        <v>0</v>
      </c>
      <c r="E84" s="512">
        <f t="shared" si="1"/>
        <v>0</v>
      </c>
      <c r="F84" s="513">
        <f>[4]OTCHET!F537</f>
        <v>0</v>
      </c>
      <c r="G84" s="514">
        <f>[4]OTCHET!G537</f>
        <v>0</v>
      </c>
      <c r="H84" s="514">
        <f>[4]OTCHET!H537</f>
        <v>0</v>
      </c>
      <c r="I84" s="515">
        <f>[4]OTCHET!I537</f>
        <v>0</v>
      </c>
    </row>
    <row r="85" spans="1:9" ht="15.75">
      <c r="A85" s="486" t="s">
        <v>140</v>
      </c>
      <c r="B85" s="485" t="s">
        <v>141</v>
      </c>
      <c r="C85" s="486"/>
      <c r="D85" s="516">
        <f>[4]OTCHET!D538</f>
        <v>0</v>
      </c>
      <c r="E85" s="516">
        <f t="shared" si="1"/>
        <v>0</v>
      </c>
      <c r="F85" s="517">
        <f>[4]OTCHET!F538</f>
        <v>0</v>
      </c>
      <c r="G85" s="518">
        <f>[4]OTCHET!G538</f>
        <v>0</v>
      </c>
      <c r="H85" s="518">
        <f>[4]OTCHET!H538</f>
        <v>0</v>
      </c>
      <c r="I85" s="519">
        <f>[4]OTCHET!I538</f>
        <v>0</v>
      </c>
    </row>
    <row r="86" spans="1:9" ht="15.75">
      <c r="A86" s="479" t="s">
        <v>142</v>
      </c>
      <c r="B86" s="385" t="s">
        <v>143</v>
      </c>
      <c r="C86" s="479"/>
      <c r="D86" s="520" t="e">
        <f>+D87+D88</f>
        <v>#VALUE!</v>
      </c>
      <c r="E86" s="520">
        <f>+E87+E88</f>
        <v>751625</v>
      </c>
      <c r="F86" s="521">
        <f t="shared" ref="F86:I86" si="11">+F87+F88</f>
        <v>751625</v>
      </c>
      <c r="G86" s="522">
        <f>+G87+G88</f>
        <v>0</v>
      </c>
      <c r="H86" s="522">
        <f>+H87+H88</f>
        <v>0</v>
      </c>
      <c r="I86" s="523">
        <f>+I87+I88</f>
        <v>0</v>
      </c>
    </row>
    <row r="87" spans="1:9" ht="15.75">
      <c r="A87" s="560" t="s">
        <v>144</v>
      </c>
      <c r="B87" s="560" t="s">
        <v>145</v>
      </c>
      <c r="C87" s="577"/>
      <c r="D87" s="561" t="e">
        <f>+[4]OTCHET!D505+[4]OTCHET!D514+[4]OTCHET!D518+[4]OTCHET!D545</f>
        <v>#VALUE!</v>
      </c>
      <c r="E87" s="561">
        <f t="shared" si="1"/>
        <v>0</v>
      </c>
      <c r="F87" s="562">
        <f>+[4]OTCHET!F505+[4]OTCHET!F514+[4]OTCHET!F518+[4]OTCHET!F545</f>
        <v>0</v>
      </c>
      <c r="G87" s="563">
        <f>+[4]OTCHET!G505+[4]OTCHET!G514+[4]OTCHET!G518+[4]OTCHET!G545</f>
        <v>0</v>
      </c>
      <c r="H87" s="563">
        <f>+[4]OTCHET!H505+[4]OTCHET!H514+[4]OTCHET!H518+[4]OTCHET!H545</f>
        <v>0</v>
      </c>
      <c r="I87" s="564">
        <f>+[4]OTCHET!I505+[4]OTCHET!I514+[4]OTCHET!I518+[4]OTCHET!I545</f>
        <v>0</v>
      </c>
    </row>
    <row r="88" spans="1:9" ht="15.75">
      <c r="A88" s="576" t="s">
        <v>146</v>
      </c>
      <c r="B88" s="576" t="s">
        <v>147</v>
      </c>
      <c r="C88" s="578"/>
      <c r="D88" s="572">
        <f>+[4]OTCHET!D523+[4]OTCHET!D526+[4]OTCHET!D546</f>
        <v>0</v>
      </c>
      <c r="E88" s="572">
        <f t="shared" si="1"/>
        <v>751625</v>
      </c>
      <c r="F88" s="573">
        <f>+[4]OTCHET!F523+[4]OTCHET!F526+[4]OTCHET!F546</f>
        <v>751625</v>
      </c>
      <c r="G88" s="574">
        <f>+[4]OTCHET!G523+[4]OTCHET!G526+[4]OTCHET!G546</f>
        <v>0</v>
      </c>
      <c r="H88" s="574">
        <f>+[4]OTCHET!H523+[4]OTCHET!H526+[4]OTCHET!H546</f>
        <v>0</v>
      </c>
      <c r="I88" s="575">
        <f>+[4]OTCHET!I523+[4]OTCHET!I526+[4]OTCHET!I546</f>
        <v>0</v>
      </c>
    </row>
    <row r="89" spans="1:9" ht="15.75">
      <c r="A89" s="473" t="s">
        <v>148</v>
      </c>
      <c r="B89" s="474" t="s">
        <v>149</v>
      </c>
      <c r="C89" s="579"/>
      <c r="D89" s="512">
        <f>[4]OTCHET!D533</f>
        <v>0</v>
      </c>
      <c r="E89" s="512">
        <f t="shared" ref="E89:E96" si="12">+F89+G89+H89+I89</f>
        <v>313</v>
      </c>
      <c r="F89" s="513">
        <f>[4]OTCHET!F533</f>
        <v>313</v>
      </c>
      <c r="G89" s="514">
        <f>[4]OTCHET!G533</f>
        <v>0</v>
      </c>
      <c r="H89" s="514">
        <f>[4]OTCHET!H533</f>
        <v>0</v>
      </c>
      <c r="I89" s="515">
        <f>[4]OTCHET!I533</f>
        <v>0</v>
      </c>
    </row>
    <row r="90" spans="1:9" ht="15.75">
      <c r="A90" s="486" t="s">
        <v>150</v>
      </c>
      <c r="B90" s="485" t="s">
        <v>151</v>
      </c>
      <c r="C90" s="486"/>
      <c r="D90" s="516" t="e">
        <f>+[4]OTCHET!D569+[4]OTCHET!D570+[4]OTCHET!D571+[4]OTCHET!D572+[4]OTCHET!D573+[4]OTCHET!D574</f>
        <v>#VALUE!</v>
      </c>
      <c r="E90" s="516">
        <f t="shared" si="12"/>
        <v>0</v>
      </c>
      <c r="F90" s="517">
        <f>+[4]OTCHET!F569+[4]OTCHET!F570+[4]OTCHET!F571+[4]OTCHET!F572+[4]OTCHET!F573+[4]OTCHET!F574</f>
        <v>0</v>
      </c>
      <c r="G90" s="518">
        <f>+[4]OTCHET!G569+[4]OTCHET!G570+[4]OTCHET!G571+[4]OTCHET!G572+[4]OTCHET!G573+[4]OTCHET!G574</f>
        <v>0</v>
      </c>
      <c r="H90" s="518">
        <f>+[4]OTCHET!H569+[4]OTCHET!H570+[4]OTCHET!H571+[4]OTCHET!H572+[4]OTCHET!H573+[4]OTCHET!H574</f>
        <v>0</v>
      </c>
      <c r="I90" s="519">
        <f>+[4]OTCHET!I569+[4]OTCHET!I570+[4]OTCHET!I571+[4]OTCHET!I572+[4]OTCHET!I573+[4]OTCHET!I574</f>
        <v>0</v>
      </c>
    </row>
    <row r="91" spans="1:9" ht="15.75">
      <c r="A91" s="580" t="s">
        <v>152</v>
      </c>
      <c r="B91" s="580" t="s">
        <v>153</v>
      </c>
      <c r="C91" s="580"/>
      <c r="D91" s="424" t="e">
        <f>+[4]OTCHET!D575+[4]OTCHET!D576+[4]OTCHET!D577+[4]OTCHET!D578+[4]OTCHET!D579+[4]OTCHET!D580+[4]OTCHET!D581</f>
        <v>#VALUE!</v>
      </c>
      <c r="E91" s="424">
        <f t="shared" si="12"/>
        <v>0</v>
      </c>
      <c r="F91" s="425">
        <f>+[4]OTCHET!F575+[4]OTCHET!F576+[4]OTCHET!F577+[4]OTCHET!F578+[4]OTCHET!F579+[4]OTCHET!F580+[4]OTCHET!F581</f>
        <v>0</v>
      </c>
      <c r="G91" s="426">
        <f>+[4]OTCHET!G575+[4]OTCHET!G576+[4]OTCHET!G577+[4]OTCHET!G578+[4]OTCHET!G579+[4]OTCHET!G580+[4]OTCHET!G581</f>
        <v>0</v>
      </c>
      <c r="H91" s="426">
        <f>+[4]OTCHET!H575+[4]OTCHET!H576+[4]OTCHET!H577+[4]OTCHET!H578+[4]OTCHET!H579+[4]OTCHET!H580+[4]OTCHET!H581</f>
        <v>0</v>
      </c>
      <c r="I91" s="427">
        <f>+[4]OTCHET!I575+[4]OTCHET!I576+[4]OTCHET!I577+[4]OTCHET!I578+[4]OTCHET!I579+[4]OTCHET!I580+[4]OTCHET!I581</f>
        <v>0</v>
      </c>
    </row>
    <row r="92" spans="1:9" ht="15.75">
      <c r="A92" s="485" t="s">
        <v>154</v>
      </c>
      <c r="B92" s="485" t="s">
        <v>155</v>
      </c>
      <c r="C92" s="580"/>
      <c r="D92" s="424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24">
        <f t="shared" si="12"/>
        <v>0</v>
      </c>
      <c r="F92" s="425">
        <f>+[4]OTCHET!F582</f>
        <v>0</v>
      </c>
      <c r="G92" s="426">
        <f>+[4]OTCHET!G582</f>
        <v>0</v>
      </c>
      <c r="H92" s="426">
        <f>+[4]OTCHET!H582</f>
        <v>0</v>
      </c>
      <c r="I92" s="427">
        <f>+[4]OTCHET!I582</f>
        <v>0</v>
      </c>
    </row>
    <row r="93" spans="1:9" ht="15.75">
      <c r="A93" s="485" t="s">
        <v>156</v>
      </c>
      <c r="B93" s="485" t="s">
        <v>157</v>
      </c>
      <c r="C93" s="485"/>
      <c r="D93" s="424" t="e">
        <f>+[4]OTCHET!D589+[4]OTCHET!D590</f>
        <v>#VALUE!</v>
      </c>
      <c r="E93" s="424">
        <f t="shared" si="12"/>
        <v>0</v>
      </c>
      <c r="F93" s="425">
        <f>+[4]OTCHET!F589+[4]OTCHET!F590</f>
        <v>0</v>
      </c>
      <c r="G93" s="426">
        <f>+[4]OTCHET!G589+[4]OTCHET!G590</f>
        <v>0</v>
      </c>
      <c r="H93" s="426">
        <f>+[4]OTCHET!H589+[4]OTCHET!H590</f>
        <v>0</v>
      </c>
      <c r="I93" s="427">
        <f>+[4]OTCHET!I589+[4]OTCHET!I590</f>
        <v>0</v>
      </c>
    </row>
    <row r="94" spans="1:9" ht="15.75">
      <c r="A94" s="485" t="s">
        <v>158</v>
      </c>
      <c r="B94" s="580" t="s">
        <v>159</v>
      </c>
      <c r="C94" s="485"/>
      <c r="D94" s="424" t="e">
        <f>+[4]OTCHET!D591+[4]OTCHET!D592</f>
        <v>#VALUE!</v>
      </c>
      <c r="E94" s="424">
        <f t="shared" si="12"/>
        <v>0</v>
      </c>
      <c r="F94" s="425">
        <f>+[4]OTCHET!F591+[4]OTCHET!F592</f>
        <v>0</v>
      </c>
      <c r="G94" s="426">
        <f>+[4]OTCHET!G591+[4]OTCHET!G592</f>
        <v>0</v>
      </c>
      <c r="H94" s="426">
        <f>+[4]OTCHET!H591+[4]OTCHET!H592</f>
        <v>0</v>
      </c>
      <c r="I94" s="427">
        <f>+[4]OTCHET!I591+[4]OTCHET!I592</f>
        <v>0</v>
      </c>
    </row>
    <row r="95" spans="1:9" ht="15.75">
      <c r="A95" s="385" t="s">
        <v>160</v>
      </c>
      <c r="B95" s="385" t="s">
        <v>161</v>
      </c>
      <c r="C95" s="385"/>
      <c r="D95" s="386">
        <f>[4]OTCHET!D593</f>
        <v>0</v>
      </c>
      <c r="E95" s="386">
        <f t="shared" si="12"/>
        <v>0</v>
      </c>
      <c r="F95" s="387">
        <f>[4]OTCHET!F593</f>
        <v>0</v>
      </c>
      <c r="G95" s="388">
        <f>[4]OTCHET!G593</f>
        <v>0</v>
      </c>
      <c r="H95" s="388">
        <f>[4]OTCHET!H593</f>
        <v>0</v>
      </c>
      <c r="I95" s="389">
        <f>[4]OTCHET!I593</f>
        <v>0</v>
      </c>
    </row>
    <row r="96" spans="1:9" ht="16.5" thickBot="1">
      <c r="A96" s="581" t="s">
        <v>162</v>
      </c>
      <c r="B96" s="581" t="s">
        <v>163</v>
      </c>
      <c r="C96" s="581"/>
      <c r="D96" s="582" t="str">
        <f>+[4]OTCHET!D596</f>
        <v>покупко-продажба на валута (+/-)</v>
      </c>
      <c r="E96" s="582">
        <f t="shared" si="12"/>
        <v>0</v>
      </c>
      <c r="F96" s="583">
        <f>+[4]OTCHET!F596</f>
        <v>0</v>
      </c>
      <c r="G96" s="584">
        <f>+[4]OTCHET!G596</f>
        <v>0</v>
      </c>
      <c r="H96" s="584">
        <f>+[4]OTCHET!H596</f>
        <v>0</v>
      </c>
      <c r="I96" s="585">
        <f>+[4]OTCHET!I596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86"/>
      <c r="C97" s="586"/>
      <c r="D97" s="587" t="e">
        <f t="shared" ref="D97:I97" si="13">+D$64+D$66</f>
        <v>#VALUE!</v>
      </c>
      <c r="E97" s="587">
        <f t="shared" si="13"/>
        <v>0</v>
      </c>
      <c r="F97" s="588">
        <f t="shared" si="13"/>
        <v>0</v>
      </c>
      <c r="G97" s="588">
        <f t="shared" si="13"/>
        <v>0</v>
      </c>
      <c r="H97" s="588">
        <f t="shared" si="13"/>
        <v>0</v>
      </c>
      <c r="I97" s="588">
        <f t="shared" si="13"/>
        <v>0</v>
      </c>
    </row>
    <row r="98" spans="1:9" ht="15.75">
      <c r="A98" s="589"/>
      <c r="B98" s="589"/>
      <c r="C98" s="589"/>
      <c r="D98" s="590"/>
      <c r="E98" s="249"/>
      <c r="F98" s="59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4"/>
      <c r="B107" s="594"/>
      <c r="C107" s="594"/>
      <c r="D107" s="595"/>
      <c r="E107" s="595"/>
      <c r="F107" s="595"/>
      <c r="G107" s="595"/>
      <c r="H107" s="595"/>
      <c r="I107" s="595"/>
    </row>
    <row r="108" spans="1:9">
      <c r="A108" s="594"/>
      <c r="B108" s="594"/>
      <c r="C108" s="594"/>
      <c r="D108" s="595"/>
      <c r="E108" s="595"/>
      <c r="F108" s="595"/>
      <c r="G108" s="595"/>
      <c r="H108" s="595"/>
      <c r="I108" s="595"/>
    </row>
    <row r="109" spans="1:9">
      <c r="A109" s="594"/>
      <c r="B109" s="594"/>
      <c r="C109" s="594"/>
      <c r="D109" s="595"/>
      <c r="E109" s="595"/>
      <c r="F109" s="595"/>
      <c r="G109" s="595"/>
      <c r="H109" s="595"/>
      <c r="I109" s="595"/>
    </row>
    <row r="110" spans="1:9">
      <c r="A110" s="594"/>
      <c r="B110" s="594"/>
      <c r="C110" s="594"/>
      <c r="D110" s="595"/>
      <c r="E110" s="595"/>
      <c r="F110" s="595"/>
      <c r="G110" s="595"/>
      <c r="H110" s="595"/>
      <c r="I110" s="595"/>
    </row>
    <row r="111" spans="1:9">
      <c r="A111" s="594"/>
      <c r="B111" s="594"/>
      <c r="C111" s="594"/>
      <c r="D111" s="595"/>
      <c r="E111" s="595"/>
      <c r="F111" s="595"/>
      <c r="G111" s="595"/>
      <c r="H111" s="595"/>
      <c r="I111" s="595"/>
    </row>
    <row r="112" spans="1:9">
      <c r="A112" s="594"/>
      <c r="B112" s="594"/>
      <c r="C112" s="594"/>
      <c r="D112" s="595"/>
      <c r="E112" s="595"/>
      <c r="F112" s="595"/>
      <c r="G112" s="595"/>
      <c r="H112" s="595"/>
      <c r="I112" s="595"/>
    </row>
    <row r="113" spans="1:9">
      <c r="A113" s="594"/>
      <c r="B113" s="594"/>
      <c r="C113" s="594"/>
      <c r="D113" s="595"/>
      <c r="E113" s="595"/>
      <c r="F113" s="595"/>
      <c r="G113" s="595"/>
      <c r="H113" s="595"/>
      <c r="I113" s="595"/>
    </row>
    <row r="114" spans="1:9">
      <c r="A114" s="594"/>
      <c r="B114" s="594"/>
      <c r="C114" s="594"/>
      <c r="D114" s="595"/>
      <c r="E114" s="595"/>
      <c r="F114" s="595"/>
      <c r="G114" s="595"/>
      <c r="H114" s="595"/>
      <c r="I114" s="595"/>
    </row>
    <row r="115" spans="1:9">
      <c r="A115" s="594"/>
      <c r="B115" s="594"/>
      <c r="C115" s="594"/>
      <c r="D115" s="595"/>
      <c r="E115" s="595"/>
      <c r="F115" s="595"/>
      <c r="G115" s="595"/>
      <c r="H115" s="595"/>
      <c r="I115" s="595"/>
    </row>
    <row r="116" spans="1:9">
      <c r="A116" s="594"/>
      <c r="B116" s="594"/>
      <c r="C116" s="594"/>
      <c r="D116" s="595"/>
      <c r="E116" s="595"/>
      <c r="F116" s="595"/>
      <c r="G116" s="595"/>
      <c r="H116" s="595"/>
      <c r="I116" s="595"/>
    </row>
    <row r="117" spans="1:9">
      <c r="A117" s="594"/>
      <c r="B117" s="594"/>
      <c r="C117" s="594"/>
      <c r="D117" s="595"/>
      <c r="E117" s="595"/>
      <c r="F117" s="595"/>
      <c r="G117" s="595"/>
      <c r="H117" s="595"/>
      <c r="I117" s="595"/>
    </row>
    <row r="118" spans="1:9">
      <c r="A118" s="594"/>
      <c r="B118" s="594"/>
      <c r="C118" s="594"/>
      <c r="D118" s="595"/>
      <c r="E118" s="595"/>
      <c r="F118" s="595"/>
      <c r="G118" s="595"/>
      <c r="H118" s="595"/>
      <c r="I118" s="595"/>
    </row>
    <row r="119" spans="1:9">
      <c r="A119" s="594"/>
      <c r="B119" s="594"/>
      <c r="C119" s="594"/>
      <c r="D119" s="595"/>
      <c r="E119" s="595"/>
      <c r="F119" s="595"/>
      <c r="G119" s="595"/>
      <c r="H119" s="595"/>
      <c r="I119" s="595"/>
    </row>
    <row r="120" spans="1:9">
      <c r="A120" s="594"/>
      <c r="B120" s="594"/>
      <c r="C120" s="594"/>
      <c r="D120" s="595"/>
      <c r="E120" s="595"/>
      <c r="F120" s="595"/>
      <c r="G120" s="595"/>
      <c r="H120" s="595"/>
      <c r="I120" s="595"/>
    </row>
    <row r="121" spans="1:9">
      <c r="A121" s="594"/>
      <c r="B121" s="594"/>
      <c r="C121" s="594"/>
      <c r="D121" s="595"/>
      <c r="E121" s="595"/>
      <c r="F121" s="595"/>
      <c r="G121" s="595"/>
      <c r="H121" s="595"/>
      <c r="I121" s="595"/>
    </row>
    <row r="122" spans="1:9">
      <c r="A122" s="594"/>
      <c r="B122" s="594"/>
      <c r="C122" s="594"/>
      <c r="D122" s="595"/>
      <c r="E122" s="595"/>
      <c r="F122" s="595"/>
      <c r="G122" s="595"/>
      <c r="H122" s="595"/>
      <c r="I122" s="595"/>
    </row>
    <row r="123" spans="1:9">
      <c r="A123" s="594"/>
      <c r="B123" s="594"/>
      <c r="C123" s="594"/>
      <c r="D123" s="595"/>
      <c r="E123" s="595"/>
      <c r="F123" s="595"/>
      <c r="G123" s="595"/>
      <c r="H123" s="595"/>
      <c r="I123" s="595"/>
    </row>
    <row r="124" spans="1:9">
      <c r="A124" s="594"/>
      <c r="B124" s="594"/>
      <c r="C124" s="594"/>
      <c r="D124" s="595"/>
      <c r="E124" s="595"/>
      <c r="F124" s="595"/>
      <c r="G124" s="595"/>
      <c r="H124" s="595"/>
      <c r="I124" s="595"/>
    </row>
    <row r="125" spans="1:9">
      <c r="A125" s="594"/>
      <c r="B125" s="594"/>
      <c r="C125" s="594"/>
      <c r="D125" s="595"/>
      <c r="E125" s="595"/>
      <c r="F125" s="595"/>
      <c r="G125" s="595"/>
      <c r="H125" s="595"/>
      <c r="I125" s="595"/>
    </row>
    <row r="126" spans="1:9">
      <c r="A126" s="594"/>
      <c r="B126" s="594"/>
      <c r="C126" s="594"/>
      <c r="D126" s="595"/>
      <c r="E126" s="595"/>
      <c r="F126" s="595"/>
      <c r="G126" s="595"/>
      <c r="H126" s="595"/>
      <c r="I126" s="595"/>
    </row>
    <row r="127" spans="1:9">
      <c r="A127" s="594"/>
      <c r="B127" s="594"/>
      <c r="C127" s="594"/>
      <c r="D127" s="595"/>
      <c r="E127" s="595"/>
      <c r="F127" s="595"/>
      <c r="G127" s="595"/>
      <c r="H127" s="595"/>
      <c r="I127" s="595"/>
    </row>
    <row r="128" spans="1:9">
      <c r="A128" s="594"/>
      <c r="B128" s="594"/>
      <c r="C128" s="594"/>
      <c r="D128" s="595"/>
      <c r="E128" s="595"/>
      <c r="F128" s="595"/>
      <c r="G128" s="595"/>
      <c r="H128" s="595"/>
      <c r="I128" s="595"/>
    </row>
    <row r="129" spans="1:9">
      <c r="A129" s="594"/>
      <c r="B129" s="594"/>
      <c r="C129" s="594"/>
      <c r="D129" s="595"/>
      <c r="E129" s="595"/>
      <c r="F129" s="595"/>
      <c r="G129" s="595"/>
      <c r="H129" s="595"/>
      <c r="I129" s="595"/>
    </row>
    <row r="130" spans="1:9">
      <c r="A130" s="594"/>
      <c r="B130" s="594"/>
      <c r="C130" s="594"/>
      <c r="D130" s="595"/>
      <c r="E130" s="595"/>
      <c r="F130" s="595"/>
      <c r="G130" s="595"/>
      <c r="H130" s="595"/>
      <c r="I130" s="595"/>
    </row>
    <row r="131" spans="1:9">
      <c r="A131" s="594"/>
      <c r="B131" s="594"/>
      <c r="C131" s="594"/>
      <c r="D131" s="595"/>
      <c r="E131" s="595"/>
      <c r="F131" s="595"/>
      <c r="G131" s="595"/>
      <c r="H131" s="595"/>
      <c r="I131" s="595"/>
    </row>
    <row r="132" spans="1:9">
      <c r="A132" s="594"/>
      <c r="B132" s="594"/>
      <c r="C132" s="594"/>
      <c r="D132" s="595"/>
      <c r="E132" s="595"/>
      <c r="F132" s="595"/>
      <c r="G132" s="595"/>
      <c r="H132" s="595"/>
      <c r="I132" s="595"/>
    </row>
    <row r="133" spans="1:9">
      <c r="A133" s="594"/>
      <c r="B133" s="594"/>
      <c r="C133" s="594"/>
      <c r="D133" s="595"/>
      <c r="E133" s="595"/>
      <c r="F133" s="595"/>
      <c r="G133" s="595"/>
      <c r="H133" s="595"/>
      <c r="I133" s="595"/>
    </row>
    <row r="134" spans="1:9">
      <c r="A134" s="594"/>
      <c r="B134" s="594"/>
      <c r="C134" s="594"/>
      <c r="D134" s="595"/>
      <c r="E134" s="595"/>
      <c r="F134" s="595"/>
      <c r="G134" s="595"/>
      <c r="H134" s="595"/>
      <c r="I134" s="595"/>
    </row>
    <row r="135" spans="1:9">
      <c r="A135" s="594"/>
      <c r="B135" s="594"/>
      <c r="C135" s="594"/>
      <c r="D135" s="595"/>
      <c r="E135" s="595"/>
      <c r="F135" s="595"/>
      <c r="G135" s="595"/>
      <c r="H135" s="595"/>
      <c r="I135" s="595"/>
    </row>
    <row r="136" spans="1:9">
      <c r="A136" s="594"/>
      <c r="B136" s="594"/>
      <c r="C136" s="594"/>
      <c r="D136" s="595"/>
      <c r="E136" s="595"/>
      <c r="F136" s="595"/>
      <c r="G136" s="595"/>
      <c r="H136" s="595"/>
      <c r="I136" s="595"/>
    </row>
    <row r="137" spans="1:9">
      <c r="A137" s="594"/>
      <c r="B137" s="594"/>
      <c r="C137" s="594"/>
      <c r="D137" s="595"/>
      <c r="E137" s="595"/>
      <c r="F137" s="595"/>
      <c r="G137" s="595"/>
      <c r="H137" s="595"/>
      <c r="I137" s="595"/>
    </row>
    <row r="138" spans="1:9">
      <c r="A138" s="594"/>
      <c r="B138" s="594"/>
      <c r="C138" s="594"/>
      <c r="D138" s="595"/>
      <c r="E138" s="595"/>
      <c r="F138" s="595"/>
      <c r="G138" s="595"/>
      <c r="H138" s="595"/>
      <c r="I138" s="595"/>
    </row>
    <row r="139" spans="1:9">
      <c r="A139" s="594"/>
      <c r="B139" s="594"/>
      <c r="C139" s="594"/>
      <c r="D139" s="595"/>
      <c r="E139" s="595"/>
      <c r="F139" s="595"/>
      <c r="G139" s="595"/>
      <c r="H139" s="595"/>
      <c r="I139" s="595"/>
    </row>
    <row r="140" spans="1:9">
      <c r="A140" s="594"/>
      <c r="B140" s="594"/>
      <c r="C140" s="594"/>
      <c r="D140" s="595"/>
      <c r="E140" s="595"/>
      <c r="F140" s="595"/>
      <c r="G140" s="595"/>
      <c r="H140" s="595"/>
      <c r="I140" s="595"/>
    </row>
    <row r="141" spans="1:9">
      <c r="A141" s="594"/>
      <c r="B141" s="594"/>
      <c r="C141" s="594"/>
      <c r="D141" s="595"/>
      <c r="E141" s="595"/>
      <c r="F141" s="595"/>
      <c r="G141" s="595"/>
      <c r="H141" s="595"/>
      <c r="I141" s="595"/>
    </row>
    <row r="142" spans="1:9">
      <c r="A142" s="594"/>
      <c r="B142" s="594"/>
      <c r="C142" s="594"/>
      <c r="D142" s="595"/>
      <c r="E142" s="595"/>
      <c r="F142" s="595"/>
      <c r="G142" s="595"/>
      <c r="H142" s="595"/>
      <c r="I142" s="595"/>
    </row>
    <row r="143" spans="1:9">
      <c r="A143" s="594"/>
      <c r="B143" s="594"/>
      <c r="C143" s="594"/>
      <c r="D143" s="595"/>
      <c r="E143" s="595"/>
      <c r="F143" s="595"/>
      <c r="G143" s="595"/>
      <c r="H143" s="595"/>
      <c r="I143" s="595"/>
    </row>
    <row r="144" spans="1:9">
      <c r="A144" s="594"/>
      <c r="B144" s="594"/>
      <c r="C144" s="594"/>
      <c r="D144" s="595"/>
      <c r="E144" s="595"/>
      <c r="F144" s="595"/>
      <c r="G144" s="595"/>
      <c r="H144" s="595"/>
      <c r="I144" s="595"/>
    </row>
    <row r="145" spans="1:9">
      <c r="A145" s="594"/>
      <c r="B145" s="594"/>
      <c r="C145" s="594"/>
      <c r="D145" s="595"/>
      <c r="E145" s="595"/>
      <c r="F145" s="595"/>
      <c r="G145" s="595"/>
      <c r="H145" s="595"/>
      <c r="I145" s="595"/>
    </row>
    <row r="146" spans="1:9">
      <c r="A146" s="594"/>
      <c r="B146" s="594"/>
      <c r="C146" s="594"/>
      <c r="D146" s="595"/>
      <c r="E146" s="595"/>
      <c r="F146" s="595"/>
      <c r="G146" s="595"/>
      <c r="H146" s="595"/>
      <c r="I146" s="595"/>
    </row>
    <row r="147" spans="1:9">
      <c r="A147" s="594"/>
      <c r="B147" s="594"/>
      <c r="C147" s="594"/>
      <c r="D147" s="595"/>
      <c r="E147" s="595"/>
      <c r="F147" s="595"/>
      <c r="G147" s="595"/>
      <c r="H147" s="595"/>
      <c r="I147" s="595"/>
    </row>
    <row r="148" spans="1:9">
      <c r="A148" s="594"/>
      <c r="B148" s="594"/>
      <c r="C148" s="594"/>
      <c r="D148" s="595"/>
      <c r="E148" s="595"/>
      <c r="F148" s="595"/>
      <c r="G148" s="595"/>
      <c r="H148" s="595"/>
      <c r="I148" s="595"/>
    </row>
    <row r="149" spans="1:9">
      <c r="A149" s="594"/>
      <c r="B149" s="594"/>
      <c r="C149" s="594"/>
      <c r="D149" s="595"/>
      <c r="E149" s="595"/>
      <c r="F149" s="595"/>
      <c r="G149" s="595"/>
      <c r="H149" s="595"/>
      <c r="I149" s="595"/>
    </row>
    <row r="150" spans="1:9">
      <c r="A150" s="594"/>
      <c r="B150" s="594"/>
      <c r="C150" s="594"/>
      <c r="D150" s="595"/>
      <c r="E150" s="595"/>
      <c r="F150" s="595"/>
      <c r="G150" s="595"/>
      <c r="H150" s="595"/>
      <c r="I150" s="595"/>
    </row>
    <row r="151" spans="1:9">
      <c r="A151" s="594"/>
      <c r="B151" s="594"/>
      <c r="C151" s="594"/>
      <c r="D151" s="595"/>
      <c r="E151" s="595"/>
      <c r="F151" s="595"/>
      <c r="G151" s="595"/>
      <c r="H151" s="595"/>
      <c r="I151" s="595"/>
    </row>
    <row r="152" spans="1:9">
      <c r="A152" s="594"/>
      <c r="B152" s="594"/>
      <c r="C152" s="594"/>
      <c r="D152" s="595"/>
      <c r="E152" s="595"/>
      <c r="F152" s="595"/>
      <c r="G152" s="595"/>
      <c r="H152" s="595"/>
      <c r="I152" s="595"/>
    </row>
    <row r="153" spans="1:9">
      <c r="A153" s="594"/>
      <c r="B153" s="594"/>
      <c r="C153" s="594"/>
      <c r="D153" s="595"/>
      <c r="E153" s="595"/>
      <c r="F153" s="595"/>
      <c r="G153" s="595"/>
      <c r="H153" s="595"/>
      <c r="I153" s="595"/>
    </row>
    <row r="154" spans="1:9">
      <c r="A154" s="594"/>
      <c r="B154" s="594"/>
      <c r="C154" s="594"/>
      <c r="D154" s="595"/>
      <c r="E154" s="595"/>
      <c r="F154" s="595"/>
      <c r="G154" s="595"/>
      <c r="H154" s="595"/>
      <c r="I154" s="595"/>
    </row>
    <row r="155" spans="1:9">
      <c r="A155" s="594"/>
      <c r="B155" s="594"/>
      <c r="C155" s="594"/>
      <c r="D155" s="595"/>
      <c r="E155" s="595"/>
      <c r="F155" s="595"/>
      <c r="G155" s="595"/>
      <c r="H155" s="595"/>
      <c r="I155" s="595"/>
    </row>
    <row r="156" spans="1:9">
      <c r="A156" s="594"/>
      <c r="B156" s="594"/>
      <c r="C156" s="594"/>
      <c r="D156" s="595"/>
      <c r="E156" s="595"/>
      <c r="F156" s="595"/>
      <c r="G156" s="595"/>
      <c r="H156" s="595"/>
      <c r="I156" s="595"/>
    </row>
    <row r="157" spans="1:9">
      <c r="A157" s="594"/>
      <c r="B157" s="594"/>
      <c r="C157" s="594"/>
      <c r="D157" s="595"/>
      <c r="E157" s="595"/>
      <c r="F157" s="595"/>
      <c r="G157" s="595"/>
      <c r="H157" s="595"/>
      <c r="I157" s="595"/>
    </row>
    <row r="158" spans="1:9">
      <c r="A158" s="594"/>
      <c r="B158" s="594"/>
      <c r="C158" s="594"/>
      <c r="D158" s="595"/>
      <c r="E158" s="595"/>
      <c r="F158" s="595"/>
      <c r="G158" s="595"/>
      <c r="H158" s="595"/>
      <c r="I158" s="595"/>
    </row>
    <row r="159" spans="1:9">
      <c r="A159" s="594"/>
      <c r="B159" s="594"/>
      <c r="C159" s="594"/>
      <c r="D159" s="595"/>
      <c r="E159" s="595"/>
      <c r="F159" s="595"/>
      <c r="G159" s="595"/>
      <c r="H159" s="595"/>
      <c r="I159" s="595"/>
    </row>
    <row r="160" spans="1:9">
      <c r="A160" s="594"/>
      <c r="B160" s="594"/>
      <c r="C160" s="594"/>
      <c r="D160" s="595"/>
      <c r="E160" s="595"/>
      <c r="F160" s="595"/>
      <c r="G160" s="595"/>
      <c r="H160" s="595"/>
      <c r="I160" s="595"/>
    </row>
    <row r="161" spans="1:9">
      <c r="A161" s="594"/>
      <c r="B161" s="594"/>
      <c r="C161" s="594"/>
      <c r="D161" s="595"/>
      <c r="E161" s="595"/>
      <c r="F161" s="595"/>
      <c r="G161" s="595"/>
      <c r="H161" s="595"/>
      <c r="I161" s="595"/>
    </row>
    <row r="162" spans="1:9">
      <c r="A162" s="594"/>
      <c r="B162" s="594"/>
      <c r="C162" s="594"/>
      <c r="D162" s="595"/>
      <c r="E162" s="595"/>
      <c r="F162" s="595"/>
      <c r="G162" s="595"/>
      <c r="H162" s="595"/>
      <c r="I162" s="595"/>
    </row>
    <row r="163" spans="1:9">
      <c r="A163" s="594"/>
      <c r="B163" s="594"/>
      <c r="C163" s="594"/>
      <c r="D163" s="595"/>
      <c r="E163" s="595"/>
      <c r="F163" s="595"/>
      <c r="G163" s="595"/>
      <c r="H163" s="595"/>
      <c r="I163" s="595"/>
    </row>
    <row r="164" spans="1:9">
      <c r="A164" s="594"/>
      <c r="B164" s="594"/>
      <c r="C164" s="594"/>
      <c r="D164" s="595"/>
      <c r="E164" s="595"/>
      <c r="F164" s="595"/>
      <c r="G164" s="595"/>
      <c r="H164" s="595"/>
      <c r="I164" s="595"/>
    </row>
    <row r="165" spans="1:9">
      <c r="A165" s="594"/>
      <c r="B165" s="594"/>
      <c r="C165" s="594"/>
      <c r="D165" s="595"/>
      <c r="E165" s="595"/>
      <c r="F165" s="595"/>
      <c r="G165" s="595"/>
      <c r="H165" s="595"/>
      <c r="I165" s="595"/>
    </row>
    <row r="166" spans="1:9">
      <c r="A166" s="594"/>
      <c r="B166" s="594"/>
      <c r="C166" s="594"/>
      <c r="D166" s="595"/>
      <c r="E166" s="595"/>
      <c r="F166" s="595"/>
      <c r="G166" s="595"/>
      <c r="H166" s="595"/>
      <c r="I166" s="595"/>
    </row>
    <row r="167" spans="1:9">
      <c r="A167" s="594"/>
      <c r="B167" s="594"/>
      <c r="C167" s="594"/>
      <c r="D167" s="595"/>
      <c r="E167" s="595"/>
      <c r="F167" s="595"/>
      <c r="G167" s="595"/>
      <c r="H167" s="595"/>
      <c r="I167" s="595"/>
    </row>
    <row r="168" spans="1:9">
      <c r="A168" s="594"/>
      <c r="B168" s="594"/>
      <c r="C168" s="594"/>
      <c r="D168" s="595"/>
      <c r="E168" s="595"/>
      <c r="F168" s="595"/>
      <c r="G168" s="595"/>
      <c r="H168" s="595"/>
      <c r="I168" s="595"/>
    </row>
    <row r="169" spans="1:9">
      <c r="A169" s="594"/>
      <c r="B169" s="594"/>
      <c r="C169" s="594"/>
      <c r="D169" s="595"/>
      <c r="E169" s="595"/>
      <c r="F169" s="595"/>
      <c r="G169" s="595"/>
      <c r="H169" s="595"/>
      <c r="I169" s="595"/>
    </row>
    <row r="170" spans="1:9">
      <c r="A170" s="594"/>
      <c r="B170" s="594"/>
      <c r="C170" s="594"/>
      <c r="D170" s="595"/>
      <c r="E170" s="595"/>
      <c r="F170" s="595"/>
      <c r="G170" s="595"/>
      <c r="H170" s="595"/>
      <c r="I170" s="595"/>
    </row>
    <row r="171" spans="1:9">
      <c r="A171" s="594"/>
      <c r="B171" s="594"/>
      <c r="C171" s="594"/>
      <c r="D171" s="595"/>
      <c r="E171" s="595"/>
      <c r="F171" s="595"/>
      <c r="G171" s="595"/>
      <c r="H171" s="595"/>
      <c r="I171" s="595"/>
    </row>
    <row r="172" spans="1:9">
      <c r="A172" s="594"/>
      <c r="B172" s="594"/>
      <c r="C172" s="594"/>
      <c r="D172" s="595"/>
      <c r="E172" s="595"/>
      <c r="F172" s="595"/>
      <c r="G172" s="595"/>
      <c r="H172" s="595"/>
      <c r="I172" s="595"/>
    </row>
    <row r="173" spans="1:9">
      <c r="A173" s="594"/>
      <c r="B173" s="594"/>
      <c r="C173" s="594"/>
      <c r="D173" s="595"/>
      <c r="E173" s="595"/>
      <c r="F173" s="595"/>
      <c r="G173" s="595"/>
      <c r="H173" s="595"/>
      <c r="I173" s="595"/>
    </row>
    <row r="174" spans="1:9">
      <c r="A174" s="594"/>
      <c r="B174" s="594"/>
      <c r="C174" s="594"/>
      <c r="D174" s="595"/>
      <c r="E174" s="595"/>
      <c r="F174" s="595"/>
      <c r="G174" s="595"/>
      <c r="H174" s="595"/>
      <c r="I174" s="595"/>
    </row>
    <row r="175" spans="1:9">
      <c r="A175" s="594"/>
      <c r="B175" s="594"/>
      <c r="C175" s="594"/>
      <c r="D175" s="595"/>
      <c r="E175" s="595"/>
      <c r="F175" s="595"/>
      <c r="G175" s="595"/>
      <c r="H175" s="595"/>
      <c r="I175" s="595"/>
    </row>
    <row r="176" spans="1:9">
      <c r="A176" s="594"/>
      <c r="B176" s="594"/>
      <c r="C176" s="594"/>
      <c r="D176" s="595"/>
      <c r="E176" s="595"/>
      <c r="F176" s="595"/>
      <c r="G176" s="595"/>
      <c r="H176" s="595"/>
      <c r="I176" s="595"/>
    </row>
    <row r="177" spans="1:9">
      <c r="A177" s="594"/>
      <c r="B177" s="594"/>
      <c r="C177" s="594"/>
      <c r="D177" s="595"/>
      <c r="E177" s="595"/>
      <c r="F177" s="595"/>
      <c r="G177" s="595"/>
      <c r="H177" s="595"/>
      <c r="I177" s="595"/>
    </row>
    <row r="178" spans="1:9">
      <c r="A178" s="594"/>
      <c r="B178" s="594"/>
      <c r="C178" s="594"/>
      <c r="D178" s="595"/>
      <c r="E178" s="595"/>
      <c r="F178" s="595"/>
      <c r="G178" s="595"/>
      <c r="H178" s="595"/>
      <c r="I178" s="595"/>
    </row>
    <row r="179" spans="1:9">
      <c r="A179" s="594"/>
      <c r="B179" s="594"/>
      <c r="C179" s="594"/>
      <c r="D179" s="595"/>
      <c r="E179" s="595"/>
      <c r="F179" s="595"/>
      <c r="G179" s="595"/>
      <c r="H179" s="595"/>
      <c r="I179" s="595"/>
    </row>
    <row r="180" spans="1:9">
      <c r="A180" s="594"/>
      <c r="B180" s="594"/>
      <c r="C180" s="594"/>
      <c r="D180" s="595"/>
      <c r="E180" s="595"/>
      <c r="F180" s="595"/>
      <c r="G180" s="595"/>
      <c r="H180" s="595"/>
      <c r="I180" s="595"/>
    </row>
    <row r="181" spans="1:9">
      <c r="A181" s="594"/>
      <c r="B181" s="594"/>
      <c r="C181" s="594"/>
      <c r="D181" s="595"/>
      <c r="E181" s="595"/>
      <c r="F181" s="595"/>
      <c r="G181" s="595"/>
      <c r="H181" s="595"/>
      <c r="I181" s="595"/>
    </row>
    <row r="182" spans="1:9">
      <c r="A182" s="594"/>
      <c r="B182" s="594"/>
      <c r="C182" s="594"/>
      <c r="D182" s="595"/>
      <c r="E182" s="595"/>
      <c r="F182" s="595"/>
      <c r="G182" s="595"/>
      <c r="H182" s="595"/>
      <c r="I182" s="595"/>
    </row>
    <row r="183" spans="1:9">
      <c r="A183" s="594"/>
      <c r="B183" s="594"/>
      <c r="C183" s="594"/>
      <c r="D183" s="595"/>
      <c r="E183" s="595"/>
      <c r="F183" s="595"/>
      <c r="G183" s="595"/>
      <c r="H183" s="595"/>
      <c r="I183" s="595"/>
    </row>
    <row r="184" spans="1:9">
      <c r="A184" s="594"/>
      <c r="B184" s="594"/>
      <c r="C184" s="594"/>
      <c r="D184" s="595"/>
      <c r="E184" s="595"/>
      <c r="F184" s="595"/>
      <c r="G184" s="595"/>
      <c r="H184" s="595"/>
      <c r="I184" s="595"/>
    </row>
    <row r="185" spans="1:9">
      <c r="A185" s="594"/>
      <c r="B185" s="594"/>
      <c r="C185" s="594"/>
      <c r="D185" s="595"/>
      <c r="E185" s="595"/>
      <c r="F185" s="595"/>
      <c r="G185" s="595"/>
      <c r="H185" s="595"/>
      <c r="I185" s="595"/>
    </row>
    <row r="186" spans="1:9">
      <c r="A186" s="594"/>
      <c r="B186" s="594"/>
      <c r="C186" s="594"/>
      <c r="D186" s="595"/>
      <c r="E186" s="595"/>
      <c r="F186" s="595"/>
      <c r="G186" s="595"/>
      <c r="H186" s="595"/>
      <c r="I186" s="595"/>
    </row>
    <row r="187" spans="1:9">
      <c r="A187" s="594"/>
      <c r="B187" s="594"/>
      <c r="C187" s="594"/>
      <c r="D187" s="595"/>
      <c r="E187" s="595"/>
      <c r="F187" s="595"/>
      <c r="G187" s="595"/>
      <c r="H187" s="595"/>
      <c r="I187" s="595"/>
    </row>
    <row r="188" spans="1:9">
      <c r="A188" s="594"/>
      <c r="B188" s="594"/>
      <c r="C188" s="594"/>
      <c r="D188" s="595"/>
      <c r="E188" s="595"/>
      <c r="F188" s="595"/>
      <c r="G188" s="595"/>
      <c r="H188" s="595"/>
      <c r="I188" s="595"/>
    </row>
    <row r="189" spans="1:9">
      <c r="A189" s="594"/>
      <c r="B189" s="594"/>
      <c r="C189" s="594"/>
      <c r="D189" s="595"/>
      <c r="E189" s="595"/>
      <c r="F189" s="595"/>
      <c r="G189" s="595"/>
      <c r="H189" s="595"/>
      <c r="I189" s="595"/>
    </row>
    <row r="190" spans="1:9">
      <c r="A190" s="594"/>
      <c r="B190" s="594"/>
      <c r="C190" s="594"/>
      <c r="D190" s="595"/>
      <c r="E190" s="595"/>
      <c r="F190" s="595"/>
      <c r="G190" s="595"/>
      <c r="H190" s="595"/>
      <c r="I190" s="595"/>
    </row>
    <row r="191" spans="1:9">
      <c r="A191" s="594"/>
      <c r="B191" s="594"/>
      <c r="C191" s="594"/>
      <c r="D191" s="595"/>
      <c r="E191" s="595"/>
      <c r="F191" s="595"/>
      <c r="G191" s="595"/>
      <c r="H191" s="595"/>
      <c r="I191" s="595"/>
    </row>
    <row r="192" spans="1:9">
      <c r="A192" s="594"/>
      <c r="B192" s="594"/>
      <c r="C192" s="594"/>
      <c r="D192" s="595"/>
      <c r="E192" s="595"/>
      <c r="F192" s="595"/>
      <c r="G192" s="595"/>
      <c r="H192" s="595"/>
      <c r="I192" s="595"/>
    </row>
    <row r="193" spans="1:9">
      <c r="A193" s="594"/>
      <c r="B193" s="594"/>
      <c r="C193" s="594"/>
      <c r="D193" s="595"/>
      <c r="E193" s="595"/>
      <c r="F193" s="595"/>
      <c r="G193" s="595"/>
      <c r="H193" s="595"/>
      <c r="I193" s="595"/>
    </row>
    <row r="194" spans="1:9">
      <c r="A194" s="594"/>
      <c r="B194" s="594"/>
      <c r="C194" s="594"/>
      <c r="D194" s="595"/>
      <c r="E194" s="595"/>
      <c r="F194" s="595"/>
      <c r="G194" s="595"/>
      <c r="H194" s="595"/>
      <c r="I194" s="595"/>
    </row>
    <row r="195" spans="1:9">
      <c r="A195" s="594"/>
      <c r="B195" s="594"/>
      <c r="C195" s="594"/>
      <c r="D195" s="595"/>
      <c r="E195" s="595"/>
      <c r="F195" s="595"/>
      <c r="G195" s="595"/>
      <c r="H195" s="595"/>
      <c r="I195" s="595"/>
    </row>
    <row r="196" spans="1:9">
      <c r="A196" s="594"/>
      <c r="B196" s="594"/>
      <c r="C196" s="594"/>
      <c r="D196" s="595"/>
      <c r="E196" s="595"/>
      <c r="F196" s="595"/>
      <c r="G196" s="595"/>
      <c r="H196" s="595"/>
      <c r="I196" s="595"/>
    </row>
    <row r="197" spans="1:9">
      <c r="A197" s="594"/>
      <c r="B197" s="594"/>
      <c r="C197" s="594"/>
      <c r="D197" s="595"/>
      <c r="E197" s="595"/>
      <c r="F197" s="595"/>
      <c r="G197" s="595"/>
      <c r="H197" s="595"/>
      <c r="I197" s="595"/>
    </row>
    <row r="198" spans="1:9">
      <c r="A198" s="594"/>
      <c r="B198" s="594"/>
      <c r="C198" s="594"/>
      <c r="D198" s="595"/>
      <c r="E198" s="595"/>
      <c r="F198" s="595"/>
      <c r="G198" s="595"/>
      <c r="H198" s="595"/>
      <c r="I198" s="595"/>
    </row>
    <row r="199" spans="1:9">
      <c r="A199" s="594"/>
      <c r="B199" s="594"/>
      <c r="C199" s="594"/>
      <c r="D199" s="595"/>
      <c r="E199" s="595"/>
      <c r="F199" s="595"/>
      <c r="G199" s="595"/>
      <c r="H199" s="595"/>
      <c r="I199" s="595"/>
    </row>
    <row r="200" spans="1:9">
      <c r="A200" s="594"/>
      <c r="B200" s="594"/>
      <c r="C200" s="594"/>
      <c r="D200" s="595"/>
      <c r="E200" s="595"/>
      <c r="F200" s="595"/>
      <c r="G200" s="595"/>
      <c r="H200" s="595"/>
      <c r="I200" s="595"/>
    </row>
    <row r="201" spans="1:9">
      <c r="A201" s="594"/>
      <c r="B201" s="594"/>
      <c r="C201" s="594"/>
      <c r="D201" s="595"/>
      <c r="E201" s="595"/>
      <c r="F201" s="595"/>
      <c r="G201" s="595"/>
      <c r="H201" s="595"/>
      <c r="I201" s="595"/>
    </row>
    <row r="202" spans="1:9">
      <c r="A202" s="594"/>
      <c r="B202" s="594"/>
      <c r="C202" s="594"/>
      <c r="D202" s="595"/>
      <c r="E202" s="595"/>
      <c r="F202" s="595"/>
      <c r="G202" s="595"/>
      <c r="H202" s="595"/>
      <c r="I202" s="595"/>
    </row>
    <row r="203" spans="1:9">
      <c r="A203" s="594"/>
      <c r="B203" s="594"/>
      <c r="C203" s="594"/>
      <c r="D203" s="595"/>
      <c r="E203" s="595"/>
      <c r="F203" s="595"/>
      <c r="G203" s="595"/>
      <c r="H203" s="595"/>
      <c r="I203" s="595"/>
    </row>
    <row r="204" spans="1:9">
      <c r="A204" s="594"/>
      <c r="B204" s="594"/>
      <c r="C204" s="594"/>
      <c r="D204" s="595"/>
      <c r="E204" s="595"/>
      <c r="F204" s="595"/>
      <c r="G204" s="595"/>
      <c r="H204" s="595"/>
      <c r="I204" s="595"/>
    </row>
    <row r="205" spans="1:9">
      <c r="A205" s="594"/>
      <c r="B205" s="594"/>
      <c r="C205" s="594"/>
      <c r="D205" s="595"/>
      <c r="E205" s="595"/>
      <c r="F205" s="595"/>
      <c r="G205" s="595"/>
      <c r="H205" s="595"/>
      <c r="I205" s="595"/>
    </row>
    <row r="206" spans="1:9">
      <c r="A206" s="594"/>
      <c r="B206" s="594"/>
      <c r="C206" s="594"/>
      <c r="D206" s="595"/>
      <c r="E206" s="595"/>
      <c r="F206" s="595"/>
      <c r="G206" s="595"/>
      <c r="H206" s="595"/>
      <c r="I206" s="595"/>
    </row>
    <row r="207" spans="1:9">
      <c r="A207" s="594"/>
      <c r="B207" s="594"/>
      <c r="C207" s="594"/>
      <c r="D207" s="595"/>
      <c r="E207" s="595"/>
      <c r="F207" s="595"/>
      <c r="G207" s="595"/>
      <c r="H207" s="595"/>
      <c r="I207" s="595"/>
    </row>
    <row r="208" spans="1:9">
      <c r="A208" s="594"/>
      <c r="B208" s="594"/>
      <c r="C208" s="594"/>
      <c r="D208" s="595"/>
      <c r="E208" s="595"/>
      <c r="F208" s="595"/>
      <c r="G208" s="595"/>
      <c r="H208" s="595"/>
      <c r="I208" s="595"/>
    </row>
    <row r="209" spans="1:9">
      <c r="A209" s="594"/>
      <c r="B209" s="594"/>
      <c r="C209" s="594"/>
      <c r="D209" s="595"/>
      <c r="E209" s="595"/>
      <c r="F209" s="595"/>
      <c r="G209" s="595"/>
      <c r="H209" s="595"/>
      <c r="I209" s="595"/>
    </row>
    <row r="210" spans="1:9">
      <c r="A210" s="594"/>
      <c r="B210" s="594"/>
      <c r="C210" s="594"/>
      <c r="D210" s="595"/>
      <c r="E210" s="595"/>
      <c r="F210" s="595"/>
      <c r="G210" s="595"/>
      <c r="H210" s="595"/>
      <c r="I210" s="595"/>
    </row>
    <row r="211" spans="1:9">
      <c r="A211" s="594"/>
      <c r="B211" s="594"/>
      <c r="C211" s="594"/>
      <c r="D211" s="595"/>
      <c r="E211" s="595"/>
      <c r="F211" s="595"/>
      <c r="G211" s="595"/>
      <c r="H211" s="595"/>
      <c r="I211" s="595"/>
    </row>
    <row r="212" spans="1:9">
      <c r="A212" s="594"/>
      <c r="B212" s="594"/>
      <c r="C212" s="594"/>
      <c r="D212" s="595"/>
      <c r="E212" s="595"/>
      <c r="F212" s="595"/>
      <c r="G212" s="595"/>
      <c r="H212" s="595"/>
      <c r="I212" s="595"/>
    </row>
    <row r="213" spans="1:9">
      <c r="A213" s="594"/>
      <c r="B213" s="594"/>
      <c r="C213" s="594"/>
      <c r="D213" s="595"/>
      <c r="E213" s="595"/>
      <c r="F213" s="595"/>
      <c r="G213" s="595"/>
      <c r="H213" s="595"/>
      <c r="I213" s="595"/>
    </row>
    <row r="214" spans="1:9">
      <c r="A214" s="594"/>
      <c r="B214" s="594"/>
      <c r="C214" s="594"/>
      <c r="D214" s="595"/>
      <c r="E214" s="595"/>
      <c r="F214" s="595"/>
      <c r="G214" s="595"/>
      <c r="H214" s="595"/>
      <c r="I214" s="595"/>
    </row>
    <row r="215" spans="1:9">
      <c r="A215" s="594"/>
      <c r="B215" s="594"/>
      <c r="C215" s="594"/>
      <c r="D215" s="595"/>
      <c r="E215" s="595"/>
      <c r="F215" s="595"/>
      <c r="G215" s="595"/>
      <c r="H215" s="595"/>
      <c r="I215" s="595"/>
    </row>
    <row r="216" spans="1:9">
      <c r="A216" s="594"/>
      <c r="B216" s="594"/>
      <c r="C216" s="594"/>
      <c r="D216" s="595"/>
      <c r="E216" s="595"/>
      <c r="F216" s="595"/>
      <c r="G216" s="595"/>
      <c r="H216" s="595"/>
      <c r="I216" s="595"/>
    </row>
    <row r="217" spans="1:9">
      <c r="A217" s="594"/>
      <c r="B217" s="594"/>
      <c r="C217" s="594"/>
      <c r="D217" s="595"/>
      <c r="E217" s="595"/>
      <c r="F217" s="595"/>
      <c r="G217" s="595"/>
      <c r="H217" s="595"/>
      <c r="I217" s="595"/>
    </row>
    <row r="218" spans="1:9">
      <c r="A218" s="594"/>
      <c r="B218" s="594"/>
      <c r="C218" s="594"/>
      <c r="D218" s="595"/>
      <c r="E218" s="595"/>
      <c r="F218" s="595"/>
      <c r="G218" s="595"/>
      <c r="H218" s="595"/>
      <c r="I218" s="595"/>
    </row>
    <row r="219" spans="1:9">
      <c r="A219" s="594"/>
      <c r="B219" s="594"/>
      <c r="C219" s="594"/>
      <c r="D219" s="595"/>
      <c r="E219" s="595"/>
      <c r="F219" s="595"/>
      <c r="G219" s="595"/>
      <c r="H219" s="595"/>
      <c r="I219" s="595"/>
    </row>
    <row r="220" spans="1:9">
      <c r="A220" s="594"/>
      <c r="B220" s="594"/>
      <c r="C220" s="594"/>
      <c r="D220" s="595"/>
      <c r="E220" s="595"/>
      <c r="F220" s="595"/>
      <c r="G220" s="595"/>
      <c r="H220" s="595"/>
      <c r="I220" s="595"/>
    </row>
    <row r="221" spans="1:9">
      <c r="A221" s="594"/>
      <c r="B221" s="594"/>
      <c r="C221" s="594"/>
      <c r="D221" s="595"/>
      <c r="E221" s="595"/>
      <c r="F221" s="595"/>
      <c r="G221" s="595"/>
      <c r="H221" s="595"/>
      <c r="I221" s="595"/>
    </row>
    <row r="222" spans="1:9">
      <c r="A222" s="594"/>
      <c r="B222" s="594"/>
      <c r="C222" s="594"/>
      <c r="D222" s="595"/>
      <c r="E222" s="595"/>
      <c r="F222" s="595"/>
      <c r="G222" s="595"/>
      <c r="H222" s="595"/>
      <c r="I222" s="595"/>
    </row>
    <row r="223" spans="1:9">
      <c r="A223" s="594"/>
      <c r="B223" s="594"/>
      <c r="C223" s="594"/>
      <c r="D223" s="595"/>
      <c r="E223" s="595"/>
      <c r="F223" s="595"/>
      <c r="G223" s="595"/>
      <c r="H223" s="595"/>
      <c r="I223" s="595"/>
    </row>
    <row r="224" spans="1:9">
      <c r="A224" s="594"/>
      <c r="B224" s="594"/>
      <c r="C224" s="594"/>
      <c r="D224" s="595"/>
      <c r="E224" s="595"/>
      <c r="F224" s="595"/>
      <c r="G224" s="595"/>
      <c r="H224" s="595"/>
      <c r="I224" s="595"/>
    </row>
    <row r="225" spans="1:9">
      <c r="A225" s="594"/>
      <c r="B225" s="594"/>
      <c r="C225" s="594"/>
      <c r="D225" s="595"/>
      <c r="E225" s="595"/>
      <c r="F225" s="595"/>
      <c r="G225" s="595"/>
      <c r="H225" s="595"/>
      <c r="I225" s="595"/>
    </row>
    <row r="226" spans="1:9">
      <c r="A226" s="594"/>
      <c r="B226" s="594"/>
      <c r="C226" s="594"/>
      <c r="D226" s="595"/>
      <c r="E226" s="595"/>
      <c r="F226" s="595"/>
      <c r="G226" s="595"/>
      <c r="H226" s="595"/>
      <c r="I226" s="595"/>
    </row>
    <row r="227" spans="1:9">
      <c r="A227" s="594"/>
      <c r="B227" s="594"/>
      <c r="C227" s="594"/>
      <c r="D227" s="595"/>
      <c r="E227" s="595"/>
      <c r="F227" s="595"/>
      <c r="G227" s="595"/>
      <c r="H227" s="595"/>
      <c r="I227" s="595"/>
    </row>
    <row r="228" spans="1:9">
      <c r="A228" s="594"/>
      <c r="B228" s="594"/>
      <c r="C228" s="594"/>
      <c r="D228" s="595"/>
      <c r="E228" s="595"/>
      <c r="F228" s="595"/>
      <c r="G228" s="595"/>
      <c r="H228" s="595"/>
      <c r="I228" s="595"/>
    </row>
    <row r="229" spans="1:9">
      <c r="A229" s="594"/>
      <c r="B229" s="594"/>
      <c r="C229" s="594"/>
      <c r="D229" s="595"/>
      <c r="E229" s="595"/>
      <c r="F229" s="595"/>
      <c r="G229" s="595"/>
      <c r="H229" s="595"/>
      <c r="I229" s="595"/>
    </row>
    <row r="230" spans="1:9">
      <c r="A230" s="594"/>
      <c r="B230" s="594"/>
      <c r="C230" s="594"/>
      <c r="D230" s="595"/>
      <c r="E230" s="595"/>
      <c r="F230" s="595"/>
      <c r="G230" s="595"/>
      <c r="H230" s="595"/>
      <c r="I230" s="595"/>
    </row>
    <row r="231" spans="1:9">
      <c r="A231" s="594"/>
      <c r="B231" s="594"/>
      <c r="C231" s="594"/>
      <c r="D231" s="595"/>
      <c r="E231" s="595"/>
      <c r="F231" s="595"/>
      <c r="G231" s="595"/>
      <c r="H231" s="595"/>
      <c r="I231" s="595"/>
    </row>
    <row r="232" spans="1:9">
      <c r="A232" s="594"/>
      <c r="B232" s="594"/>
      <c r="C232" s="594"/>
      <c r="D232" s="595"/>
      <c r="E232" s="595"/>
      <c r="F232" s="595"/>
      <c r="G232" s="595"/>
      <c r="H232" s="595"/>
      <c r="I232" s="595"/>
    </row>
    <row r="233" spans="1:9">
      <c r="A233" s="594"/>
      <c r="B233" s="594"/>
      <c r="C233" s="594"/>
      <c r="D233" s="595"/>
      <c r="E233" s="595"/>
      <c r="F233" s="595"/>
      <c r="G233" s="595"/>
      <c r="H233" s="595"/>
      <c r="I233" s="595"/>
    </row>
    <row r="234" spans="1:9">
      <c r="A234" s="594"/>
      <c r="B234" s="594"/>
      <c r="C234" s="594"/>
      <c r="D234" s="595"/>
      <c r="E234" s="595"/>
      <c r="F234" s="595"/>
      <c r="G234" s="595"/>
      <c r="H234" s="595"/>
      <c r="I234" s="595"/>
    </row>
    <row r="235" spans="1:9">
      <c r="A235" s="594"/>
      <c r="B235" s="594"/>
      <c r="C235" s="594"/>
      <c r="D235" s="595"/>
      <c r="E235" s="595"/>
      <c r="F235" s="595"/>
      <c r="G235" s="595"/>
      <c r="H235" s="595"/>
      <c r="I235" s="595"/>
    </row>
    <row r="236" spans="1:9">
      <c r="A236" s="594"/>
      <c r="B236" s="594"/>
      <c r="C236" s="594"/>
      <c r="D236" s="595"/>
      <c r="E236" s="595"/>
      <c r="F236" s="595"/>
      <c r="G236" s="595"/>
      <c r="H236" s="595"/>
      <c r="I236" s="595"/>
    </row>
    <row r="237" spans="1:9">
      <c r="A237" s="594"/>
      <c r="B237" s="594"/>
      <c r="C237" s="594"/>
      <c r="D237" s="595"/>
      <c r="E237" s="595"/>
      <c r="F237" s="595"/>
      <c r="G237" s="595"/>
      <c r="H237" s="595"/>
      <c r="I237" s="595"/>
    </row>
    <row r="238" spans="1:9">
      <c r="A238" s="594"/>
      <c r="B238" s="594"/>
      <c r="C238" s="594"/>
      <c r="D238" s="595"/>
      <c r="E238" s="595"/>
      <c r="F238" s="595"/>
      <c r="G238" s="595"/>
      <c r="H238" s="595"/>
      <c r="I238" s="595"/>
    </row>
    <row r="239" spans="1:9">
      <c r="A239" s="594"/>
      <c r="B239" s="594"/>
      <c r="C239" s="594"/>
      <c r="D239" s="595"/>
      <c r="E239" s="595"/>
      <c r="F239" s="595"/>
      <c r="G239" s="595"/>
      <c r="H239" s="595"/>
      <c r="I239" s="595"/>
    </row>
    <row r="240" spans="1:9">
      <c r="A240" s="594"/>
      <c r="B240" s="594"/>
      <c r="C240" s="594"/>
      <c r="D240" s="595"/>
      <c r="E240" s="595"/>
      <c r="F240" s="595"/>
      <c r="G240" s="595"/>
      <c r="H240" s="595"/>
      <c r="I240" s="595"/>
    </row>
    <row r="241" spans="1:9">
      <c r="A241" s="594"/>
      <c r="B241" s="594"/>
      <c r="C241" s="594"/>
      <c r="D241" s="595"/>
      <c r="E241" s="595"/>
      <c r="F241" s="595"/>
      <c r="G241" s="595"/>
      <c r="H241" s="595"/>
      <c r="I241" s="595"/>
    </row>
    <row r="242" spans="1:9">
      <c r="A242" s="594"/>
      <c r="B242" s="594"/>
      <c r="C242" s="594"/>
      <c r="D242" s="595"/>
      <c r="E242" s="595"/>
      <c r="F242" s="595"/>
      <c r="G242" s="595"/>
      <c r="H242" s="595"/>
      <c r="I242" s="595"/>
    </row>
    <row r="243" spans="1:9">
      <c r="A243" s="594"/>
      <c r="B243" s="594"/>
      <c r="C243" s="594"/>
      <c r="D243" s="595"/>
      <c r="E243" s="595"/>
      <c r="F243" s="595"/>
      <c r="G243" s="595"/>
      <c r="H243" s="595"/>
      <c r="I243" s="595"/>
    </row>
    <row r="244" spans="1:9">
      <c r="A244" s="594"/>
      <c r="B244" s="594"/>
      <c r="C244" s="594"/>
      <c r="D244" s="595"/>
      <c r="E244" s="595"/>
      <c r="F244" s="595"/>
      <c r="G244" s="595"/>
      <c r="H244" s="595"/>
      <c r="I244" s="595"/>
    </row>
    <row r="245" spans="1:9">
      <c r="A245" s="594"/>
      <c r="B245" s="594"/>
      <c r="C245" s="594"/>
      <c r="D245" s="595"/>
      <c r="E245" s="595"/>
      <c r="F245" s="595"/>
      <c r="G245" s="595"/>
      <c r="H245" s="595"/>
      <c r="I245" s="595"/>
    </row>
    <row r="246" spans="1:9">
      <c r="A246" s="594"/>
      <c r="B246" s="594"/>
      <c r="C246" s="594"/>
      <c r="D246" s="595"/>
      <c r="E246" s="595"/>
      <c r="F246" s="595"/>
      <c r="G246" s="595"/>
      <c r="H246" s="595"/>
      <c r="I246" s="595"/>
    </row>
    <row r="247" spans="1:9">
      <c r="A247" s="594"/>
      <c r="B247" s="594"/>
      <c r="C247" s="594"/>
      <c r="D247" s="595"/>
      <c r="E247" s="595"/>
      <c r="F247" s="595"/>
      <c r="G247" s="595"/>
      <c r="H247" s="595"/>
      <c r="I247" s="595"/>
    </row>
    <row r="248" spans="1:9">
      <c r="A248" s="594"/>
      <c r="B248" s="594"/>
      <c r="C248" s="594"/>
      <c r="D248" s="595"/>
      <c r="E248" s="595"/>
      <c r="F248" s="595"/>
      <c r="G248" s="595"/>
      <c r="H248" s="595"/>
      <c r="I248" s="59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2018-08-07T05:50:01Z</dcterms:created>
  <dcterms:modified xsi:type="dcterms:W3CDTF">2018-08-07T05:55:59Z</dcterms:modified>
</cp:coreProperties>
</file>