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0545"/>
  </bookViews>
  <sheets>
    <sheet name="бюджет" sheetId="1" r:id="rId1"/>
    <sheet name="к.33" sheetId="2" r:id="rId2"/>
    <sheet name="СЕС-ДЕС" sheetId="3" r:id="rId3"/>
    <sheet name="СЕС-КСФ" sheetId="4" r:id="rId4"/>
    <sheet name="СЕС-РА" sheetId="5" r:id="rId5"/>
  </sheets>
  <externalReferences>
    <externalReference r:id="rId6"/>
    <externalReference r:id="rId7"/>
    <externalReference r:id="rId8"/>
    <externalReference r:id="rId9"/>
  </externalReferences>
  <definedNames>
    <definedName name="SMETKA">[1]list!$A$2:$C$7</definedName>
  </definedNames>
  <calcPr calcId="145621"/>
</workbook>
</file>

<file path=xl/calcChain.xml><?xml version="1.0" encoding="utf-8"?>
<calcChain xmlns="http://schemas.openxmlformats.org/spreadsheetml/2006/main">
  <c r="I96" i="5" l="1"/>
  <c r="H96" i="5"/>
  <c r="G96" i="5"/>
  <c r="F96" i="5"/>
  <c r="D96" i="5"/>
  <c r="I95" i="5"/>
  <c r="H95" i="5"/>
  <c r="G95" i="5"/>
  <c r="F95" i="5"/>
  <c r="D95" i="5"/>
  <c r="I94" i="5"/>
  <c r="H94" i="5"/>
  <c r="G94" i="5"/>
  <c r="F94" i="5"/>
  <c r="D94" i="5"/>
  <c r="I93" i="5"/>
  <c r="H93" i="5"/>
  <c r="G93" i="5"/>
  <c r="F93" i="5"/>
  <c r="E93" i="5" s="1"/>
  <c r="D93" i="5"/>
  <c r="I92" i="5"/>
  <c r="H92" i="5"/>
  <c r="G92" i="5"/>
  <c r="F92" i="5"/>
  <c r="D92" i="5"/>
  <c r="I91" i="5"/>
  <c r="H91" i="5"/>
  <c r="G91" i="5"/>
  <c r="F91" i="5"/>
  <c r="D91" i="5"/>
  <c r="I90" i="5"/>
  <c r="H90" i="5"/>
  <c r="G90" i="5"/>
  <c r="F90" i="5"/>
  <c r="D90" i="5"/>
  <c r="I89" i="5"/>
  <c r="H89" i="5"/>
  <c r="G89" i="5"/>
  <c r="F89" i="5"/>
  <c r="E89" i="5" s="1"/>
  <c r="D89" i="5"/>
  <c r="I88" i="5"/>
  <c r="H88" i="5"/>
  <c r="G88" i="5"/>
  <c r="F88" i="5"/>
  <c r="D88" i="5"/>
  <c r="I87" i="5"/>
  <c r="H87" i="5"/>
  <c r="H86" i="5" s="1"/>
  <c r="G87" i="5"/>
  <c r="F87" i="5"/>
  <c r="D87" i="5"/>
  <c r="D86" i="5" s="1"/>
  <c r="I86" i="5"/>
  <c r="I85" i="5"/>
  <c r="H85" i="5"/>
  <c r="G85" i="5"/>
  <c r="F85" i="5"/>
  <c r="D85" i="5"/>
  <c r="I84" i="5"/>
  <c r="H84" i="5"/>
  <c r="G84" i="5"/>
  <c r="F84" i="5"/>
  <c r="D84" i="5"/>
  <c r="I83" i="5"/>
  <c r="H83" i="5"/>
  <c r="G83" i="5"/>
  <c r="F83" i="5"/>
  <c r="E83" i="5" s="1"/>
  <c r="D83" i="5"/>
  <c r="I82" i="5"/>
  <c r="H82" i="5"/>
  <c r="G82" i="5"/>
  <c r="F82" i="5"/>
  <c r="D82" i="5"/>
  <c r="E81" i="5"/>
  <c r="I80" i="5"/>
  <c r="H80" i="5"/>
  <c r="G80" i="5"/>
  <c r="F80" i="5"/>
  <c r="D80" i="5"/>
  <c r="I79" i="5"/>
  <c r="H79" i="5"/>
  <c r="G79" i="5"/>
  <c r="F79" i="5"/>
  <c r="E79" i="5" s="1"/>
  <c r="D79" i="5"/>
  <c r="I78" i="5"/>
  <c r="H78" i="5"/>
  <c r="H77" i="5" s="1"/>
  <c r="G78" i="5"/>
  <c r="F78" i="5"/>
  <c r="D78" i="5"/>
  <c r="D77" i="5" s="1"/>
  <c r="I77" i="5"/>
  <c r="I76" i="5"/>
  <c r="H76" i="5"/>
  <c r="G76" i="5"/>
  <c r="F76" i="5"/>
  <c r="D76" i="5"/>
  <c r="I75" i="5"/>
  <c r="H75" i="5"/>
  <c r="G75" i="5"/>
  <c r="F75" i="5"/>
  <c r="D75" i="5"/>
  <c r="I74" i="5"/>
  <c r="H74" i="5"/>
  <c r="G74" i="5"/>
  <c r="F74" i="5"/>
  <c r="D74" i="5"/>
  <c r="I73" i="5"/>
  <c r="H73" i="5"/>
  <c r="G73" i="5"/>
  <c r="F73" i="5"/>
  <c r="E73" i="5"/>
  <c r="D73" i="5"/>
  <c r="I72" i="5"/>
  <c r="H72" i="5"/>
  <c r="G72" i="5"/>
  <c r="E72" i="5" s="1"/>
  <c r="F72" i="5"/>
  <c r="D72" i="5"/>
  <c r="I71" i="5"/>
  <c r="H71" i="5"/>
  <c r="H68" i="5" s="1"/>
  <c r="H66" i="5" s="1"/>
  <c r="G71" i="5"/>
  <c r="F71" i="5"/>
  <c r="D71" i="5"/>
  <c r="I70" i="5"/>
  <c r="H70" i="5"/>
  <c r="G70" i="5"/>
  <c r="F70" i="5"/>
  <c r="D70" i="5"/>
  <c r="I69" i="5"/>
  <c r="H69" i="5"/>
  <c r="G69" i="5"/>
  <c r="F69" i="5"/>
  <c r="F68" i="5" s="1"/>
  <c r="D69" i="5"/>
  <c r="D68" i="5" s="1"/>
  <c r="D66" i="5" s="1"/>
  <c r="G68" i="5"/>
  <c r="E67" i="5"/>
  <c r="I63" i="5"/>
  <c r="H63" i="5"/>
  <c r="G63" i="5"/>
  <c r="F63" i="5"/>
  <c r="D63" i="5"/>
  <c r="I62" i="5"/>
  <c r="H62" i="5"/>
  <c r="G62" i="5"/>
  <c r="F62" i="5"/>
  <c r="D62" i="5"/>
  <c r="E61" i="5"/>
  <c r="I60" i="5"/>
  <c r="H60" i="5"/>
  <c r="G60" i="5"/>
  <c r="F60" i="5"/>
  <c r="D60" i="5"/>
  <c r="I59" i="5"/>
  <c r="H59" i="5"/>
  <c r="E59" i="5" s="1"/>
  <c r="G59" i="5"/>
  <c r="F59" i="5"/>
  <c r="D59" i="5"/>
  <c r="I58" i="5"/>
  <c r="H58" i="5"/>
  <c r="G58" i="5"/>
  <c r="F58" i="5"/>
  <c r="D58" i="5"/>
  <c r="I57" i="5"/>
  <c r="H57" i="5"/>
  <c r="H56" i="5" s="1"/>
  <c r="G57" i="5"/>
  <c r="F57" i="5"/>
  <c r="F56" i="5" s="1"/>
  <c r="D57" i="5"/>
  <c r="I55" i="5"/>
  <c r="H55" i="5"/>
  <c r="E55" i="5" s="1"/>
  <c r="G55" i="5"/>
  <c r="F55" i="5"/>
  <c r="D55" i="5"/>
  <c r="I54" i="5"/>
  <c r="H54" i="5"/>
  <c r="G54" i="5"/>
  <c r="F54" i="5"/>
  <c r="D54" i="5"/>
  <c r="I53" i="5"/>
  <c r="H53" i="5"/>
  <c r="G53" i="5"/>
  <c r="F53" i="5"/>
  <c r="D53" i="5"/>
  <c r="I52" i="5"/>
  <c r="H52" i="5"/>
  <c r="G52" i="5"/>
  <c r="F52" i="5"/>
  <c r="D52" i="5"/>
  <c r="I51" i="5"/>
  <c r="H51" i="5"/>
  <c r="E51" i="5" s="1"/>
  <c r="G51" i="5"/>
  <c r="F51" i="5"/>
  <c r="D51" i="5"/>
  <c r="I50" i="5"/>
  <c r="H50" i="5"/>
  <c r="G50" i="5"/>
  <c r="F50" i="5"/>
  <c r="D50" i="5"/>
  <c r="I49" i="5"/>
  <c r="H49" i="5"/>
  <c r="G49" i="5"/>
  <c r="F49" i="5"/>
  <c r="D49" i="5"/>
  <c r="I48" i="5"/>
  <c r="H48" i="5"/>
  <c r="G48" i="5"/>
  <c r="F48" i="5"/>
  <c r="D48" i="5"/>
  <c r="I47" i="5"/>
  <c r="H47" i="5"/>
  <c r="E47" i="5" s="1"/>
  <c r="G47" i="5"/>
  <c r="F47" i="5"/>
  <c r="D47" i="5"/>
  <c r="I46" i="5"/>
  <c r="H46" i="5"/>
  <c r="G46" i="5"/>
  <c r="F46" i="5"/>
  <c r="D46" i="5"/>
  <c r="I45" i="5"/>
  <c r="H45" i="5"/>
  <c r="G45" i="5"/>
  <c r="F45" i="5"/>
  <c r="D45" i="5"/>
  <c r="I44" i="5"/>
  <c r="H44" i="5"/>
  <c r="G44" i="5"/>
  <c r="F44" i="5"/>
  <c r="D44" i="5"/>
  <c r="I43" i="5"/>
  <c r="H43" i="5"/>
  <c r="E43" i="5" s="1"/>
  <c r="G43" i="5"/>
  <c r="F43" i="5"/>
  <c r="D43" i="5"/>
  <c r="I42" i="5"/>
  <c r="I39" i="5" s="1"/>
  <c r="I38" i="5" s="1"/>
  <c r="H42" i="5"/>
  <c r="G42" i="5"/>
  <c r="F42" i="5"/>
  <c r="D42" i="5"/>
  <c r="D39" i="5" s="1"/>
  <c r="D38" i="5" s="1"/>
  <c r="I41" i="5"/>
  <c r="H41" i="5"/>
  <c r="G41" i="5"/>
  <c r="F41" i="5"/>
  <c r="D41" i="5"/>
  <c r="I40" i="5"/>
  <c r="H40" i="5"/>
  <c r="G40" i="5"/>
  <c r="G39" i="5" s="1"/>
  <c r="G38" i="5" s="1"/>
  <c r="F40" i="5"/>
  <c r="D40" i="5"/>
  <c r="H39" i="5"/>
  <c r="H38" i="5" s="1"/>
  <c r="I37" i="5"/>
  <c r="H37" i="5"/>
  <c r="G37" i="5"/>
  <c r="F37" i="5"/>
  <c r="D37" i="5"/>
  <c r="I36" i="5"/>
  <c r="H36" i="5"/>
  <c r="G36" i="5"/>
  <c r="F36" i="5"/>
  <c r="D36" i="5"/>
  <c r="E35" i="5"/>
  <c r="E34" i="5"/>
  <c r="I33" i="5"/>
  <c r="H33" i="5"/>
  <c r="G33" i="5"/>
  <c r="F33" i="5"/>
  <c r="D33" i="5"/>
  <c r="I32" i="5"/>
  <c r="H32" i="5"/>
  <c r="E32" i="5" s="1"/>
  <c r="G32" i="5"/>
  <c r="F32" i="5"/>
  <c r="D32" i="5"/>
  <c r="I31" i="5"/>
  <c r="H31" i="5"/>
  <c r="G31" i="5"/>
  <c r="F31" i="5"/>
  <c r="D31" i="5"/>
  <c r="I30" i="5"/>
  <c r="H30" i="5"/>
  <c r="G30" i="5"/>
  <c r="F30" i="5"/>
  <c r="D30" i="5"/>
  <c r="I29" i="5"/>
  <c r="H29" i="5"/>
  <c r="G29" i="5"/>
  <c r="F29" i="5"/>
  <c r="D29" i="5"/>
  <c r="I28" i="5"/>
  <c r="H28" i="5"/>
  <c r="E28" i="5" s="1"/>
  <c r="G28" i="5"/>
  <c r="F28" i="5"/>
  <c r="D28" i="5"/>
  <c r="I27" i="5"/>
  <c r="H27" i="5"/>
  <c r="G27" i="5"/>
  <c r="F27" i="5"/>
  <c r="D27" i="5"/>
  <c r="I26" i="5"/>
  <c r="H26" i="5"/>
  <c r="G26" i="5"/>
  <c r="G25" i="5" s="1"/>
  <c r="F26" i="5"/>
  <c r="F25" i="5" s="1"/>
  <c r="D26" i="5"/>
  <c r="E24" i="5"/>
  <c r="I23" i="5"/>
  <c r="H23" i="5"/>
  <c r="G23" i="5"/>
  <c r="F23" i="5"/>
  <c r="D23" i="5"/>
  <c r="E15" i="5"/>
  <c r="D15" i="5"/>
  <c r="A8" i="5" s="1"/>
  <c r="I96" i="4"/>
  <c r="H96" i="4"/>
  <c r="G96" i="4"/>
  <c r="F96" i="4"/>
  <c r="D96" i="4"/>
  <c r="I95" i="4"/>
  <c r="H95" i="4"/>
  <c r="G95" i="4"/>
  <c r="F95" i="4"/>
  <c r="E95" i="4" s="1"/>
  <c r="D95" i="4"/>
  <c r="I94" i="4"/>
  <c r="H94" i="4"/>
  <c r="G94" i="4"/>
  <c r="F94" i="4"/>
  <c r="D94" i="4"/>
  <c r="I93" i="4"/>
  <c r="H93" i="4"/>
  <c r="G93" i="4"/>
  <c r="F93" i="4"/>
  <c r="D93" i="4"/>
  <c r="I92" i="4"/>
  <c r="H92" i="4"/>
  <c r="G92" i="4"/>
  <c r="F92" i="4"/>
  <c r="D92" i="4"/>
  <c r="I91" i="4"/>
  <c r="H91" i="4"/>
  <c r="G91" i="4"/>
  <c r="F91" i="4"/>
  <c r="E91" i="4" s="1"/>
  <c r="D91" i="4"/>
  <c r="I90" i="4"/>
  <c r="H90" i="4"/>
  <c r="G90" i="4"/>
  <c r="F90" i="4"/>
  <c r="D90" i="4"/>
  <c r="I89" i="4"/>
  <c r="H89" i="4"/>
  <c r="G89" i="4"/>
  <c r="F89" i="4"/>
  <c r="D89" i="4"/>
  <c r="I88" i="4"/>
  <c r="I86" i="4" s="1"/>
  <c r="H88" i="4"/>
  <c r="G88" i="4"/>
  <c r="F88" i="4"/>
  <c r="D88" i="4"/>
  <c r="I87" i="4"/>
  <c r="H87" i="4"/>
  <c r="G87" i="4"/>
  <c r="G86" i="4" s="1"/>
  <c r="F87" i="4"/>
  <c r="E87" i="4" s="1"/>
  <c r="D87" i="4"/>
  <c r="H86" i="4"/>
  <c r="D86" i="4"/>
  <c r="I85" i="4"/>
  <c r="H85" i="4"/>
  <c r="G85" i="4"/>
  <c r="F85" i="4"/>
  <c r="E85" i="4" s="1"/>
  <c r="D85" i="4"/>
  <c r="I84" i="4"/>
  <c r="H84" i="4"/>
  <c r="G84" i="4"/>
  <c r="F84" i="4"/>
  <c r="D84" i="4"/>
  <c r="I83" i="4"/>
  <c r="H83" i="4"/>
  <c r="G83" i="4"/>
  <c r="F83" i="4"/>
  <c r="D83" i="4"/>
  <c r="I82" i="4"/>
  <c r="H82" i="4"/>
  <c r="G82" i="4"/>
  <c r="F82" i="4"/>
  <c r="D82" i="4"/>
  <c r="E81" i="4"/>
  <c r="I80" i="4"/>
  <c r="H80" i="4"/>
  <c r="G80" i="4"/>
  <c r="E80" i="4" s="1"/>
  <c r="F80" i="4"/>
  <c r="D80" i="4"/>
  <c r="I79" i="4"/>
  <c r="I77" i="4" s="1"/>
  <c r="H79" i="4"/>
  <c r="E79" i="4" s="1"/>
  <c r="G79" i="4"/>
  <c r="F79" i="4"/>
  <c r="D79" i="4"/>
  <c r="I78" i="4"/>
  <c r="H78" i="4"/>
  <c r="G78" i="4"/>
  <c r="F78" i="4"/>
  <c r="D78" i="4"/>
  <c r="D77" i="4" s="1"/>
  <c r="I76" i="4"/>
  <c r="H76" i="4"/>
  <c r="G76" i="4"/>
  <c r="F76" i="4"/>
  <c r="D76" i="4"/>
  <c r="I75" i="4"/>
  <c r="E75" i="4" s="1"/>
  <c r="H75" i="4"/>
  <c r="G75" i="4"/>
  <c r="F75" i="4"/>
  <c r="D75" i="4"/>
  <c r="I74" i="4"/>
  <c r="H74" i="4"/>
  <c r="G74" i="4"/>
  <c r="E74" i="4" s="1"/>
  <c r="F74" i="4"/>
  <c r="D74" i="4"/>
  <c r="I73" i="4"/>
  <c r="H73" i="4"/>
  <c r="E73" i="4" s="1"/>
  <c r="G73" i="4"/>
  <c r="F73" i="4"/>
  <c r="D73" i="4"/>
  <c r="I72" i="4"/>
  <c r="H72" i="4"/>
  <c r="G72" i="4"/>
  <c r="F72" i="4"/>
  <c r="E72" i="4" s="1"/>
  <c r="D72" i="4"/>
  <c r="I71" i="4"/>
  <c r="H71" i="4"/>
  <c r="G71" i="4"/>
  <c r="F71" i="4"/>
  <c r="E71" i="4" s="1"/>
  <c r="D71" i="4"/>
  <c r="I70" i="4"/>
  <c r="H70" i="4"/>
  <c r="G70" i="4"/>
  <c r="F70" i="4"/>
  <c r="D70" i="4"/>
  <c r="I69" i="4"/>
  <c r="H69" i="4"/>
  <c r="G69" i="4"/>
  <c r="F69" i="4"/>
  <c r="F68" i="4" s="1"/>
  <c r="D69" i="4"/>
  <c r="D68" i="4" s="1"/>
  <c r="D66" i="4" s="1"/>
  <c r="G68" i="4"/>
  <c r="E67" i="4"/>
  <c r="I63" i="4"/>
  <c r="H63" i="4"/>
  <c r="E63" i="4" s="1"/>
  <c r="G63" i="4"/>
  <c r="F63" i="4"/>
  <c r="D63" i="4"/>
  <c r="I62" i="4"/>
  <c r="H62" i="4"/>
  <c r="G62" i="4"/>
  <c r="F62" i="4"/>
  <c r="E62" i="4" s="1"/>
  <c r="D62" i="4"/>
  <c r="E61" i="4"/>
  <c r="I60" i="4"/>
  <c r="H60" i="4"/>
  <c r="G60" i="4"/>
  <c r="F60" i="4"/>
  <c r="D60" i="4"/>
  <c r="I59" i="4"/>
  <c r="H59" i="4"/>
  <c r="G59" i="4"/>
  <c r="F59" i="4"/>
  <c r="D59" i="4"/>
  <c r="I58" i="4"/>
  <c r="H58" i="4"/>
  <c r="G58" i="4"/>
  <c r="F58" i="4"/>
  <c r="E58" i="4" s="1"/>
  <c r="D58" i="4"/>
  <c r="I57" i="4"/>
  <c r="I56" i="4" s="1"/>
  <c r="H57" i="4"/>
  <c r="G57" i="4"/>
  <c r="F57" i="4"/>
  <c r="D57" i="4"/>
  <c r="D56" i="4" s="1"/>
  <c r="I55" i="4"/>
  <c r="H55" i="4"/>
  <c r="G55" i="4"/>
  <c r="F55" i="4"/>
  <c r="D55" i="4"/>
  <c r="I54" i="4"/>
  <c r="H54" i="4"/>
  <c r="G54" i="4"/>
  <c r="F54" i="4"/>
  <c r="E54" i="4" s="1"/>
  <c r="D54" i="4"/>
  <c r="I53" i="4"/>
  <c r="H53" i="4"/>
  <c r="G53" i="4"/>
  <c r="F53" i="4"/>
  <c r="D53" i="4"/>
  <c r="I52" i="4"/>
  <c r="H52" i="4"/>
  <c r="G52" i="4"/>
  <c r="F52" i="4"/>
  <c r="D52" i="4"/>
  <c r="I51" i="4"/>
  <c r="H51" i="4"/>
  <c r="G51" i="4"/>
  <c r="F51" i="4"/>
  <c r="D51" i="4"/>
  <c r="I50" i="4"/>
  <c r="H50" i="4"/>
  <c r="G50" i="4"/>
  <c r="F50" i="4"/>
  <c r="E50" i="4" s="1"/>
  <c r="D50" i="4"/>
  <c r="I49" i="4"/>
  <c r="H49" i="4"/>
  <c r="G49" i="4"/>
  <c r="F49" i="4"/>
  <c r="D49" i="4"/>
  <c r="I48" i="4"/>
  <c r="H48" i="4"/>
  <c r="G48" i="4"/>
  <c r="F48" i="4"/>
  <c r="D48" i="4"/>
  <c r="I47" i="4"/>
  <c r="H47" i="4"/>
  <c r="G47" i="4"/>
  <c r="F47" i="4"/>
  <c r="D47" i="4"/>
  <c r="I46" i="4"/>
  <c r="H46" i="4"/>
  <c r="G46" i="4"/>
  <c r="F46" i="4"/>
  <c r="E46" i="4" s="1"/>
  <c r="D46" i="4"/>
  <c r="I45" i="4"/>
  <c r="H45" i="4"/>
  <c r="G45" i="4"/>
  <c r="F45" i="4"/>
  <c r="D45" i="4"/>
  <c r="I44" i="4"/>
  <c r="H44" i="4"/>
  <c r="G44" i="4"/>
  <c r="F44" i="4"/>
  <c r="D44" i="4"/>
  <c r="I43" i="4"/>
  <c r="H43" i="4"/>
  <c r="G43" i="4"/>
  <c r="F43" i="4"/>
  <c r="D43" i="4"/>
  <c r="I42" i="4"/>
  <c r="H42" i="4"/>
  <c r="G42" i="4"/>
  <c r="F42" i="4"/>
  <c r="E42" i="4" s="1"/>
  <c r="D42" i="4"/>
  <c r="I41" i="4"/>
  <c r="H41" i="4"/>
  <c r="G41" i="4"/>
  <c r="F41" i="4"/>
  <c r="D41" i="4"/>
  <c r="I40" i="4"/>
  <c r="H40" i="4"/>
  <c r="H39" i="4" s="1"/>
  <c r="H38" i="4" s="1"/>
  <c r="G40" i="4"/>
  <c r="F40" i="4"/>
  <c r="D40" i="4"/>
  <c r="D39" i="4" s="1"/>
  <c r="D38" i="4" s="1"/>
  <c r="I39" i="4"/>
  <c r="I38" i="4" s="1"/>
  <c r="I37" i="4"/>
  <c r="H37" i="4"/>
  <c r="E37" i="4" s="1"/>
  <c r="G37" i="4"/>
  <c r="F37" i="4"/>
  <c r="D37" i="4"/>
  <c r="I36" i="4"/>
  <c r="H36" i="4"/>
  <c r="G36" i="4"/>
  <c r="F36" i="4"/>
  <c r="D36" i="4"/>
  <c r="E35" i="4"/>
  <c r="E34" i="4"/>
  <c r="I33" i="4"/>
  <c r="H33" i="4"/>
  <c r="G33" i="4"/>
  <c r="F33" i="4"/>
  <c r="D33" i="4"/>
  <c r="I32" i="4"/>
  <c r="H32" i="4"/>
  <c r="G32" i="4"/>
  <c r="F32" i="4"/>
  <c r="D32" i="4"/>
  <c r="I31" i="4"/>
  <c r="H31" i="4"/>
  <c r="G31" i="4"/>
  <c r="F31" i="4"/>
  <c r="E31" i="4" s="1"/>
  <c r="D31" i="4"/>
  <c r="I30" i="4"/>
  <c r="H30" i="4"/>
  <c r="G30" i="4"/>
  <c r="F30" i="4"/>
  <c r="D30" i="4"/>
  <c r="I29" i="4"/>
  <c r="H29" i="4"/>
  <c r="G29" i="4"/>
  <c r="F29" i="4"/>
  <c r="D29" i="4"/>
  <c r="I28" i="4"/>
  <c r="H28" i="4"/>
  <c r="G28" i="4"/>
  <c r="F28" i="4"/>
  <c r="D28" i="4"/>
  <c r="I27" i="4"/>
  <c r="H27" i="4"/>
  <c r="G27" i="4"/>
  <c r="F27" i="4"/>
  <c r="E27" i="4" s="1"/>
  <c r="D27" i="4"/>
  <c r="I26" i="4"/>
  <c r="H26" i="4"/>
  <c r="G26" i="4"/>
  <c r="G25" i="4" s="1"/>
  <c r="F26" i="4"/>
  <c r="D26" i="4"/>
  <c r="F25" i="4"/>
  <c r="E24" i="4"/>
  <c r="I23" i="4"/>
  <c r="H23" i="4"/>
  <c r="G23" i="4"/>
  <c r="E23" i="4" s="1"/>
  <c r="F23" i="4"/>
  <c r="D23" i="4"/>
  <c r="E15" i="4"/>
  <c r="D15" i="4"/>
  <c r="A8" i="4"/>
  <c r="I96" i="3"/>
  <c r="H96" i="3"/>
  <c r="G96" i="3"/>
  <c r="F96" i="3"/>
  <c r="E96" i="3"/>
  <c r="D96" i="3"/>
  <c r="I95" i="3"/>
  <c r="H95" i="3"/>
  <c r="G95" i="3"/>
  <c r="F95" i="3"/>
  <c r="D95" i="3"/>
  <c r="I94" i="3"/>
  <c r="H94" i="3"/>
  <c r="E94" i="3" s="1"/>
  <c r="G94" i="3"/>
  <c r="F94" i="3"/>
  <c r="D94" i="3"/>
  <c r="I93" i="3"/>
  <c r="H93" i="3"/>
  <c r="G93" i="3"/>
  <c r="F93" i="3"/>
  <c r="E93" i="3" s="1"/>
  <c r="D93" i="3"/>
  <c r="I92" i="3"/>
  <c r="H92" i="3"/>
  <c r="G92" i="3"/>
  <c r="F92" i="3"/>
  <c r="E92" i="3" s="1"/>
  <c r="D92" i="3"/>
  <c r="I91" i="3"/>
  <c r="H91" i="3"/>
  <c r="G91" i="3"/>
  <c r="F91" i="3"/>
  <c r="D91" i="3"/>
  <c r="I90" i="3"/>
  <c r="H90" i="3"/>
  <c r="G90" i="3"/>
  <c r="F90" i="3"/>
  <c r="E90" i="3" s="1"/>
  <c r="D90" i="3"/>
  <c r="I89" i="3"/>
  <c r="H89" i="3"/>
  <c r="G89" i="3"/>
  <c r="F89" i="3"/>
  <c r="D89" i="3"/>
  <c r="I88" i="3"/>
  <c r="I86" i="3" s="1"/>
  <c r="H88" i="3"/>
  <c r="G88" i="3"/>
  <c r="F88" i="3"/>
  <c r="E88" i="3"/>
  <c r="D88" i="3"/>
  <c r="I87" i="3"/>
  <c r="H87" i="3"/>
  <c r="G87" i="3"/>
  <c r="G86" i="3" s="1"/>
  <c r="F87" i="3"/>
  <c r="D87" i="3"/>
  <c r="H86" i="3"/>
  <c r="D86" i="3"/>
  <c r="I85" i="3"/>
  <c r="H85" i="3"/>
  <c r="G85" i="3"/>
  <c r="F85" i="3"/>
  <c r="D85" i="3"/>
  <c r="I84" i="3"/>
  <c r="H84" i="3"/>
  <c r="E84" i="3" s="1"/>
  <c r="G84" i="3"/>
  <c r="F84" i="3"/>
  <c r="D84" i="3"/>
  <c r="I83" i="3"/>
  <c r="H83" i="3"/>
  <c r="G83" i="3"/>
  <c r="F83" i="3"/>
  <c r="E83" i="3" s="1"/>
  <c r="D83" i="3"/>
  <c r="I82" i="3"/>
  <c r="H82" i="3"/>
  <c r="G82" i="3"/>
  <c r="E82" i="3" s="1"/>
  <c r="F82" i="3"/>
  <c r="D82" i="3"/>
  <c r="E81" i="3"/>
  <c r="I80" i="3"/>
  <c r="H80" i="3"/>
  <c r="G80" i="3"/>
  <c r="F80" i="3"/>
  <c r="D80" i="3"/>
  <c r="I79" i="3"/>
  <c r="H79" i="3"/>
  <c r="G79" i="3"/>
  <c r="F79" i="3"/>
  <c r="D79" i="3"/>
  <c r="I78" i="3"/>
  <c r="H78" i="3"/>
  <c r="H77" i="3" s="1"/>
  <c r="G78" i="3"/>
  <c r="F78" i="3"/>
  <c r="D78" i="3"/>
  <c r="D77" i="3" s="1"/>
  <c r="F77" i="3"/>
  <c r="I76" i="3"/>
  <c r="H76" i="3"/>
  <c r="G76" i="3"/>
  <c r="F76" i="3"/>
  <c r="E76" i="3" s="1"/>
  <c r="D76" i="3"/>
  <c r="I75" i="3"/>
  <c r="H75" i="3"/>
  <c r="G75" i="3"/>
  <c r="F75" i="3"/>
  <c r="D75" i="3"/>
  <c r="I74" i="3"/>
  <c r="H74" i="3"/>
  <c r="G74" i="3"/>
  <c r="F74" i="3"/>
  <c r="D74" i="3"/>
  <c r="I73" i="3"/>
  <c r="H73" i="3"/>
  <c r="G73" i="3"/>
  <c r="F73" i="3"/>
  <c r="D73" i="3"/>
  <c r="I72" i="3"/>
  <c r="H72" i="3"/>
  <c r="G72" i="3"/>
  <c r="F72" i="3"/>
  <c r="E72" i="3" s="1"/>
  <c r="D72" i="3"/>
  <c r="I71" i="3"/>
  <c r="H71" i="3"/>
  <c r="G71" i="3"/>
  <c r="G68" i="3" s="1"/>
  <c r="F71" i="3"/>
  <c r="D71" i="3"/>
  <c r="I70" i="3"/>
  <c r="H70" i="3"/>
  <c r="H68" i="3" s="1"/>
  <c r="G70" i="3"/>
  <c r="F70" i="3"/>
  <c r="D70" i="3"/>
  <c r="I69" i="3"/>
  <c r="I68" i="3" s="1"/>
  <c r="H69" i="3"/>
  <c r="G69" i="3"/>
  <c r="F69" i="3"/>
  <c r="D69" i="3"/>
  <c r="D68" i="3" s="1"/>
  <c r="D66" i="3" s="1"/>
  <c r="E67" i="3"/>
  <c r="I63" i="3"/>
  <c r="H63" i="3"/>
  <c r="G63" i="3"/>
  <c r="F63" i="3"/>
  <c r="E63" i="3" s="1"/>
  <c r="D63" i="3"/>
  <c r="I62" i="3"/>
  <c r="H62" i="3"/>
  <c r="G62" i="3"/>
  <c r="G56" i="3" s="1"/>
  <c r="F62" i="3"/>
  <c r="D62" i="3"/>
  <c r="E61" i="3"/>
  <c r="I60" i="3"/>
  <c r="H60" i="3"/>
  <c r="G60" i="3"/>
  <c r="F60" i="3"/>
  <c r="D60" i="3"/>
  <c r="I59" i="3"/>
  <c r="H59" i="3"/>
  <c r="G59" i="3"/>
  <c r="F59" i="3"/>
  <c r="E59" i="3" s="1"/>
  <c r="D59" i="3"/>
  <c r="I58" i="3"/>
  <c r="H58" i="3"/>
  <c r="G58" i="3"/>
  <c r="F58" i="3"/>
  <c r="D58" i="3"/>
  <c r="I57" i="3"/>
  <c r="I56" i="3" s="1"/>
  <c r="H57" i="3"/>
  <c r="G57" i="3"/>
  <c r="F57" i="3"/>
  <c r="E57" i="3"/>
  <c r="D57" i="3"/>
  <c r="F56" i="3"/>
  <c r="I55" i="3"/>
  <c r="H55" i="3"/>
  <c r="G55" i="3"/>
  <c r="F55" i="3"/>
  <c r="E55" i="3"/>
  <c r="D55" i="3"/>
  <c r="I54" i="3"/>
  <c r="H54" i="3"/>
  <c r="G54" i="3"/>
  <c r="F54" i="3"/>
  <c r="D54" i="3"/>
  <c r="I53" i="3"/>
  <c r="H53" i="3"/>
  <c r="E53" i="3" s="1"/>
  <c r="G53" i="3"/>
  <c r="F53" i="3"/>
  <c r="D53" i="3"/>
  <c r="I52" i="3"/>
  <c r="H52" i="3"/>
  <c r="G52" i="3"/>
  <c r="F52" i="3"/>
  <c r="E52" i="3" s="1"/>
  <c r="D52" i="3"/>
  <c r="I51" i="3"/>
  <c r="H51" i="3"/>
  <c r="G51" i="3"/>
  <c r="E51" i="3" s="1"/>
  <c r="F51" i="3"/>
  <c r="D51" i="3"/>
  <c r="I50" i="3"/>
  <c r="H50" i="3"/>
  <c r="G50" i="3"/>
  <c r="F50" i="3"/>
  <c r="D50" i="3"/>
  <c r="I49" i="3"/>
  <c r="H49" i="3"/>
  <c r="G49" i="3"/>
  <c r="F49" i="3"/>
  <c r="E49" i="3" s="1"/>
  <c r="D49" i="3"/>
  <c r="I48" i="3"/>
  <c r="H48" i="3"/>
  <c r="G48" i="3"/>
  <c r="F48" i="3"/>
  <c r="D48" i="3"/>
  <c r="I47" i="3"/>
  <c r="H47" i="3"/>
  <c r="G47" i="3"/>
  <c r="F47" i="3"/>
  <c r="E47" i="3"/>
  <c r="D47" i="3"/>
  <c r="I46" i="3"/>
  <c r="H46" i="3"/>
  <c r="G46" i="3"/>
  <c r="F46" i="3"/>
  <c r="D46" i="3"/>
  <c r="I45" i="3"/>
  <c r="H45" i="3"/>
  <c r="E45" i="3" s="1"/>
  <c r="G45" i="3"/>
  <c r="F45" i="3"/>
  <c r="D45" i="3"/>
  <c r="I44" i="3"/>
  <c r="H44" i="3"/>
  <c r="G44" i="3"/>
  <c r="F44" i="3"/>
  <c r="E44" i="3" s="1"/>
  <c r="D44" i="3"/>
  <c r="I43" i="3"/>
  <c r="H43" i="3"/>
  <c r="G43" i="3"/>
  <c r="F43" i="3"/>
  <c r="E43" i="3" s="1"/>
  <c r="D43" i="3"/>
  <c r="I42" i="3"/>
  <c r="H42" i="3"/>
  <c r="G42" i="3"/>
  <c r="F42" i="3"/>
  <c r="D42" i="3"/>
  <c r="I41" i="3"/>
  <c r="H41" i="3"/>
  <c r="G41" i="3"/>
  <c r="F41" i="3"/>
  <c r="E41" i="3" s="1"/>
  <c r="D41" i="3"/>
  <c r="I40" i="3"/>
  <c r="H40" i="3"/>
  <c r="H39" i="3" s="1"/>
  <c r="H38" i="3" s="1"/>
  <c r="G40" i="3"/>
  <c r="F40" i="3"/>
  <c r="D40" i="3"/>
  <c r="D39" i="3" s="1"/>
  <c r="D38" i="3" s="1"/>
  <c r="I39" i="3"/>
  <c r="I38" i="3" s="1"/>
  <c r="I37" i="3"/>
  <c r="H37" i="3"/>
  <c r="E37" i="3" s="1"/>
  <c r="G37" i="3"/>
  <c r="F37" i="3"/>
  <c r="D37" i="3"/>
  <c r="I36" i="3"/>
  <c r="H36" i="3"/>
  <c r="G36" i="3"/>
  <c r="F36" i="3"/>
  <c r="E36" i="3" s="1"/>
  <c r="D36" i="3"/>
  <c r="E35" i="3"/>
  <c r="E34" i="3"/>
  <c r="I33" i="3"/>
  <c r="H33" i="3"/>
  <c r="G33" i="3"/>
  <c r="F33" i="3"/>
  <c r="D33" i="3"/>
  <c r="I32" i="3"/>
  <c r="H32" i="3"/>
  <c r="G32" i="3"/>
  <c r="F32" i="3"/>
  <c r="E32" i="3" s="1"/>
  <c r="D32" i="3"/>
  <c r="I31" i="3"/>
  <c r="H31" i="3"/>
  <c r="G31" i="3"/>
  <c r="F31" i="3"/>
  <c r="D31" i="3"/>
  <c r="I30" i="3"/>
  <c r="H30" i="3"/>
  <c r="G30" i="3"/>
  <c r="F30" i="3"/>
  <c r="F25" i="3" s="1"/>
  <c r="E30" i="3"/>
  <c r="D30" i="3"/>
  <c r="I29" i="3"/>
  <c r="H29" i="3"/>
  <c r="G29" i="3"/>
  <c r="F29" i="3"/>
  <c r="D29" i="3"/>
  <c r="I28" i="3"/>
  <c r="H28" i="3"/>
  <c r="E28" i="3" s="1"/>
  <c r="G28" i="3"/>
  <c r="F28" i="3"/>
  <c r="D28" i="3"/>
  <c r="I27" i="3"/>
  <c r="H27" i="3"/>
  <c r="G27" i="3"/>
  <c r="F27" i="3"/>
  <c r="E27" i="3" s="1"/>
  <c r="D27" i="3"/>
  <c r="I26" i="3"/>
  <c r="H26" i="3"/>
  <c r="G26" i="3"/>
  <c r="E26" i="3" s="1"/>
  <c r="F26" i="3"/>
  <c r="D26" i="3"/>
  <c r="G25" i="3"/>
  <c r="G22" i="3" s="1"/>
  <c r="E24" i="3"/>
  <c r="I23" i="3"/>
  <c r="H23" i="3"/>
  <c r="G23" i="3"/>
  <c r="F23" i="3"/>
  <c r="D23" i="3"/>
  <c r="E15" i="3"/>
  <c r="D15" i="3"/>
  <c r="A8" i="3" s="1"/>
  <c r="I96" i="2"/>
  <c r="H96" i="2"/>
  <c r="G96" i="2"/>
  <c r="F96" i="2"/>
  <c r="D96" i="2"/>
  <c r="I95" i="2"/>
  <c r="H95" i="2"/>
  <c r="G95" i="2"/>
  <c r="F95" i="2"/>
  <c r="D95" i="2"/>
  <c r="I94" i="2"/>
  <c r="H94" i="2"/>
  <c r="G94" i="2"/>
  <c r="F94" i="2"/>
  <c r="D94" i="2"/>
  <c r="I93" i="2"/>
  <c r="H93" i="2"/>
  <c r="G93" i="2"/>
  <c r="F93" i="2"/>
  <c r="E93" i="2" s="1"/>
  <c r="D93" i="2"/>
  <c r="I92" i="2"/>
  <c r="H92" i="2"/>
  <c r="G92" i="2"/>
  <c r="F92" i="2"/>
  <c r="D92" i="2"/>
  <c r="I91" i="2"/>
  <c r="H91" i="2"/>
  <c r="G91" i="2"/>
  <c r="F91" i="2"/>
  <c r="D91" i="2"/>
  <c r="I90" i="2"/>
  <c r="H90" i="2"/>
  <c r="G90" i="2"/>
  <c r="F90" i="2"/>
  <c r="D90" i="2"/>
  <c r="I89" i="2"/>
  <c r="H89" i="2"/>
  <c r="G89" i="2"/>
  <c r="F89" i="2"/>
  <c r="E89" i="2" s="1"/>
  <c r="D89" i="2"/>
  <c r="I88" i="2"/>
  <c r="H88" i="2"/>
  <c r="G88" i="2"/>
  <c r="F88" i="2"/>
  <c r="D88" i="2"/>
  <c r="I87" i="2"/>
  <c r="H87" i="2"/>
  <c r="H86" i="2" s="1"/>
  <c r="G87" i="2"/>
  <c r="F87" i="2"/>
  <c r="D87" i="2"/>
  <c r="D86" i="2" s="1"/>
  <c r="I86" i="2"/>
  <c r="I85" i="2"/>
  <c r="H85" i="2"/>
  <c r="G85" i="2"/>
  <c r="F85" i="2"/>
  <c r="D85" i="2"/>
  <c r="I84" i="2"/>
  <c r="H84" i="2"/>
  <c r="G84" i="2"/>
  <c r="F84" i="2"/>
  <c r="D84" i="2"/>
  <c r="I83" i="2"/>
  <c r="H83" i="2"/>
  <c r="G83" i="2"/>
  <c r="F83" i="2"/>
  <c r="E83" i="2" s="1"/>
  <c r="D83" i="2"/>
  <c r="I82" i="2"/>
  <c r="H82" i="2"/>
  <c r="G82" i="2"/>
  <c r="F82" i="2"/>
  <c r="D82" i="2"/>
  <c r="E81" i="2"/>
  <c r="I80" i="2"/>
  <c r="H80" i="2"/>
  <c r="G80" i="2"/>
  <c r="F80" i="2"/>
  <c r="D80" i="2"/>
  <c r="I79" i="2"/>
  <c r="H79" i="2"/>
  <c r="G79" i="2"/>
  <c r="F79" i="2"/>
  <c r="E79" i="2" s="1"/>
  <c r="D79" i="2"/>
  <c r="I78" i="2"/>
  <c r="H78" i="2"/>
  <c r="H77" i="2" s="1"/>
  <c r="G78" i="2"/>
  <c r="F78" i="2"/>
  <c r="D78" i="2"/>
  <c r="D77" i="2" s="1"/>
  <c r="I77" i="2"/>
  <c r="I76" i="2"/>
  <c r="H76" i="2"/>
  <c r="G76" i="2"/>
  <c r="F76" i="2"/>
  <c r="D76" i="2"/>
  <c r="I75" i="2"/>
  <c r="H75" i="2"/>
  <c r="G75" i="2"/>
  <c r="F75" i="2"/>
  <c r="D75" i="2"/>
  <c r="I74" i="2"/>
  <c r="H74" i="2"/>
  <c r="H68" i="2" s="1"/>
  <c r="G74" i="2"/>
  <c r="F74" i="2"/>
  <c r="D74" i="2"/>
  <c r="I73" i="2"/>
  <c r="E73" i="2" s="1"/>
  <c r="H73" i="2"/>
  <c r="G73" i="2"/>
  <c r="F73" i="2"/>
  <c r="D73" i="2"/>
  <c r="I72" i="2"/>
  <c r="H72" i="2"/>
  <c r="G72" i="2"/>
  <c r="F72" i="2"/>
  <c r="D72" i="2"/>
  <c r="I71" i="2"/>
  <c r="H71" i="2"/>
  <c r="G71" i="2"/>
  <c r="F71" i="2"/>
  <c r="E71" i="2" s="1"/>
  <c r="D71" i="2"/>
  <c r="I70" i="2"/>
  <c r="H70" i="2"/>
  <c r="G70" i="2"/>
  <c r="F70" i="2"/>
  <c r="D70" i="2"/>
  <c r="I69" i="2"/>
  <c r="H69" i="2"/>
  <c r="G69" i="2"/>
  <c r="F69" i="2"/>
  <c r="F68" i="2" s="1"/>
  <c r="D69" i="2"/>
  <c r="D68" i="2" s="1"/>
  <c r="G68" i="2"/>
  <c r="E67" i="2"/>
  <c r="I63" i="2"/>
  <c r="H63" i="2"/>
  <c r="E63" i="2" s="1"/>
  <c r="G63" i="2"/>
  <c r="F63" i="2"/>
  <c r="D63" i="2"/>
  <c r="I62" i="2"/>
  <c r="H62" i="2"/>
  <c r="G62" i="2"/>
  <c r="F62" i="2"/>
  <c r="E62" i="2" s="1"/>
  <c r="D62" i="2"/>
  <c r="E61" i="2"/>
  <c r="I60" i="2"/>
  <c r="H60" i="2"/>
  <c r="G60" i="2"/>
  <c r="F60" i="2"/>
  <c r="D60" i="2"/>
  <c r="I59" i="2"/>
  <c r="H59" i="2"/>
  <c r="G59" i="2"/>
  <c r="F59" i="2"/>
  <c r="D59" i="2"/>
  <c r="I58" i="2"/>
  <c r="H58" i="2"/>
  <c r="G58" i="2"/>
  <c r="F58" i="2"/>
  <c r="E58" i="2" s="1"/>
  <c r="D58" i="2"/>
  <c r="I57" i="2"/>
  <c r="I56" i="2" s="1"/>
  <c r="H57" i="2"/>
  <c r="H56" i="2" s="1"/>
  <c r="G57" i="2"/>
  <c r="F57" i="2"/>
  <c r="D57" i="2"/>
  <c r="D56" i="2" s="1"/>
  <c r="I55" i="2"/>
  <c r="H55" i="2"/>
  <c r="G55" i="2"/>
  <c r="F55" i="2"/>
  <c r="D55" i="2"/>
  <c r="I54" i="2"/>
  <c r="H54" i="2"/>
  <c r="G54" i="2"/>
  <c r="F54" i="2"/>
  <c r="E54" i="2" s="1"/>
  <c r="D54" i="2"/>
  <c r="I53" i="2"/>
  <c r="H53" i="2"/>
  <c r="G53" i="2"/>
  <c r="F53" i="2"/>
  <c r="D53" i="2"/>
  <c r="I52" i="2"/>
  <c r="H52" i="2"/>
  <c r="G52" i="2"/>
  <c r="F52" i="2"/>
  <c r="D52" i="2"/>
  <c r="I51" i="2"/>
  <c r="H51" i="2"/>
  <c r="G51" i="2"/>
  <c r="F51" i="2"/>
  <c r="D51" i="2"/>
  <c r="I50" i="2"/>
  <c r="H50" i="2"/>
  <c r="G50" i="2"/>
  <c r="F50" i="2"/>
  <c r="E50" i="2" s="1"/>
  <c r="D50" i="2"/>
  <c r="I49" i="2"/>
  <c r="H49" i="2"/>
  <c r="G49" i="2"/>
  <c r="F49" i="2"/>
  <c r="D49" i="2"/>
  <c r="I48" i="2"/>
  <c r="H48" i="2"/>
  <c r="G48" i="2"/>
  <c r="F48" i="2"/>
  <c r="D48" i="2"/>
  <c r="I47" i="2"/>
  <c r="H47" i="2"/>
  <c r="G47" i="2"/>
  <c r="F47" i="2"/>
  <c r="D47" i="2"/>
  <c r="I46" i="2"/>
  <c r="H46" i="2"/>
  <c r="G46" i="2"/>
  <c r="F46" i="2"/>
  <c r="E46" i="2" s="1"/>
  <c r="D46" i="2"/>
  <c r="I45" i="2"/>
  <c r="H45" i="2"/>
  <c r="G45" i="2"/>
  <c r="F45" i="2"/>
  <c r="D45" i="2"/>
  <c r="I44" i="2"/>
  <c r="H44" i="2"/>
  <c r="G44" i="2"/>
  <c r="F44" i="2"/>
  <c r="D44" i="2"/>
  <c r="I43" i="2"/>
  <c r="H43" i="2"/>
  <c r="G43" i="2"/>
  <c r="F43" i="2"/>
  <c r="D43" i="2"/>
  <c r="I42" i="2"/>
  <c r="H42" i="2"/>
  <c r="G42" i="2"/>
  <c r="F42" i="2"/>
  <c r="E42" i="2" s="1"/>
  <c r="D42" i="2"/>
  <c r="I41" i="2"/>
  <c r="H41" i="2"/>
  <c r="G41" i="2"/>
  <c r="F41" i="2"/>
  <c r="D41" i="2"/>
  <c r="I40" i="2"/>
  <c r="H40" i="2"/>
  <c r="H39" i="2" s="1"/>
  <c r="H38" i="2" s="1"/>
  <c r="G40" i="2"/>
  <c r="F40" i="2"/>
  <c r="D40" i="2"/>
  <c r="D39" i="2" s="1"/>
  <c r="D38" i="2" s="1"/>
  <c r="I39" i="2"/>
  <c r="I38" i="2" s="1"/>
  <c r="I37" i="2"/>
  <c r="H37" i="2"/>
  <c r="E37" i="2" s="1"/>
  <c r="G37" i="2"/>
  <c r="F37" i="2"/>
  <c r="D37" i="2"/>
  <c r="I36" i="2"/>
  <c r="H36" i="2"/>
  <c r="G36" i="2"/>
  <c r="F36" i="2"/>
  <c r="D36" i="2"/>
  <c r="E35" i="2"/>
  <c r="E34" i="2"/>
  <c r="I33" i="2"/>
  <c r="H33" i="2"/>
  <c r="G33" i="2"/>
  <c r="F33" i="2"/>
  <c r="D33" i="2"/>
  <c r="I32" i="2"/>
  <c r="H32" i="2"/>
  <c r="G32" i="2"/>
  <c r="F32" i="2"/>
  <c r="D32" i="2"/>
  <c r="I31" i="2"/>
  <c r="H31" i="2"/>
  <c r="G31" i="2"/>
  <c r="F31" i="2"/>
  <c r="E31" i="2" s="1"/>
  <c r="D31" i="2"/>
  <c r="I30" i="2"/>
  <c r="H30" i="2"/>
  <c r="G30" i="2"/>
  <c r="F30" i="2"/>
  <c r="D30" i="2"/>
  <c r="I29" i="2"/>
  <c r="H29" i="2"/>
  <c r="G29" i="2"/>
  <c r="F29" i="2"/>
  <c r="D29" i="2"/>
  <c r="I28" i="2"/>
  <c r="H28" i="2"/>
  <c r="G28" i="2"/>
  <c r="F28" i="2"/>
  <c r="D28" i="2"/>
  <c r="I27" i="2"/>
  <c r="H27" i="2"/>
  <c r="G27" i="2"/>
  <c r="F27" i="2"/>
  <c r="E27" i="2" s="1"/>
  <c r="D27" i="2"/>
  <c r="I26" i="2"/>
  <c r="H26" i="2"/>
  <c r="G26" i="2"/>
  <c r="G25" i="2" s="1"/>
  <c r="F26" i="2"/>
  <c r="D26" i="2"/>
  <c r="F25" i="2"/>
  <c r="E24" i="2"/>
  <c r="I23" i="2"/>
  <c r="H23" i="2"/>
  <c r="G23" i="2"/>
  <c r="G22" i="2" s="1"/>
  <c r="F23" i="2"/>
  <c r="D23" i="2"/>
  <c r="E15" i="2"/>
  <c r="D15" i="2"/>
  <c r="A8" i="2"/>
  <c r="D66" i="2" l="1"/>
  <c r="H66" i="2"/>
  <c r="H25" i="2"/>
  <c r="H22" i="2" s="1"/>
  <c r="E36" i="2"/>
  <c r="F56" i="2"/>
  <c r="E76" i="2"/>
  <c r="E82" i="2"/>
  <c r="E92" i="2"/>
  <c r="E96" i="2"/>
  <c r="E23" i="2"/>
  <c r="D25" i="2"/>
  <c r="D22" i="2" s="1"/>
  <c r="D64" i="2" s="1"/>
  <c r="I25" i="2"/>
  <c r="I22" i="2" s="1"/>
  <c r="I64" i="2" s="1"/>
  <c r="E29" i="2"/>
  <c r="E33" i="2"/>
  <c r="E40" i="2"/>
  <c r="E44" i="2"/>
  <c r="E48" i="2"/>
  <c r="E52" i="2"/>
  <c r="E60" i="2"/>
  <c r="E70" i="2"/>
  <c r="E75" i="2"/>
  <c r="E80" i="2"/>
  <c r="E85" i="2"/>
  <c r="E87" i="2"/>
  <c r="E86" i="2" s="1"/>
  <c r="E91" i="2"/>
  <c r="E95" i="2"/>
  <c r="E30" i="2"/>
  <c r="E41" i="2"/>
  <c r="E45" i="2"/>
  <c r="E49" i="2"/>
  <c r="E53" i="2"/>
  <c r="G56" i="2"/>
  <c r="G64" i="2" s="1"/>
  <c r="E72" i="2"/>
  <c r="E88" i="2"/>
  <c r="F22" i="2"/>
  <c r="E28" i="2"/>
  <c r="E32" i="2"/>
  <c r="G39" i="2"/>
  <c r="G38" i="2" s="1"/>
  <c r="E43" i="2"/>
  <c r="E47" i="2"/>
  <c r="E51" i="2"/>
  <c r="E55" i="2"/>
  <c r="E59" i="2"/>
  <c r="E69" i="2"/>
  <c r="E68" i="2" s="1"/>
  <c r="E66" i="2" s="1"/>
  <c r="I68" i="2"/>
  <c r="I66" i="2" s="1"/>
  <c r="E74" i="2"/>
  <c r="E78" i="2"/>
  <c r="E84" i="2"/>
  <c r="G86" i="2"/>
  <c r="E90" i="2"/>
  <c r="E94" i="2"/>
  <c r="G64" i="3"/>
  <c r="E42" i="3"/>
  <c r="E60" i="3"/>
  <c r="E73" i="3"/>
  <c r="F22" i="3"/>
  <c r="I25" i="3"/>
  <c r="E31" i="3"/>
  <c r="E25" i="3" s="1"/>
  <c r="E40" i="3"/>
  <c r="E39" i="3" s="1"/>
  <c r="E38" i="3" s="1"/>
  <c r="E48" i="3"/>
  <c r="E58" i="3"/>
  <c r="E70" i="3"/>
  <c r="E74" i="3"/>
  <c r="E78" i="3"/>
  <c r="E77" i="3" s="1"/>
  <c r="I77" i="3"/>
  <c r="E89" i="3"/>
  <c r="I66" i="3"/>
  <c r="I22" i="3"/>
  <c r="D25" i="3"/>
  <c r="D22" i="3" s="1"/>
  <c r="D64" i="3" s="1"/>
  <c r="H25" i="3"/>
  <c r="H22" i="3" s="1"/>
  <c r="H64" i="3" s="1"/>
  <c r="E33" i="3"/>
  <c r="E50" i="3"/>
  <c r="F68" i="3"/>
  <c r="E80" i="3"/>
  <c r="E91" i="3"/>
  <c r="E29" i="3"/>
  <c r="G39" i="3"/>
  <c r="G38" i="3" s="1"/>
  <c r="E46" i="3"/>
  <c r="E54" i="3"/>
  <c r="D56" i="3"/>
  <c r="H56" i="3"/>
  <c r="E62" i="3"/>
  <c r="E56" i="3" s="1"/>
  <c r="E71" i="3"/>
  <c r="E75" i="3"/>
  <c r="G77" i="3"/>
  <c r="G66" i="3" s="1"/>
  <c r="E79" i="3"/>
  <c r="E85" i="3"/>
  <c r="E87" i="3"/>
  <c r="E86" i="3" s="1"/>
  <c r="E95" i="3"/>
  <c r="G22" i="4"/>
  <c r="E30" i="4"/>
  <c r="E36" i="4"/>
  <c r="E49" i="4"/>
  <c r="E78" i="4"/>
  <c r="E77" i="4" s="1"/>
  <c r="E90" i="4"/>
  <c r="E94" i="4"/>
  <c r="I22" i="4"/>
  <c r="D25" i="4"/>
  <c r="D22" i="4" s="1"/>
  <c r="D64" i="4" s="1"/>
  <c r="D65" i="4" s="1"/>
  <c r="I25" i="4"/>
  <c r="E29" i="4"/>
  <c r="E33" i="4"/>
  <c r="E40" i="4"/>
  <c r="E39" i="4" s="1"/>
  <c r="E38" i="4" s="1"/>
  <c r="E44" i="4"/>
  <c r="E48" i="4"/>
  <c r="E52" i="4"/>
  <c r="E60" i="4"/>
  <c r="H77" i="4"/>
  <c r="E83" i="4"/>
  <c r="E89" i="4"/>
  <c r="E93" i="4"/>
  <c r="E26" i="4"/>
  <c r="E41" i="4"/>
  <c r="E45" i="4"/>
  <c r="E53" i="4"/>
  <c r="F56" i="4"/>
  <c r="E57" i="4"/>
  <c r="G56" i="4"/>
  <c r="H68" i="4"/>
  <c r="H66" i="4" s="1"/>
  <c r="E70" i="4"/>
  <c r="E68" i="4" s="1"/>
  <c r="E84" i="4"/>
  <c r="F22" i="4"/>
  <c r="E28" i="4"/>
  <c r="E32" i="4"/>
  <c r="G39" i="4"/>
  <c r="G38" i="4" s="1"/>
  <c r="E43" i="4"/>
  <c r="E47" i="4"/>
  <c r="E51" i="4"/>
  <c r="E55" i="4"/>
  <c r="E59" i="4"/>
  <c r="E69" i="4"/>
  <c r="I68" i="4"/>
  <c r="I66" i="4" s="1"/>
  <c r="E76" i="4"/>
  <c r="E82" i="4"/>
  <c r="E88" i="4"/>
  <c r="E86" i="4" s="1"/>
  <c r="E92" i="4"/>
  <c r="E96" i="4"/>
  <c r="G22" i="5"/>
  <c r="G64" i="5" s="1"/>
  <c r="E27" i="5"/>
  <c r="E31" i="5"/>
  <c r="E42" i="5"/>
  <c r="E39" i="5" s="1"/>
  <c r="E38" i="5" s="1"/>
  <c r="E46" i="5"/>
  <c r="E50" i="5"/>
  <c r="E54" i="5"/>
  <c r="E62" i="5"/>
  <c r="E63" i="5"/>
  <c r="E82" i="5"/>
  <c r="E92" i="5"/>
  <c r="E96" i="5"/>
  <c r="I22" i="5"/>
  <c r="I64" i="5" s="1"/>
  <c r="I97" i="5" s="1"/>
  <c r="D25" i="5"/>
  <c r="D22" i="5" s="1"/>
  <c r="I25" i="5"/>
  <c r="E29" i="5"/>
  <c r="E33" i="5"/>
  <c r="E40" i="5"/>
  <c r="E44" i="5"/>
  <c r="E48" i="5"/>
  <c r="E52" i="5"/>
  <c r="D56" i="5"/>
  <c r="I56" i="5"/>
  <c r="E60" i="5"/>
  <c r="E69" i="5"/>
  <c r="E68" i="5" s="1"/>
  <c r="I68" i="5"/>
  <c r="I66" i="5" s="1"/>
  <c r="E74" i="5"/>
  <c r="E78" i="5"/>
  <c r="E77" i="5" s="1"/>
  <c r="E84" i="5"/>
  <c r="G86" i="5"/>
  <c r="E90" i="5"/>
  <c r="E94" i="5"/>
  <c r="F22" i="5"/>
  <c r="E37" i="5"/>
  <c r="E58" i="5"/>
  <c r="E70" i="5"/>
  <c r="E71" i="5"/>
  <c r="E76" i="5"/>
  <c r="E88" i="5"/>
  <c r="H25" i="5"/>
  <c r="H22" i="5" s="1"/>
  <c r="H64" i="5" s="1"/>
  <c r="H97" i="5" s="1"/>
  <c r="E30" i="5"/>
  <c r="E36" i="5"/>
  <c r="E41" i="5"/>
  <c r="E45" i="5"/>
  <c r="E49" i="5"/>
  <c r="E53" i="5"/>
  <c r="G56" i="5"/>
  <c r="E75" i="5"/>
  <c r="E80" i="5"/>
  <c r="E85" i="5"/>
  <c r="E87" i="5"/>
  <c r="E86" i="5" s="1"/>
  <c r="E91" i="5"/>
  <c r="E95" i="5"/>
  <c r="F66" i="5"/>
  <c r="I65" i="5"/>
  <c r="E23" i="5"/>
  <c r="E26" i="5"/>
  <c r="E25" i="5" s="1"/>
  <c r="E57" i="5"/>
  <c r="F77" i="5"/>
  <c r="F39" i="5"/>
  <c r="F38" i="5" s="1"/>
  <c r="G77" i="5"/>
  <c r="G66" i="5" s="1"/>
  <c r="F86" i="5"/>
  <c r="E25" i="4"/>
  <c r="E22" i="4" s="1"/>
  <c r="E56" i="4"/>
  <c r="I64" i="4"/>
  <c r="D97" i="4"/>
  <c r="G66" i="4"/>
  <c r="F64" i="4"/>
  <c r="H25" i="4"/>
  <c r="H22" i="4" s="1"/>
  <c r="F39" i="4"/>
  <c r="F38" i="4" s="1"/>
  <c r="H56" i="4"/>
  <c r="G77" i="4"/>
  <c r="F86" i="4"/>
  <c r="F77" i="4"/>
  <c r="F66" i="4" s="1"/>
  <c r="I64" i="3"/>
  <c r="D97" i="3"/>
  <c r="D65" i="3"/>
  <c r="F66" i="3"/>
  <c r="H66" i="3"/>
  <c r="H97" i="3" s="1"/>
  <c r="E23" i="3"/>
  <c r="E69" i="3"/>
  <c r="F39" i="3"/>
  <c r="F38" i="3" s="1"/>
  <c r="F64" i="3" s="1"/>
  <c r="F86" i="3"/>
  <c r="D97" i="2"/>
  <c r="D65" i="2"/>
  <c r="E77" i="2"/>
  <c r="G66" i="2"/>
  <c r="F66" i="2"/>
  <c r="H64" i="2"/>
  <c r="E26" i="2"/>
  <c r="E25" i="2" s="1"/>
  <c r="E22" i="2" s="1"/>
  <c r="E57" i="2"/>
  <c r="E56" i="2" s="1"/>
  <c r="F77" i="2"/>
  <c r="F39" i="2"/>
  <c r="F38" i="2" s="1"/>
  <c r="F64" i="2" s="1"/>
  <c r="G77" i="2"/>
  <c r="F86" i="2"/>
  <c r="E39" i="2" l="1"/>
  <c r="E38" i="2" s="1"/>
  <c r="E64" i="2" s="1"/>
  <c r="G97" i="3"/>
  <c r="G65" i="3"/>
  <c r="E68" i="3"/>
  <c r="E66" i="3" s="1"/>
  <c r="E65" i="3" s="1"/>
  <c r="E22" i="3"/>
  <c r="E64" i="3" s="1"/>
  <c r="E97" i="3" s="1"/>
  <c r="G64" i="4"/>
  <c r="G65" i="4" s="1"/>
  <c r="F64" i="5"/>
  <c r="F97" i="5" s="1"/>
  <c r="H65" i="5"/>
  <c r="E56" i="5"/>
  <c r="D64" i="5"/>
  <c r="G65" i="5"/>
  <c r="G97" i="5"/>
  <c r="F65" i="5"/>
  <c r="E22" i="5"/>
  <c r="E66" i="5"/>
  <c r="F65" i="4"/>
  <c r="F97" i="4"/>
  <c r="E64" i="4"/>
  <c r="A65" i="4"/>
  <c r="A97" i="4"/>
  <c r="H64" i="4"/>
  <c r="E66" i="4"/>
  <c r="I65" i="4"/>
  <c r="I97" i="4"/>
  <c r="F65" i="3"/>
  <c r="F97" i="3"/>
  <c r="A65" i="3"/>
  <c r="A97" i="3"/>
  <c r="H65" i="3"/>
  <c r="I65" i="3"/>
  <c r="I97" i="3"/>
  <c r="F65" i="2"/>
  <c r="F97" i="2"/>
  <c r="I65" i="2"/>
  <c r="I97" i="2"/>
  <c r="H97" i="2"/>
  <c r="H65" i="2"/>
  <c r="A65" i="2"/>
  <c r="A97" i="2"/>
  <c r="G65" i="2"/>
  <c r="G97" i="2"/>
  <c r="E65" i="2" l="1"/>
  <c r="E97" i="2"/>
  <c r="G97" i="4"/>
  <c r="E64" i="5"/>
  <c r="E65" i="5" s="1"/>
  <c r="D97" i="5"/>
  <c r="D65" i="5"/>
  <c r="E97" i="5"/>
  <c r="E65" i="4"/>
  <c r="E97" i="4"/>
  <c r="H97" i="4"/>
  <c r="H65" i="4"/>
  <c r="A97" i="5" l="1"/>
  <c r="A65" i="5"/>
</calcChain>
</file>

<file path=xl/sharedStrings.xml><?xml version="1.0" encoding="utf-8"?>
<sst xmlns="http://schemas.openxmlformats.org/spreadsheetml/2006/main" count="892" uniqueCount="175">
  <si>
    <t xml:space="preserve">                                  ОТЧЕТ ЗА КАСОВОТО ИЗПЪЛНЕНИЕ НА БЮДЖЕТА</t>
  </si>
  <si>
    <t>АГРАРЕН УНИВЕРСИТЕТ-ПЛОВДИВ</t>
  </si>
  <si>
    <t>към</t>
  </si>
  <si>
    <t>ЕИК/БУЛСТАТ</t>
  </si>
  <si>
    <t>000 455 464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</si>
  <si>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</si>
  <si>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</si>
  <si>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>Аграрен университет - Пловдив</t>
  </si>
  <si>
    <t>код по ЕБК:</t>
  </si>
  <si>
    <t>1722</t>
  </si>
  <si>
    <t xml:space="preserve">               (наименование на първостепенния разпоредител с бюджет)</t>
  </si>
  <si>
    <t>финансово-правна форма</t>
  </si>
  <si>
    <t>БЮДЖЕТ</t>
  </si>
  <si>
    <t>(в левове)</t>
  </si>
  <si>
    <t>§§</t>
  </si>
  <si>
    <t>Годишен         уточнен план                           2019 г.</t>
  </si>
  <si>
    <t>ОТЧЕТ               2019 г.</t>
  </si>
  <si>
    <t xml:space="preserve">                                      ОТЧЕТНИ ДАННИ ЗА: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</si>
  <si>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</si>
  <si>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</si>
  <si>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</si>
  <si>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</si>
  <si>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</si>
  <si>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(а)</t>
  </si>
  <si>
    <t>(1)</t>
  </si>
  <si>
    <t>(2)</t>
  </si>
  <si>
    <t>(3)</t>
  </si>
  <si>
    <t>(4)</t>
  </si>
  <si>
    <t>(5)</t>
  </si>
  <si>
    <t>(6)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</si>
  <si>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</si>
  <si>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</si>
  <si>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</si>
  <si>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</si>
  <si>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</si>
  <si>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</si>
  <si>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</si>
  <si>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</si>
  <si>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</si>
  <si>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</si>
  <si>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</si>
  <si>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</si>
  <si>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</si>
  <si>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</si>
  <si>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</si>
  <si>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</si>
  <si>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</si>
  <si>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</si>
  <si>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</si>
  <si>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</si>
  <si>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</si>
  <si>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</si>
  <si>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</si>
  <si>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</si>
  <si>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</si>
  <si>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</si>
  <si>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</si>
  <si>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</si>
  <si>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</si>
  <si>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</si>
  <si>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</si>
  <si>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</si>
  <si>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</si>
  <si>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</si>
  <si>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</si>
  <si>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</si>
  <si>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</si>
  <si>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</si>
  <si>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</si>
  <si>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</si>
  <si>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</si>
  <si>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</si>
  <si>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</si>
  <si>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</si>
  <si>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</si>
  <si>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</si>
  <si>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</si>
  <si>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</si>
  <si>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</si>
  <si>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</si>
  <si>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</si>
  <si>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</si>
  <si>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</si>
  <si>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</si>
  <si>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</si>
  <si>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</si>
  <si>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</si>
  <si>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</si>
  <si>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</si>
  <si>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</si>
  <si>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</si>
  <si>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</si>
  <si>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</si>
  <si>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</si>
  <si>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</si>
  <si>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</si>
  <si>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</si>
  <si>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</si>
  <si>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</si>
  <si>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</si>
  <si>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</si>
  <si>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</si>
  <si>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</si>
  <si>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</si>
  <si>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</si>
  <si>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</si>
  <si>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</si>
  <si>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</si>
  <si>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</si>
  <si>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</si>
  <si>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</si>
  <si>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</si>
  <si>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</si>
  <si>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</si>
  <si>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</si>
  <si>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</si>
  <si>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</si>
  <si>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</si>
  <si>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</si>
  <si>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</si>
  <si>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</si>
  <si>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</si>
  <si>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</si>
  <si>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</si>
  <si>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</si>
  <si>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</si>
  <si>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</si>
  <si>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</si>
  <si>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</si>
  <si>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</si>
  <si>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</si>
  <si>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</si>
  <si>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</si>
  <si>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</si>
  <si>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</si>
  <si>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</si>
  <si>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</si>
  <si>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</si>
  <si>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</si>
  <si>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</si>
  <si>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</si>
  <si>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</si>
  <si>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</si>
  <si>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</si>
  <si>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</si>
  <si>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</si>
  <si>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</si>
  <si>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</si>
  <si>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</si>
  <si>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</si>
  <si>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</si>
  <si>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</si>
  <si>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</si>
  <si>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</si>
  <si>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</si>
  <si>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</si>
  <si>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</si>
  <si>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</si>
  <si>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</si>
  <si>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</si>
  <si>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</si>
  <si>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</si>
  <si>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</si>
  <si>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</si>
  <si>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rosi_hristeva_au@abv.bg</t>
  </si>
  <si>
    <t>032/654331</t>
  </si>
  <si>
    <t>06.03.2019 г.</t>
  </si>
  <si>
    <t>(e-mail)</t>
  </si>
  <si>
    <t xml:space="preserve">(служебни телефони) </t>
  </si>
  <si>
    <t>(дата)</t>
  </si>
  <si>
    <t>ИЗГОТВИЛ:</t>
  </si>
  <si>
    <t>Росица Христева</t>
  </si>
  <si>
    <t>ГЛ. СЧЕТОВОДИТЕЛ:</t>
  </si>
  <si>
    <t>РЪКОВОДИТЕЛ:</t>
  </si>
  <si>
    <t>проф.д-р Христина Янчева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</si>
</sst>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7" formatCode="_-* #,##0.00\ _ë_â_-;\-* #,##0.00\ _ë_â_-;_-* &quot;-&quot;??\ _ë_â_-;_-@_-"/>
    <numFmt numFmtId="168" formatCode="0.0"/>
    <numFmt numFmtId="169" formatCode="dd\.m\.yyyy\ &quot;г.&quot;;@"/>
    <numFmt numFmtId="178" formatCode="#,##0;[Red]\(#,##0\)"/>
    <numFmt numFmtId="186" formatCode="000&quot; &quot;000&quot; &quot;000"/>
  </numFmts>
  <fonts count="3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Hebar"/>
      <charset val="204"/>
    </font>
    <font>
      <sz val="12"/>
      <name val="Times New Roman CYR"/>
      <family val="1"/>
      <charset val="204"/>
    </font>
    <font>
      <i/>
      <sz val="12"/>
      <name val="Times New Roman CYR"/>
      <family val="1"/>
      <charset val="204"/>
    </font>
    <font>
      <b/>
      <sz val="12"/>
      <name val="Times New Roman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2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i/>
      <sz val="14"/>
      <color rgb="FF000099"/>
      <name val="Times New Roman Cyr"/>
      <charset val="204"/>
    </font>
    <font>
      <b/>
      <u/>
      <sz val="12"/>
      <color rgb="FF000099"/>
      <name val="Times New Roman CYR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1FFE1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</borders>
  <cellStyleXfs count="10">
    <xf numFmtId="0" fontId="0" fillId="0" borderId="0"/>
    <xf numFmtId="0" fontId="2" fillId="0" borderId="0"/>
    <xf numFmtId="0" fontId="22" fillId="0" borderId="0" applyNumberFormat="0" applyFill="0" applyBorder="0" applyAlignment="0" applyProtection="0"/>
    <xf numFmtId="0" fontId="6" fillId="0" borderId="0"/>
    <xf numFmtId="0" fontId="6" fillId="0" borderId="0"/>
    <xf numFmtId="0" fontId="23" fillId="0" borderId="0"/>
    <xf numFmtId="0" fontId="1" fillId="0" borderId="0"/>
    <xf numFmtId="0" fontId="6" fillId="0" borderId="0"/>
    <xf numFmtId="0" fontId="6" fillId="0" borderId="0"/>
    <xf numFmtId="167" fontId="2" fillId="0" borderId="0" applyFont="0" applyFill="0" applyBorder="0" applyAlignment="0" applyProtection="0"/>
  </cellStyleXfs>
  <cellXfs count="602">
    <xf numFmtId="0" fontId="0" fillId="0" borderId="0" xfId="0"/>
    <xf numFmtId="0" fontId="2" fillId="0" borderId="0" xfId="1"/>
    <xf numFmtId="0" fontId="14" fillId="0" borderId="0" xfId="1" applyFont="1" applyBorder="1" applyProtection="1"/>
    <xf numFmtId="3" fontId="27" fillId="6" borderId="5" xfId="3" applyNumberFormat="1" applyFont="1" applyFill="1" applyBorder="1" applyAlignment="1" applyProtection="1">
      <alignment horizontal="right" vertical="center"/>
    </xf>
    <xf numFmtId="0" fontId="10" fillId="6" borderId="36" xfId="1" quotePrefix="1" applyFont="1" applyFill="1" applyBorder="1" applyAlignment="1" applyProtection="1">
      <alignment horizontal="left"/>
    </xf>
    <xf numFmtId="0" fontId="11" fillId="6" borderId="36" xfId="1" applyFont="1" applyFill="1" applyBorder="1" applyAlignment="1" applyProtection="1">
      <alignment horizontal="left"/>
    </xf>
    <xf numFmtId="0" fontId="11" fillId="6" borderId="36" xfId="1" quotePrefix="1" applyFont="1" applyFill="1" applyBorder="1" applyAlignment="1" applyProtection="1">
      <alignment horizontal="left"/>
    </xf>
    <xf numFmtId="3" fontId="11" fillId="6" borderId="36" xfId="1" applyNumberFormat="1" applyFont="1" applyFill="1" applyBorder="1" applyAlignment="1" applyProtection="1"/>
    <xf numFmtId="0" fontId="7" fillId="2" borderId="3" xfId="1" applyFont="1" applyFill="1" applyBorder="1" applyAlignment="1" applyProtection="1">
      <alignment horizontal="left"/>
    </xf>
    <xf numFmtId="0" fontId="7" fillId="2" borderId="11" xfId="1" applyFont="1" applyFill="1" applyBorder="1" applyAlignment="1" applyProtection="1">
      <alignment horizontal="left"/>
    </xf>
    <xf numFmtId="0" fontId="7" fillId="2" borderId="69" xfId="1" applyFont="1" applyFill="1" applyBorder="1" applyAlignment="1" applyProtection="1">
      <alignment horizontal="left"/>
    </xf>
    <xf numFmtId="0" fontId="7" fillId="2" borderId="15" xfId="1" applyFont="1" applyFill="1" applyBorder="1" applyAlignment="1" applyProtection="1">
      <alignment horizontal="left"/>
    </xf>
    <xf numFmtId="0" fontId="7" fillId="2" borderId="1" xfId="1" applyFont="1" applyFill="1" applyBorder="1" applyAlignment="1" applyProtection="1">
      <alignment horizontal="left"/>
    </xf>
    <xf numFmtId="0" fontId="7" fillId="2" borderId="0" xfId="1" applyFont="1" applyFill="1" applyBorder="1" applyProtection="1"/>
    <xf numFmtId="0" fontId="11" fillId="2" borderId="3" xfId="1" quotePrefix="1" applyFont="1" applyFill="1" applyBorder="1" applyAlignment="1" applyProtection="1">
      <alignment horizontal="center"/>
    </xf>
    <xf numFmtId="0" fontId="11" fillId="2" borderId="2" xfId="1" quotePrefix="1" applyFont="1" applyFill="1" applyBorder="1" applyAlignment="1" applyProtection="1">
      <alignment horizontal="center"/>
    </xf>
    <xf numFmtId="0" fontId="11" fillId="2" borderId="15" xfId="1" quotePrefix="1" applyFont="1" applyFill="1" applyBorder="1" applyAlignment="1" applyProtection="1">
      <alignment horizontal="center"/>
    </xf>
    <xf numFmtId="0" fontId="7" fillId="2" borderId="3" xfId="1" applyFont="1" applyFill="1" applyBorder="1" applyAlignment="1" applyProtection="1">
      <alignment horizontal="center"/>
    </xf>
    <xf numFmtId="0" fontId="7" fillId="2" borderId="3" xfId="1" applyFont="1" applyFill="1" applyBorder="1" applyProtection="1"/>
    <xf numFmtId="0" fontId="14" fillId="2" borderId="0" xfId="1" applyFont="1" applyFill="1" applyProtection="1"/>
    <xf numFmtId="0" fontId="11" fillId="2" borderId="3" xfId="1" applyFont="1" applyFill="1" applyBorder="1" applyAlignment="1" applyProtection="1"/>
    <xf numFmtId="0" fontId="7" fillId="2" borderId="3" xfId="1" quotePrefix="1" applyFont="1" applyFill="1" applyBorder="1" applyAlignment="1" applyProtection="1">
      <alignment horizontal="left"/>
    </xf>
    <xf numFmtId="3" fontId="7" fillId="2" borderId="3" xfId="1" quotePrefix="1" applyNumberFormat="1" applyFont="1" applyFill="1" applyBorder="1" applyAlignment="1" applyProtection="1"/>
    <xf numFmtId="0" fontId="11" fillId="2" borderId="3" xfId="1" applyFont="1" applyFill="1" applyBorder="1" applyAlignment="1" applyProtection="1">
      <alignment horizontal="left"/>
    </xf>
    <xf numFmtId="3" fontId="11" fillId="2" borderId="3" xfId="1" applyNumberFormat="1" applyFont="1" applyFill="1" applyBorder="1" applyAlignment="1" applyProtection="1">
      <alignment horizontal="right"/>
    </xf>
    <xf numFmtId="0" fontId="7" fillId="2" borderId="0" xfId="1" applyFont="1" applyFill="1" applyBorder="1" applyAlignment="1" applyProtection="1">
      <alignment horizontal="left"/>
    </xf>
    <xf numFmtId="1" fontId="11" fillId="2" borderId="0" xfId="1" applyNumberFormat="1" applyFont="1" applyFill="1" applyBorder="1" applyProtection="1"/>
    <xf numFmtId="0" fontId="11" fillId="2" borderId="0" xfId="1" applyFont="1" applyFill="1" applyBorder="1" applyAlignment="1" applyProtection="1">
      <alignment horizontal="left"/>
    </xf>
    <xf numFmtId="0" fontId="11" fillId="2" borderId="0" xfId="1" applyFont="1" applyFill="1" applyBorder="1" applyProtection="1"/>
    <xf numFmtId="0" fontId="9" fillId="2" borderId="0" xfId="1" applyFont="1" applyFill="1" applyProtection="1"/>
    <xf numFmtId="0" fontId="7" fillId="2" borderId="56" xfId="1" applyFont="1" applyFill="1" applyBorder="1" applyAlignment="1" applyProtection="1">
      <alignment horizontal="left"/>
    </xf>
    <xf numFmtId="3" fontId="7" fillId="2" borderId="56" xfId="1" quotePrefix="1" applyNumberFormat="1" applyFont="1" applyFill="1" applyBorder="1" applyAlignment="1" applyProtection="1"/>
    <xf numFmtId="0" fontId="7" fillId="2" borderId="59" xfId="1" applyFont="1" applyFill="1" applyBorder="1" applyAlignment="1" applyProtection="1">
      <alignment horizontal="left"/>
    </xf>
    <xf numFmtId="3" fontId="7" fillId="2" borderId="59" xfId="1" quotePrefix="1" applyNumberFormat="1" applyFont="1" applyFill="1" applyBorder="1" applyAlignment="1" applyProtection="1"/>
    <xf numFmtId="0" fontId="7" fillId="2" borderId="71" xfId="1" applyFont="1" applyFill="1" applyBorder="1" applyAlignment="1" applyProtection="1">
      <alignment horizontal="left"/>
    </xf>
    <xf numFmtId="0" fontId="7" fillId="2" borderId="72" xfId="1" applyFont="1" applyFill="1" applyBorder="1" applyAlignment="1" applyProtection="1">
      <alignment horizontal="left"/>
    </xf>
    <xf numFmtId="0" fontId="7" fillId="2" borderId="73" xfId="1" applyFont="1" applyFill="1" applyBorder="1" applyAlignment="1" applyProtection="1">
      <alignment horizontal="left"/>
    </xf>
    <xf numFmtId="0" fontId="16" fillId="2" borderId="73" xfId="1" applyFont="1" applyFill="1" applyBorder="1" applyAlignment="1" applyProtection="1">
      <alignment horizontal="left"/>
    </xf>
    <xf numFmtId="0" fontId="7" fillId="2" borderId="74" xfId="1" applyFont="1" applyFill="1" applyBorder="1" applyAlignment="1" applyProtection="1">
      <alignment horizontal="left"/>
    </xf>
    <xf numFmtId="0" fontId="7" fillId="2" borderId="57" xfId="1" applyFont="1" applyFill="1" applyBorder="1" applyAlignment="1" applyProtection="1">
      <alignment horizontal="left"/>
    </xf>
    <xf numFmtId="0" fontId="10" fillId="5" borderId="36" xfId="1" applyFont="1" applyFill="1" applyBorder="1" applyAlignment="1" applyProtection="1">
      <alignment horizontal="left"/>
    </xf>
    <xf numFmtId="0" fontId="7" fillId="5" borderId="36" xfId="1" applyFont="1" applyFill="1" applyBorder="1" applyAlignment="1" applyProtection="1">
      <alignment horizontal="left"/>
    </xf>
    <xf numFmtId="0" fontId="11" fillId="5" borderId="36" xfId="1" quotePrefix="1" applyFont="1" applyFill="1" applyBorder="1" applyAlignment="1" applyProtection="1">
      <alignment horizontal="left"/>
    </xf>
    <xf numFmtId="3" fontId="11" fillId="5" borderId="36" xfId="1" applyNumberFormat="1" applyFont="1" applyFill="1" applyBorder="1" applyAlignment="1" applyProtection="1"/>
    <xf numFmtId="0" fontId="7" fillId="3" borderId="56" xfId="1" applyFont="1" applyFill="1" applyBorder="1" applyAlignment="1" applyProtection="1">
      <alignment horizontal="left"/>
    </xf>
    <xf numFmtId="1" fontId="11" fillId="3" borderId="56" xfId="1" applyNumberFormat="1" applyFont="1" applyFill="1" applyBorder="1" applyAlignment="1" applyProtection="1"/>
    <xf numFmtId="0" fontId="7" fillId="3" borderId="57" xfId="1" applyFont="1" applyFill="1" applyBorder="1" applyAlignment="1" applyProtection="1">
      <alignment horizontal="left"/>
    </xf>
    <xf numFmtId="1" fontId="11" fillId="3" borderId="57" xfId="1" applyNumberFormat="1" applyFont="1" applyFill="1" applyBorder="1" applyAlignment="1" applyProtection="1"/>
    <xf numFmtId="0" fontId="7" fillId="3" borderId="75" xfId="1" applyFont="1" applyFill="1" applyBorder="1" applyAlignment="1" applyProtection="1">
      <alignment horizontal="left"/>
    </xf>
    <xf numFmtId="1" fontId="11" fillId="3" borderId="59" xfId="1" applyNumberFormat="1" applyFont="1" applyFill="1" applyBorder="1" applyAlignment="1" applyProtection="1"/>
    <xf numFmtId="3" fontId="7" fillId="2" borderId="74" xfId="1" applyNumberFormat="1" applyFont="1" applyFill="1" applyBorder="1" applyAlignment="1" applyProtection="1"/>
    <xf numFmtId="3" fontId="7" fillId="2" borderId="57" xfId="1" applyNumberFormat="1" applyFont="1" applyFill="1" applyBorder="1" applyAlignment="1" applyProtection="1"/>
    <xf numFmtId="3" fontId="7" fillId="2" borderId="56" xfId="1" applyNumberFormat="1" applyFont="1" applyFill="1" applyBorder="1" applyAlignment="1" applyProtection="1"/>
    <xf numFmtId="3" fontId="7" fillId="2" borderId="58" xfId="1" applyNumberFormat="1" applyFont="1" applyFill="1" applyBorder="1" applyAlignment="1" applyProtection="1"/>
    <xf numFmtId="3" fontId="7" fillId="2" borderId="13" xfId="1" applyNumberFormat="1" applyFont="1" applyFill="1" applyBorder="1" applyAlignment="1" applyProtection="1"/>
    <xf numFmtId="3" fontId="7" fillId="2" borderId="1" xfId="1" applyNumberFormat="1" applyFont="1" applyFill="1" applyBorder="1" applyAlignment="1" applyProtection="1"/>
    <xf numFmtId="3" fontId="7" fillId="2" borderId="15" xfId="1" applyNumberFormat="1" applyFont="1" applyFill="1" applyBorder="1" applyAlignment="1" applyProtection="1"/>
    <xf numFmtId="3" fontId="7" fillId="2" borderId="11" xfId="1" applyNumberFormat="1" applyFont="1" applyFill="1" applyBorder="1" applyAlignment="1" applyProtection="1"/>
    <xf numFmtId="0" fontId="7" fillId="2" borderId="57" xfId="1" quotePrefix="1" applyFont="1" applyFill="1" applyBorder="1" applyAlignment="1" applyProtection="1">
      <alignment horizontal="left"/>
    </xf>
    <xf numFmtId="0" fontId="7" fillId="2" borderId="58" xfId="1" applyFont="1" applyFill="1" applyBorder="1" applyAlignment="1" applyProtection="1">
      <alignment horizontal="left"/>
    </xf>
    <xf numFmtId="0" fontId="7" fillId="2" borderId="59" xfId="1" quotePrefix="1" applyFont="1" applyFill="1" applyBorder="1" applyAlignment="1" applyProtection="1">
      <alignment horizontal="left"/>
    </xf>
    <xf numFmtId="0" fontId="7" fillId="2" borderId="58" xfId="1" quotePrefix="1" applyFont="1" applyFill="1" applyBorder="1" applyAlignment="1" applyProtection="1">
      <alignment horizontal="left"/>
    </xf>
    <xf numFmtId="0" fontId="16" fillId="2" borderId="58" xfId="1" applyFont="1" applyFill="1" applyBorder="1" applyAlignment="1" applyProtection="1">
      <alignment horizontal="left"/>
    </xf>
    <xf numFmtId="0" fontId="10" fillId="7" borderId="36" xfId="1" quotePrefix="1" applyFont="1" applyFill="1" applyBorder="1" applyAlignment="1" applyProtection="1">
      <alignment horizontal="left"/>
    </xf>
    <xf numFmtId="0" fontId="11" fillId="7" borderId="36" xfId="1" applyFont="1" applyFill="1" applyBorder="1" applyAlignment="1" applyProtection="1">
      <alignment horizontal="left"/>
    </xf>
    <xf numFmtId="0" fontId="11" fillId="7" borderId="36" xfId="1" quotePrefix="1" applyFont="1" applyFill="1" applyBorder="1" applyAlignment="1" applyProtection="1">
      <alignment horizontal="left"/>
    </xf>
    <xf numFmtId="3" fontId="11" fillId="7" borderId="36" xfId="1" applyNumberFormat="1" applyFont="1" applyFill="1" applyBorder="1" applyAlignment="1" applyProtection="1"/>
    <xf numFmtId="0" fontId="7" fillId="2" borderId="64" xfId="1" quotePrefix="1" applyFont="1" applyFill="1" applyBorder="1" applyAlignment="1" applyProtection="1">
      <alignment horizontal="left"/>
    </xf>
    <xf numFmtId="0" fontId="7" fillId="2" borderId="64" xfId="1" applyFont="1" applyFill="1" applyBorder="1" applyAlignment="1" applyProtection="1">
      <alignment horizontal="left"/>
    </xf>
    <xf numFmtId="3" fontId="7" fillId="2" borderId="64" xfId="1" applyNumberFormat="1" applyFont="1" applyFill="1" applyBorder="1" applyAlignment="1" applyProtection="1"/>
    <xf numFmtId="0" fontId="7" fillId="6" borderId="11" xfId="1" applyFont="1" applyFill="1" applyBorder="1" applyAlignment="1" applyProtection="1">
      <alignment horizontal="left"/>
    </xf>
    <xf numFmtId="3" fontId="7" fillId="6" borderId="11" xfId="1" applyNumberFormat="1" applyFont="1" applyFill="1" applyBorder="1" applyAlignment="1" applyProtection="1"/>
    <xf numFmtId="0" fontId="7" fillId="6" borderId="56" xfId="1" applyFont="1" applyFill="1" applyBorder="1" applyAlignment="1" applyProtection="1">
      <alignment horizontal="left"/>
    </xf>
    <xf numFmtId="0" fontId="7" fillId="6" borderId="56" xfId="1" quotePrefix="1" applyFont="1" applyFill="1" applyBorder="1" applyAlignment="1" applyProtection="1">
      <alignment horizontal="left"/>
    </xf>
    <xf numFmtId="3" fontId="7" fillId="6" borderId="56" xfId="1" applyNumberFormat="1" applyFont="1" applyFill="1" applyBorder="1" applyAlignment="1" applyProtection="1"/>
    <xf numFmtId="0" fontId="7" fillId="6" borderId="59" xfId="1" applyFont="1" applyFill="1" applyBorder="1" applyAlignment="1" applyProtection="1">
      <alignment horizontal="left"/>
    </xf>
    <xf numFmtId="0" fontId="16" fillId="6" borderId="75" xfId="1" applyFont="1" applyFill="1" applyBorder="1" applyAlignment="1" applyProtection="1">
      <alignment horizontal="left"/>
    </xf>
    <xf numFmtId="0" fontId="7" fillId="6" borderId="59" xfId="1" quotePrefix="1" applyFont="1" applyFill="1" applyBorder="1" applyAlignment="1" applyProtection="1">
      <alignment horizontal="left"/>
    </xf>
    <xf numFmtId="3" fontId="7" fillId="6" borderId="59" xfId="1" applyNumberFormat="1" applyFont="1" applyFill="1" applyBorder="1" applyAlignment="1" applyProtection="1"/>
    <xf numFmtId="3" fontId="7" fillId="2" borderId="57" xfId="1" quotePrefix="1" applyNumberFormat="1" applyFont="1" applyFill="1" applyBorder="1" applyAlignment="1" applyProtection="1"/>
    <xf numFmtId="3" fontId="7" fillId="2" borderId="58" xfId="1" quotePrefix="1" applyNumberFormat="1" applyFont="1" applyFill="1" applyBorder="1" applyAlignment="1" applyProtection="1"/>
    <xf numFmtId="167" fontId="7" fillId="2" borderId="64" xfId="9" applyFont="1" applyFill="1" applyBorder="1" applyAlignment="1" applyProtection="1">
      <alignment horizontal="left"/>
    </xf>
    <xf numFmtId="0" fontId="16" fillId="2" borderId="64" xfId="1" applyFont="1" applyFill="1" applyBorder="1" applyAlignment="1" applyProtection="1">
      <alignment horizontal="left"/>
    </xf>
    <xf numFmtId="3" fontId="7" fillId="2" borderId="64" xfId="1" quotePrefix="1" applyNumberFormat="1" applyFont="1" applyFill="1" applyBorder="1" applyAlignment="1" applyProtection="1"/>
    <xf numFmtId="0" fontId="7" fillId="11" borderId="11" xfId="1" applyFont="1" applyFill="1" applyBorder="1" applyAlignment="1" applyProtection="1">
      <alignment horizontal="left"/>
    </xf>
    <xf numFmtId="0" fontId="7" fillId="11" borderId="11" xfId="1" quotePrefix="1" applyFont="1" applyFill="1" applyBorder="1" applyAlignment="1" applyProtection="1">
      <alignment horizontal="left"/>
    </xf>
    <xf numFmtId="3" fontId="7" fillId="11" borderId="11" xfId="1" quotePrefix="1" applyNumberFormat="1" applyFont="1" applyFill="1" applyBorder="1" applyAlignment="1" applyProtection="1"/>
    <xf numFmtId="0" fontId="10" fillId="8" borderId="36" xfId="1" applyFont="1" applyFill="1" applyBorder="1" applyAlignment="1" applyProtection="1">
      <alignment horizontal="left"/>
    </xf>
    <xf numFmtId="0" fontId="11" fillId="8" borderId="36" xfId="1" applyFont="1" applyFill="1" applyBorder="1" applyAlignment="1" applyProtection="1">
      <alignment horizontal="left"/>
    </xf>
    <xf numFmtId="3" fontId="11" fillId="8" borderId="36" xfId="1" applyNumberFormat="1" applyFont="1" applyFill="1" applyBorder="1" applyAlignment="1" applyProtection="1"/>
    <xf numFmtId="3" fontId="26" fillId="8" borderId="47" xfId="3" applyNumberFormat="1" applyFont="1" applyFill="1" applyBorder="1" applyAlignment="1" applyProtection="1">
      <alignment vertical="center"/>
    </xf>
    <xf numFmtId="168" fontId="7" fillId="2" borderId="57" xfId="1" applyNumberFormat="1" applyFont="1" applyFill="1" applyBorder="1" applyProtection="1"/>
    <xf numFmtId="0" fontId="11" fillId="2" borderId="64" xfId="1" quotePrefix="1" applyFont="1" applyFill="1" applyBorder="1" applyAlignment="1" applyProtection="1">
      <alignment horizontal="left"/>
    </xf>
    <xf numFmtId="0" fontId="7" fillId="9" borderId="56" xfId="1" applyFont="1" applyFill="1" applyBorder="1" applyAlignment="1" applyProtection="1">
      <alignment horizontal="left"/>
    </xf>
    <xf numFmtId="3" fontId="7" fillId="9" borderId="56" xfId="1" quotePrefix="1" applyNumberFormat="1" applyFont="1" applyFill="1" applyBorder="1" applyAlignment="1" applyProtection="1"/>
    <xf numFmtId="0" fontId="7" fillId="9" borderId="57" xfId="1" applyFont="1" applyFill="1" applyBorder="1" applyAlignment="1" applyProtection="1">
      <alignment horizontal="left"/>
    </xf>
    <xf numFmtId="3" fontId="7" fillId="9" borderId="57" xfId="1" quotePrefix="1" applyNumberFormat="1" applyFont="1" applyFill="1" applyBorder="1" applyAlignment="1" applyProtection="1"/>
    <xf numFmtId="168" fontId="7" fillId="9" borderId="57" xfId="1" applyNumberFormat="1" applyFont="1" applyFill="1" applyBorder="1" applyProtection="1"/>
    <xf numFmtId="168" fontId="7" fillId="9" borderId="59" xfId="1" applyNumberFormat="1" applyFont="1" applyFill="1" applyBorder="1" applyProtection="1"/>
    <xf numFmtId="3" fontId="7" fillId="9" borderId="59" xfId="1" quotePrefix="1" applyNumberFormat="1" applyFont="1" applyFill="1" applyBorder="1" applyAlignment="1" applyProtection="1"/>
    <xf numFmtId="0" fontId="7" fillId="9" borderId="59" xfId="1" applyFont="1" applyFill="1" applyBorder="1" applyAlignment="1" applyProtection="1">
      <alignment horizontal="left"/>
    </xf>
    <xf numFmtId="0" fontId="7" fillId="9" borderId="56" xfId="1" quotePrefix="1" applyFont="1" applyFill="1" applyBorder="1" applyAlignment="1" applyProtection="1">
      <alignment horizontal="left"/>
    </xf>
    <xf numFmtId="0" fontId="11" fillId="9" borderId="59" xfId="1" applyFont="1" applyFill="1" applyBorder="1" applyAlignment="1" applyProtection="1">
      <alignment horizontal="left"/>
    </xf>
    <xf numFmtId="0" fontId="7" fillId="9" borderId="14" xfId="1" applyFont="1" applyFill="1" applyBorder="1" applyAlignment="1" applyProtection="1">
      <alignment horizontal="left"/>
    </xf>
    <xf numFmtId="3" fontId="7" fillId="9" borderId="14" xfId="1" applyNumberFormat="1" applyFont="1" applyFill="1" applyBorder="1" applyAlignment="1" applyProtection="1"/>
    <xf numFmtId="3" fontId="11" fillId="12" borderId="3" xfId="1" applyNumberFormat="1" applyFont="1" applyFill="1" applyBorder="1" applyAlignment="1" applyProtection="1">
      <alignment horizontal="right"/>
    </xf>
    <xf numFmtId="3" fontId="17" fillId="3" borderId="56" xfId="1" applyNumberFormat="1" applyFont="1" applyFill="1" applyBorder="1" applyAlignment="1" applyProtection="1"/>
    <xf numFmtId="3" fontId="17" fillId="3" borderId="57" xfId="1" applyNumberFormat="1" applyFont="1" applyFill="1" applyBorder="1" applyAlignment="1" applyProtection="1"/>
    <xf numFmtId="3" fontId="17" fillId="3" borderId="59" xfId="1" applyNumberFormat="1" applyFont="1" applyFill="1" applyBorder="1" applyAlignment="1" applyProtection="1"/>
    <xf numFmtId="0" fontId="11" fillId="5" borderId="36" xfId="1" applyFont="1" applyFill="1" applyBorder="1" applyAlignment="1" applyProtection="1">
      <alignment horizontal="left"/>
    </xf>
    <xf numFmtId="0" fontId="10" fillId="5" borderId="76" xfId="1" applyFont="1" applyFill="1" applyBorder="1" applyAlignment="1" applyProtection="1">
      <alignment horizontal="left"/>
    </xf>
    <xf numFmtId="0" fontId="11" fillId="5" borderId="76" xfId="1" applyFont="1" applyFill="1" applyBorder="1" applyAlignment="1" applyProtection="1">
      <alignment horizontal="left"/>
    </xf>
    <xf numFmtId="0" fontId="7" fillId="2" borderId="0" xfId="1" applyFont="1" applyFill="1" applyAlignment="1" applyProtection="1">
      <alignment horizontal="center" vertical="center"/>
    </xf>
    <xf numFmtId="0" fontId="14" fillId="2" borderId="0" xfId="1" applyFont="1" applyFill="1" applyAlignment="1" applyProtection="1">
      <alignment horizontal="right"/>
    </xf>
    <xf numFmtId="0" fontId="14" fillId="2" borderId="0" xfId="1" quotePrefix="1" applyFont="1" applyFill="1" applyAlignment="1" applyProtection="1">
      <alignment horizontal="left"/>
    </xf>
    <xf numFmtId="0" fontId="7" fillId="2" borderId="6" xfId="1" applyFont="1" applyFill="1" applyBorder="1" applyProtection="1"/>
    <xf numFmtId="0" fontId="11" fillId="2" borderId="6" xfId="1" applyFont="1" applyFill="1" applyBorder="1" applyProtection="1"/>
    <xf numFmtId="0" fontId="10" fillId="2" borderId="0" xfId="1" applyFont="1" applyFill="1" applyAlignment="1" applyProtection="1">
      <alignment horizontal="left"/>
    </xf>
    <xf numFmtId="0" fontId="11" fillId="2" borderId="0" xfId="1" applyFont="1" applyFill="1" applyAlignment="1" applyProtection="1">
      <alignment horizontal="left"/>
    </xf>
    <xf numFmtId="0" fontId="14" fillId="2" borderId="0" xfId="1" applyFont="1" applyFill="1" applyBorder="1" applyProtection="1"/>
    <xf numFmtId="0" fontId="8" fillId="2" borderId="0" xfId="1" quotePrefix="1" applyFont="1" applyFill="1" applyBorder="1" applyAlignment="1" applyProtection="1">
      <alignment horizontal="left"/>
    </xf>
    <xf numFmtId="0" fontId="10" fillId="2" borderId="0" xfId="1" applyFont="1" applyFill="1" applyProtection="1"/>
    <xf numFmtId="0" fontId="11" fillId="2" borderId="0" xfId="1" quotePrefix="1" applyFont="1" applyFill="1" applyAlignment="1" applyProtection="1">
      <alignment horizontal="left"/>
    </xf>
    <xf numFmtId="178" fontId="11" fillId="5" borderId="76" xfId="1" applyNumberFormat="1" applyFont="1" applyFill="1" applyBorder="1" applyAlignment="1" applyProtection="1"/>
    <xf numFmtId="178" fontId="11" fillId="5" borderId="36" xfId="1" applyNumberFormat="1" applyFont="1" applyFill="1" applyBorder="1" applyAlignment="1" applyProtection="1">
      <alignment horizontal="right"/>
    </xf>
    <xf numFmtId="0" fontId="11" fillId="2" borderId="37" xfId="1" applyFont="1" applyFill="1" applyBorder="1" applyAlignment="1" applyProtection="1"/>
    <xf numFmtId="0" fontId="11" fillId="2" borderId="24" xfId="1" applyFont="1" applyFill="1" applyBorder="1" applyAlignment="1" applyProtection="1"/>
    <xf numFmtId="0" fontId="11" fillId="2" borderId="39" xfId="1" applyFont="1" applyFill="1" applyBorder="1" applyAlignment="1" applyProtection="1"/>
    <xf numFmtId="3" fontId="7" fillId="5" borderId="46" xfId="1" applyNumberFormat="1" applyFont="1" applyFill="1" applyBorder="1" applyAlignment="1" applyProtection="1"/>
    <xf numFmtId="3" fontId="7" fillId="5" borderId="47" xfId="1" applyNumberFormat="1" applyFont="1" applyFill="1" applyBorder="1" applyAlignment="1" applyProtection="1"/>
    <xf numFmtId="3" fontId="7" fillId="5" borderId="48" xfId="1" applyNumberFormat="1" applyFont="1" applyFill="1" applyBorder="1" applyAlignment="1" applyProtection="1"/>
    <xf numFmtId="3" fontId="7" fillId="2" borderId="77" xfId="1" applyNumberFormat="1" applyFont="1" applyFill="1" applyBorder="1" applyAlignment="1" applyProtection="1"/>
    <xf numFmtId="3" fontId="7" fillId="2" borderId="78" xfId="1" applyNumberFormat="1" applyFont="1" applyFill="1" applyBorder="1" applyAlignment="1" applyProtection="1"/>
    <xf numFmtId="3" fontId="7" fillId="2" borderId="79" xfId="1" applyNumberFormat="1" applyFont="1" applyFill="1" applyBorder="1" applyAlignment="1" applyProtection="1"/>
    <xf numFmtId="3" fontId="7" fillId="2" borderId="49" xfId="1" applyNumberFormat="1" applyFont="1" applyFill="1" applyBorder="1" applyAlignment="1" applyProtection="1"/>
    <xf numFmtId="3" fontId="7" fillId="2" borderId="19" xfId="1" applyNumberFormat="1" applyFont="1" applyFill="1" applyBorder="1" applyAlignment="1" applyProtection="1"/>
    <xf numFmtId="3" fontId="7" fillId="2" borderId="50" xfId="1" applyNumberFormat="1" applyFont="1" applyFill="1" applyBorder="1" applyAlignment="1" applyProtection="1"/>
    <xf numFmtId="3" fontId="7" fillId="2" borderId="34" xfId="1" applyNumberFormat="1" applyFont="1" applyFill="1" applyBorder="1" applyAlignment="1" applyProtection="1"/>
    <xf numFmtId="3" fontId="7" fillId="2" borderId="5" xfId="1" applyNumberFormat="1" applyFont="1" applyFill="1" applyBorder="1" applyAlignment="1" applyProtection="1"/>
    <xf numFmtId="3" fontId="7" fillId="2" borderId="4" xfId="1" applyNumberFormat="1" applyFont="1" applyFill="1" applyBorder="1" applyAlignment="1" applyProtection="1"/>
    <xf numFmtId="3" fontId="7" fillId="2" borderId="30" xfId="1" applyNumberFormat="1" applyFont="1" applyFill="1" applyBorder="1" applyAlignment="1" applyProtection="1"/>
    <xf numFmtId="3" fontId="7" fillId="2" borderId="31" xfId="1" applyNumberFormat="1" applyFont="1" applyFill="1" applyBorder="1" applyAlignment="1" applyProtection="1"/>
    <xf numFmtId="3" fontId="7" fillId="2" borderId="32" xfId="1" applyNumberFormat="1" applyFont="1" applyFill="1" applyBorder="1" applyAlignment="1" applyProtection="1"/>
    <xf numFmtId="3" fontId="17" fillId="3" borderId="40" xfId="1" applyNumberFormat="1" applyFont="1" applyFill="1" applyBorder="1" applyAlignment="1" applyProtection="1"/>
    <xf numFmtId="3" fontId="17" fillId="3" borderId="16" xfId="1" applyNumberFormat="1" applyFont="1" applyFill="1" applyBorder="1" applyAlignment="1" applyProtection="1"/>
    <xf numFmtId="3" fontId="17" fillId="3" borderId="41" xfId="1" applyNumberFormat="1" applyFont="1" applyFill="1" applyBorder="1" applyAlignment="1" applyProtection="1"/>
    <xf numFmtId="3" fontId="17" fillId="3" borderId="42" xfId="1" applyNumberFormat="1" applyFont="1" applyFill="1" applyBorder="1" applyAlignment="1" applyProtection="1"/>
    <xf numFmtId="3" fontId="17" fillId="3" borderId="17" xfId="1" applyNumberFormat="1" applyFont="1" applyFill="1" applyBorder="1" applyAlignment="1" applyProtection="1"/>
    <xf numFmtId="3" fontId="17" fillId="3" borderId="38" xfId="1" applyNumberFormat="1" applyFont="1" applyFill="1" applyBorder="1" applyAlignment="1" applyProtection="1"/>
    <xf numFmtId="3" fontId="17" fillId="3" borderId="43" xfId="1" applyNumberFormat="1" applyFont="1" applyFill="1" applyBorder="1" applyAlignment="1" applyProtection="1"/>
    <xf numFmtId="3" fontId="17" fillId="3" borderId="18" xfId="1" applyNumberFormat="1" applyFont="1" applyFill="1" applyBorder="1" applyAlignment="1" applyProtection="1"/>
    <xf numFmtId="3" fontId="17" fillId="3" borderId="44" xfId="1" applyNumberFormat="1" applyFont="1" applyFill="1" applyBorder="1" applyAlignment="1" applyProtection="1"/>
    <xf numFmtId="3" fontId="7" fillId="2" borderId="40" xfId="1" applyNumberFormat="1" applyFont="1" applyFill="1" applyBorder="1" applyAlignment="1" applyProtection="1"/>
    <xf numFmtId="3" fontId="7" fillId="2" borderId="16" xfId="1" applyNumberFormat="1" applyFont="1" applyFill="1" applyBorder="1" applyAlignment="1" applyProtection="1"/>
    <xf numFmtId="3" fontId="7" fillId="2" borderId="41" xfId="1" applyNumberFormat="1" applyFont="1" applyFill="1" applyBorder="1" applyAlignment="1" applyProtection="1"/>
    <xf numFmtId="3" fontId="7" fillId="2" borderId="42" xfId="1" applyNumberFormat="1" applyFont="1" applyFill="1" applyBorder="1" applyAlignment="1" applyProtection="1"/>
    <xf numFmtId="3" fontId="7" fillId="2" borderId="17" xfId="1" applyNumberFormat="1" applyFont="1" applyFill="1" applyBorder="1" applyAlignment="1" applyProtection="1"/>
    <xf numFmtId="3" fontId="7" fillId="2" borderId="38" xfId="1" applyNumberFormat="1" applyFont="1" applyFill="1" applyBorder="1" applyAlignment="1" applyProtection="1"/>
    <xf numFmtId="3" fontId="7" fillId="2" borderId="45" xfId="1" applyNumberFormat="1" applyFont="1" applyFill="1" applyBorder="1" applyAlignment="1" applyProtection="1"/>
    <xf numFmtId="3" fontId="7" fillId="2" borderId="8" xfId="1" applyNumberFormat="1" applyFont="1" applyFill="1" applyBorder="1" applyAlignment="1" applyProtection="1"/>
    <xf numFmtId="3" fontId="7" fillId="2" borderId="7" xfId="1" applyNumberFormat="1" applyFont="1" applyFill="1" applyBorder="1" applyAlignment="1" applyProtection="1"/>
    <xf numFmtId="3" fontId="7" fillId="2" borderId="80" xfId="1" applyNumberFormat="1" applyFont="1" applyFill="1" applyBorder="1" applyAlignment="1" applyProtection="1"/>
    <xf numFmtId="3" fontId="7" fillId="2" borderId="81" xfId="1" applyNumberFormat="1" applyFont="1" applyFill="1" applyBorder="1" applyAlignment="1" applyProtection="1"/>
    <xf numFmtId="3" fontId="7" fillId="2" borderId="82" xfId="1" applyNumberFormat="1" applyFont="1" applyFill="1" applyBorder="1" applyAlignment="1" applyProtection="1"/>
    <xf numFmtId="3" fontId="7" fillId="2" borderId="40" xfId="1" quotePrefix="1" applyNumberFormat="1" applyFont="1" applyFill="1" applyBorder="1" applyAlignment="1" applyProtection="1"/>
    <xf numFmtId="3" fontId="7" fillId="2" borderId="16" xfId="1" quotePrefix="1" applyNumberFormat="1" applyFont="1" applyFill="1" applyBorder="1" applyAlignment="1" applyProtection="1"/>
    <xf numFmtId="3" fontId="7" fillId="2" borderId="41" xfId="1" quotePrefix="1" applyNumberFormat="1" applyFont="1" applyFill="1" applyBorder="1" applyAlignment="1" applyProtection="1"/>
    <xf numFmtId="3" fontId="7" fillId="2" borderId="43" xfId="1" quotePrefix="1" applyNumberFormat="1" applyFont="1" applyFill="1" applyBorder="1" applyAlignment="1" applyProtection="1"/>
    <xf numFmtId="3" fontId="7" fillId="2" borderId="18" xfId="1" quotePrefix="1" applyNumberFormat="1" applyFont="1" applyFill="1" applyBorder="1" applyAlignment="1" applyProtection="1"/>
    <xf numFmtId="3" fontId="7" fillId="2" borderId="44" xfId="1" quotePrefix="1" applyNumberFormat="1" applyFont="1" applyFill="1" applyBorder="1" applyAlignment="1" applyProtection="1"/>
    <xf numFmtId="3" fontId="7" fillId="6" borderId="34" xfId="1" applyNumberFormat="1" applyFont="1" applyFill="1" applyBorder="1" applyAlignment="1" applyProtection="1"/>
    <xf numFmtId="3" fontId="7" fillId="6" borderId="5" xfId="1" applyNumberFormat="1" applyFont="1" applyFill="1" applyBorder="1" applyAlignment="1" applyProtection="1"/>
    <xf numFmtId="3" fontId="7" fillId="6" borderId="4" xfId="1" applyNumberFormat="1" applyFont="1" applyFill="1" applyBorder="1" applyAlignment="1" applyProtection="1"/>
    <xf numFmtId="3" fontId="7" fillId="2" borderId="66" xfId="1" applyNumberFormat="1" applyFont="1" applyFill="1" applyBorder="1" applyAlignment="1" applyProtection="1"/>
    <xf numFmtId="3" fontId="7" fillId="2" borderId="62" xfId="1" applyNumberFormat="1" applyFont="1" applyFill="1" applyBorder="1" applyAlignment="1" applyProtection="1"/>
    <xf numFmtId="3" fontId="7" fillId="2" borderId="65" xfId="1" applyNumberFormat="1" applyFont="1" applyFill="1" applyBorder="1" applyAlignment="1" applyProtection="1"/>
    <xf numFmtId="3" fontId="7" fillId="6" borderId="40" xfId="1" applyNumberFormat="1" applyFont="1" applyFill="1" applyBorder="1" applyAlignment="1" applyProtection="1"/>
    <xf numFmtId="3" fontId="7" fillId="6" borderId="16" xfId="1" applyNumberFormat="1" applyFont="1" applyFill="1" applyBorder="1" applyAlignment="1" applyProtection="1"/>
    <xf numFmtId="3" fontId="7" fillId="6" borderId="41" xfId="1" applyNumberFormat="1" applyFont="1" applyFill="1" applyBorder="1" applyAlignment="1" applyProtection="1"/>
    <xf numFmtId="3" fontId="7" fillId="6" borderId="43" xfId="1" applyNumberFormat="1" applyFont="1" applyFill="1" applyBorder="1" applyAlignment="1" applyProtection="1"/>
    <xf numFmtId="3" fontId="7" fillId="6" borderId="18" xfId="1" applyNumberFormat="1" applyFont="1" applyFill="1" applyBorder="1" applyAlignment="1" applyProtection="1"/>
    <xf numFmtId="3" fontId="7" fillId="6" borderId="44" xfId="1" applyNumberFormat="1" applyFont="1" applyFill="1" applyBorder="1" applyAlignment="1" applyProtection="1"/>
    <xf numFmtId="3" fontId="7" fillId="2" borderId="37" xfId="1" quotePrefix="1" applyNumberFormat="1" applyFont="1" applyFill="1" applyBorder="1" applyAlignment="1" applyProtection="1"/>
    <xf numFmtId="3" fontId="7" fillId="2" borderId="24" xfId="1" quotePrefix="1" applyNumberFormat="1" applyFont="1" applyFill="1" applyBorder="1" applyAlignment="1" applyProtection="1"/>
    <xf numFmtId="3" fontId="7" fillId="2" borderId="39" xfId="1" quotePrefix="1" applyNumberFormat="1" applyFont="1" applyFill="1" applyBorder="1" applyAlignment="1" applyProtection="1"/>
    <xf numFmtId="3" fontId="7" fillId="8" borderId="46" xfId="1" applyNumberFormat="1" applyFont="1" applyFill="1" applyBorder="1" applyAlignment="1" applyProtection="1"/>
    <xf numFmtId="3" fontId="7" fillId="8" borderId="47" xfId="1" applyNumberFormat="1" applyFont="1" applyFill="1" applyBorder="1" applyAlignment="1" applyProtection="1"/>
    <xf numFmtId="3" fontId="7" fillId="8" borderId="48" xfId="1" applyNumberFormat="1" applyFont="1" applyFill="1" applyBorder="1" applyAlignment="1" applyProtection="1"/>
    <xf numFmtId="3" fontId="7" fillId="2" borderId="66" xfId="1" quotePrefix="1" applyNumberFormat="1" applyFont="1" applyFill="1" applyBorder="1" applyAlignment="1" applyProtection="1"/>
    <xf numFmtId="3" fontId="7" fillId="2" borderId="62" xfId="1" quotePrefix="1" applyNumberFormat="1" applyFont="1" applyFill="1" applyBorder="1" applyAlignment="1" applyProtection="1"/>
    <xf numFmtId="3" fontId="7" fillId="2" borderId="65" xfId="1" quotePrefix="1" applyNumberFormat="1" applyFont="1" applyFill="1" applyBorder="1" applyAlignment="1" applyProtection="1"/>
    <xf numFmtId="3" fontId="7" fillId="2" borderId="42" xfId="1" quotePrefix="1" applyNumberFormat="1" applyFont="1" applyFill="1" applyBorder="1" applyAlignment="1" applyProtection="1"/>
    <xf numFmtId="3" fontId="7" fillId="2" borderId="17" xfId="1" quotePrefix="1" applyNumberFormat="1" applyFont="1" applyFill="1" applyBorder="1" applyAlignment="1" applyProtection="1"/>
    <xf numFmtId="3" fontId="7" fillId="2" borderId="38" xfId="1" quotePrefix="1" applyNumberFormat="1" applyFont="1" applyFill="1" applyBorder="1" applyAlignment="1" applyProtection="1"/>
    <xf numFmtId="3" fontId="7" fillId="2" borderId="49" xfId="1" quotePrefix="1" applyNumberFormat="1" applyFont="1" applyFill="1" applyBorder="1" applyAlignment="1" applyProtection="1"/>
    <xf numFmtId="3" fontId="7" fillId="2" borderId="19" xfId="1" quotePrefix="1" applyNumberFormat="1" applyFont="1" applyFill="1" applyBorder="1" applyAlignment="1" applyProtection="1"/>
    <xf numFmtId="3" fontId="7" fillId="2" borderId="50" xfId="1" quotePrefix="1" applyNumberFormat="1" applyFont="1" applyFill="1" applyBorder="1" applyAlignment="1" applyProtection="1"/>
    <xf numFmtId="3" fontId="7" fillId="11" borderId="34" xfId="1" quotePrefix="1" applyNumberFormat="1" applyFont="1" applyFill="1" applyBorder="1" applyAlignment="1" applyProtection="1"/>
    <xf numFmtId="3" fontId="7" fillId="11" borderId="5" xfId="1" quotePrefix="1" applyNumberFormat="1" applyFont="1" applyFill="1" applyBorder="1" applyAlignment="1" applyProtection="1"/>
    <xf numFmtId="3" fontId="7" fillId="11" borderId="4" xfId="1" quotePrefix="1" applyNumberFormat="1" applyFont="1" applyFill="1" applyBorder="1" applyAlignment="1" applyProtection="1"/>
    <xf numFmtId="3" fontId="7" fillId="6" borderId="46" xfId="1" applyNumberFormat="1" applyFont="1" applyFill="1" applyBorder="1" applyAlignment="1" applyProtection="1"/>
    <xf numFmtId="3" fontId="7" fillId="6" borderId="47" xfId="1" applyNumberFormat="1" applyFont="1" applyFill="1" applyBorder="1" applyAlignment="1" applyProtection="1"/>
    <xf numFmtId="3" fontId="7" fillId="6" borderId="48" xfId="1" applyNumberFormat="1" applyFont="1" applyFill="1" applyBorder="1" applyAlignment="1" applyProtection="1"/>
    <xf numFmtId="178" fontId="7" fillId="3" borderId="67" xfId="1" applyNumberFormat="1" applyFont="1" applyFill="1" applyBorder="1" applyAlignment="1" applyProtection="1"/>
    <xf numFmtId="178" fontId="7" fillId="3" borderId="83" xfId="1" applyNumberFormat="1" applyFont="1" applyFill="1" applyBorder="1" applyAlignment="1" applyProtection="1"/>
    <xf numFmtId="178" fontId="7" fillId="3" borderId="68" xfId="1" applyNumberFormat="1" applyFont="1" applyFill="1" applyBorder="1" applyAlignment="1" applyProtection="1"/>
    <xf numFmtId="178" fontId="7" fillId="3" borderId="46" xfId="1" applyNumberFormat="1" applyFont="1" applyFill="1" applyBorder="1" applyAlignment="1" applyProtection="1">
      <alignment horizontal="right"/>
    </xf>
    <xf numFmtId="178" fontId="7" fillId="3" borderId="47" xfId="1" applyNumberFormat="1" applyFont="1" applyFill="1" applyBorder="1" applyAlignment="1" applyProtection="1">
      <alignment horizontal="right"/>
    </xf>
    <xf numFmtId="178" fontId="7" fillId="3" borderId="48" xfId="1" applyNumberFormat="1" applyFont="1" applyFill="1" applyBorder="1" applyAlignment="1" applyProtection="1">
      <alignment horizontal="right"/>
    </xf>
    <xf numFmtId="3" fontId="7" fillId="2" borderId="37" xfId="1" applyNumberFormat="1" applyFont="1" applyFill="1" applyBorder="1" applyAlignment="1" applyProtection="1">
      <alignment horizontal="right"/>
    </xf>
    <xf numFmtId="3" fontId="7" fillId="2" borderId="24" xfId="1" applyNumberFormat="1" applyFont="1" applyFill="1" applyBorder="1" applyAlignment="1" applyProtection="1">
      <alignment horizontal="right"/>
    </xf>
    <xf numFmtId="3" fontId="7" fillId="2" borderId="39" xfId="1" applyNumberFormat="1" applyFont="1" applyFill="1" applyBorder="1" applyAlignment="1" applyProtection="1">
      <alignment horizontal="right"/>
    </xf>
    <xf numFmtId="3" fontId="7" fillId="9" borderId="40" xfId="1" quotePrefix="1" applyNumberFormat="1" applyFont="1" applyFill="1" applyBorder="1" applyAlignment="1" applyProtection="1"/>
    <xf numFmtId="3" fontId="7" fillId="9" borderId="16" xfId="1" quotePrefix="1" applyNumberFormat="1" applyFont="1" applyFill="1" applyBorder="1" applyAlignment="1" applyProtection="1"/>
    <xf numFmtId="3" fontId="7" fillId="9" borderId="41" xfId="1" quotePrefix="1" applyNumberFormat="1" applyFont="1" applyFill="1" applyBorder="1" applyAlignment="1" applyProtection="1"/>
    <xf numFmtId="3" fontId="7" fillId="9" borderId="42" xfId="1" quotePrefix="1" applyNumberFormat="1" applyFont="1" applyFill="1" applyBorder="1" applyAlignment="1" applyProtection="1"/>
    <xf numFmtId="3" fontId="7" fillId="9" borderId="17" xfId="1" quotePrefix="1" applyNumberFormat="1" applyFont="1" applyFill="1" applyBorder="1" applyAlignment="1" applyProtection="1"/>
    <xf numFmtId="3" fontId="7" fillId="9" borderId="38" xfId="1" quotePrefix="1" applyNumberFormat="1" applyFont="1" applyFill="1" applyBorder="1" applyAlignment="1" applyProtection="1"/>
    <xf numFmtId="3" fontId="7" fillId="9" borderId="43" xfId="1" quotePrefix="1" applyNumberFormat="1" applyFont="1" applyFill="1" applyBorder="1" applyAlignment="1" applyProtection="1"/>
    <xf numFmtId="3" fontId="7" fillId="9" borderId="18" xfId="1" quotePrefix="1" applyNumberFormat="1" applyFont="1" applyFill="1" applyBorder="1" applyAlignment="1" applyProtection="1"/>
    <xf numFmtId="3" fontId="7" fillId="9" borderId="44" xfId="1" quotePrefix="1" applyNumberFormat="1" applyFont="1" applyFill="1" applyBorder="1" applyAlignment="1" applyProtection="1"/>
    <xf numFmtId="3" fontId="7" fillId="9" borderId="84" xfId="1" applyNumberFormat="1" applyFont="1" applyFill="1" applyBorder="1" applyAlignment="1" applyProtection="1"/>
    <xf numFmtId="3" fontId="7" fillId="9" borderId="9" xfId="1" applyNumberFormat="1" applyFont="1" applyFill="1" applyBorder="1" applyAlignment="1" applyProtection="1"/>
    <xf numFmtId="3" fontId="7" fillId="9" borderId="10" xfId="1" applyNumberFormat="1" applyFont="1" applyFill="1" applyBorder="1" applyAlignment="1" applyProtection="1"/>
    <xf numFmtId="0" fontId="11" fillId="2" borderId="6" xfId="1" applyFont="1" applyFill="1" applyBorder="1" applyAlignment="1" applyProtection="1">
      <alignment horizontal="right"/>
    </xf>
    <xf numFmtId="0" fontId="10" fillId="2" borderId="15" xfId="1" quotePrefix="1" applyFont="1" applyFill="1" applyBorder="1" applyAlignment="1" applyProtection="1">
      <alignment horizontal="center" vertical="top"/>
    </xf>
    <xf numFmtId="0" fontId="11" fillId="2" borderId="3" xfId="1" applyFont="1" applyFill="1" applyBorder="1" applyAlignment="1" applyProtection="1">
      <alignment horizontal="center"/>
    </xf>
    <xf numFmtId="0" fontId="11" fillId="2" borderId="45" xfId="1" applyFont="1" applyFill="1" applyBorder="1" applyAlignment="1" applyProtection="1">
      <alignment horizontal="center"/>
    </xf>
    <xf numFmtId="0" fontId="11" fillId="2" borderId="8" xfId="1" applyFont="1" applyFill="1" applyBorder="1" applyAlignment="1" applyProtection="1">
      <alignment horizontal="center"/>
    </xf>
    <xf numFmtId="0" fontId="11" fillId="2" borderId="7" xfId="1" applyFont="1" applyFill="1" applyBorder="1" applyAlignment="1" applyProtection="1">
      <alignment horizontal="center"/>
    </xf>
    <xf numFmtId="0" fontId="7" fillId="2" borderId="11" xfId="1" applyFont="1" applyFill="1" applyBorder="1" applyProtection="1"/>
    <xf numFmtId="0" fontId="9" fillId="4" borderId="0" xfId="1" applyFont="1" applyFill="1" applyProtection="1"/>
    <xf numFmtId="0" fontId="14" fillId="4" borderId="0" xfId="1" applyFont="1" applyFill="1" applyProtection="1"/>
    <xf numFmtId="0" fontId="15" fillId="5" borderId="5" xfId="1" applyFont="1" applyFill="1" applyBorder="1" applyAlignment="1" applyProtection="1">
      <alignment horizontal="center" vertical="center"/>
    </xf>
    <xf numFmtId="0" fontId="8" fillId="10" borderId="85" xfId="1" quotePrefix="1" applyFont="1" applyFill="1" applyBorder="1" applyAlignment="1" applyProtection="1">
      <alignment horizontal="left"/>
    </xf>
    <xf numFmtId="0" fontId="14" fillId="10" borderId="85" xfId="1" applyFont="1" applyFill="1" applyBorder="1" applyProtection="1"/>
    <xf numFmtId="0" fontId="14" fillId="10" borderId="86" xfId="1" applyFont="1" applyFill="1" applyBorder="1" applyProtection="1"/>
    <xf numFmtId="0" fontId="29" fillId="13" borderId="20" xfId="7" applyFont="1" applyFill="1" applyBorder="1" applyAlignment="1" applyProtection="1">
      <alignment horizontal="center"/>
    </xf>
    <xf numFmtId="0" fontId="9" fillId="2" borderId="21" xfId="1" quotePrefix="1" applyFont="1" applyFill="1" applyBorder="1" applyAlignment="1" applyProtection="1">
      <alignment horizontal="left"/>
    </xf>
    <xf numFmtId="178" fontId="30" fillId="2" borderId="21" xfId="1" quotePrefix="1" applyNumberFormat="1" applyFont="1" applyFill="1" applyBorder="1" applyAlignment="1" applyProtection="1"/>
    <xf numFmtId="178" fontId="31" fillId="2" borderId="21" xfId="1" quotePrefix="1" applyNumberFormat="1" applyFont="1" applyFill="1" applyBorder="1" applyAlignment="1" applyProtection="1"/>
    <xf numFmtId="178" fontId="31" fillId="2" borderId="35" xfId="1" quotePrefix="1" applyNumberFormat="1" applyFont="1" applyFill="1" applyBorder="1" applyAlignment="1" applyProtection="1"/>
    <xf numFmtId="0" fontId="9" fillId="2" borderId="70" xfId="1" quotePrefix="1" applyFont="1" applyFill="1" applyBorder="1" applyAlignment="1" applyProtection="1">
      <alignment horizontal="left"/>
    </xf>
    <xf numFmtId="178" fontId="30" fillId="2" borderId="70" xfId="1" quotePrefix="1" applyNumberFormat="1" applyFont="1" applyFill="1" applyBorder="1" applyAlignment="1" applyProtection="1"/>
    <xf numFmtId="178" fontId="31" fillId="2" borderId="70" xfId="1" quotePrefix="1" applyNumberFormat="1" applyFont="1" applyFill="1" applyBorder="1" applyAlignment="1" applyProtection="1"/>
    <xf numFmtId="0" fontId="11" fillId="2" borderId="0" xfId="1" applyFont="1" applyFill="1" applyAlignment="1" applyProtection="1">
      <alignment horizontal="right" vertical="center"/>
    </xf>
    <xf numFmtId="1" fontId="11" fillId="2" borderId="33" xfId="1" applyNumberFormat="1" applyFont="1" applyFill="1" applyBorder="1" applyProtection="1"/>
    <xf numFmtId="0" fontId="17" fillId="2" borderId="0" xfId="1" applyFont="1" applyFill="1" applyBorder="1" applyAlignment="1" applyProtection="1">
      <alignment horizontal="right"/>
    </xf>
    <xf numFmtId="1" fontId="17" fillId="2" borderId="0" xfId="1" applyNumberFormat="1" applyFont="1" applyFill="1" applyBorder="1" applyAlignment="1" applyProtection="1">
      <alignment horizontal="right"/>
    </xf>
    <xf numFmtId="0" fontId="3" fillId="2" borderId="0" xfId="3" applyFont="1" applyFill="1" applyBorder="1" applyAlignment="1" applyProtection="1">
      <alignment horizontal="left" vertical="center"/>
    </xf>
    <xf numFmtId="0" fontId="3" fillId="2" borderId="0" xfId="3" applyFont="1" applyFill="1" applyBorder="1" applyAlignment="1" applyProtection="1">
      <alignment horizontal="right" vertical="center"/>
    </xf>
    <xf numFmtId="0" fontId="12" fillId="2" borderId="0" xfId="1" applyFont="1" applyFill="1" applyBorder="1" applyAlignment="1" applyProtection="1">
      <alignment horizontal="center"/>
    </xf>
    <xf numFmtId="0" fontId="12" fillId="2" borderId="0" xfId="1" applyFont="1" applyFill="1" applyAlignment="1" applyProtection="1">
      <alignment horizontal="center"/>
    </xf>
    <xf numFmtId="0" fontId="11" fillId="2" borderId="11" xfId="1" quotePrefix="1" applyFont="1" applyFill="1" applyBorder="1" applyAlignment="1" applyProtection="1">
      <alignment horizontal="center"/>
    </xf>
    <xf numFmtId="0" fontId="12" fillId="2" borderId="34" xfId="1" quotePrefix="1" applyFont="1" applyFill="1" applyBorder="1" applyAlignment="1" applyProtection="1">
      <alignment horizontal="center"/>
    </xf>
    <xf numFmtId="0" fontId="12" fillId="2" borderId="5" xfId="1" quotePrefix="1" applyFont="1" applyFill="1" applyBorder="1" applyAlignment="1" applyProtection="1">
      <alignment horizontal="center"/>
    </xf>
    <xf numFmtId="0" fontId="12" fillId="2" borderId="4" xfId="1" quotePrefix="1" applyFont="1" applyFill="1" applyBorder="1" applyAlignment="1" applyProtection="1">
      <alignment horizontal="center"/>
    </xf>
    <xf numFmtId="0" fontId="5" fillId="2" borderId="0" xfId="3" applyFont="1" applyFill="1" applyAlignment="1" applyProtection="1">
      <alignment horizontal="left" vertical="center"/>
    </xf>
    <xf numFmtId="0" fontId="3" fillId="2" borderId="0" xfId="3" quotePrefix="1" applyFont="1" applyFill="1" applyAlignment="1" applyProtection="1">
      <alignment vertical="center"/>
    </xf>
    <xf numFmtId="0" fontId="5" fillId="2" borderId="0" xfId="3" quotePrefix="1" applyFont="1" applyFill="1" applyAlignment="1" applyProtection="1">
      <alignment vertical="center"/>
    </xf>
    <xf numFmtId="0" fontId="11" fillId="2" borderId="0" xfId="1" applyFont="1" applyFill="1" applyBorder="1" applyAlignment="1" applyProtection="1">
      <alignment horizontal="right"/>
    </xf>
    <xf numFmtId="0" fontId="12" fillId="5" borderId="27" xfId="1" applyFont="1" applyFill="1" applyBorder="1" applyAlignment="1" applyProtection="1">
      <alignment horizontal="left" vertical="center"/>
    </xf>
    <xf numFmtId="0" fontId="12" fillId="5" borderId="28" xfId="3" applyFont="1" applyFill="1" applyBorder="1" applyAlignment="1" applyProtection="1">
      <alignment horizontal="left" vertical="center"/>
    </xf>
    <xf numFmtId="0" fontId="12" fillId="5" borderId="28" xfId="1" applyFont="1" applyFill="1" applyBorder="1" applyAlignment="1" applyProtection="1">
      <alignment horizontal="left" vertical="center"/>
    </xf>
    <xf numFmtId="0" fontId="12" fillId="5" borderId="29" xfId="3" applyFont="1" applyFill="1" applyBorder="1" applyAlignment="1" applyProtection="1">
      <alignment horizontal="left" vertical="center"/>
    </xf>
    <xf numFmtId="0" fontId="12" fillId="3" borderId="22" xfId="1" applyFont="1" applyFill="1" applyBorder="1" applyAlignment="1" applyProtection="1">
      <alignment horizontal="center" vertical="center" wrapText="1"/>
    </xf>
    <xf numFmtId="0" fontId="12" fillId="3" borderId="5" xfId="1" applyFont="1" applyFill="1" applyBorder="1" applyAlignment="1" applyProtection="1">
      <alignment horizontal="center" vertical="center" wrapText="1"/>
    </xf>
    <xf numFmtId="0" fontId="12" fillId="3" borderId="4" xfId="1" applyFont="1" applyFill="1" applyBorder="1" applyAlignment="1" applyProtection="1">
      <alignment horizontal="center" vertical="center" wrapText="1"/>
    </xf>
    <xf numFmtId="0" fontId="34" fillId="6" borderId="5" xfId="3" applyFont="1" applyFill="1" applyBorder="1" applyAlignment="1" applyProtection="1">
      <alignment horizontal="center" vertical="center"/>
    </xf>
    <xf numFmtId="0" fontId="24" fillId="6" borderId="5" xfId="3" applyFont="1" applyFill="1" applyBorder="1" applyAlignment="1" applyProtection="1">
      <alignment horizontal="center" vertical="center"/>
    </xf>
    <xf numFmtId="0" fontId="7" fillId="2" borderId="0" xfId="1" applyFont="1" applyFill="1" applyBorder="1" applyAlignment="1" applyProtection="1">
      <alignment horizontal="right"/>
    </xf>
    <xf numFmtId="0" fontId="12" fillId="2" borderId="0" xfId="1" applyFont="1" applyFill="1" applyBorder="1" applyAlignment="1" applyProtection="1">
      <alignment horizontal="left"/>
    </xf>
    <xf numFmtId="1" fontId="20" fillId="2" borderId="0" xfId="1" applyNumberFormat="1" applyFont="1" applyFill="1" applyBorder="1" applyProtection="1"/>
    <xf numFmtId="0" fontId="21" fillId="2" borderId="0" xfId="1" applyFont="1" applyFill="1" applyProtection="1"/>
    <xf numFmtId="1" fontId="11" fillId="2" borderId="63" xfId="1" applyNumberFormat="1" applyFont="1" applyFill="1" applyBorder="1" applyProtection="1"/>
    <xf numFmtId="0" fontId="14" fillId="2" borderId="63" xfId="1" applyFont="1" applyFill="1" applyBorder="1" applyProtection="1"/>
    <xf numFmtId="3" fontId="11" fillId="2" borderId="0" xfId="1" applyNumberFormat="1" applyFont="1" applyFill="1" applyBorder="1" applyProtection="1"/>
    <xf numFmtId="0" fontId="3" fillId="2" borderId="0" xfId="3" applyFont="1" applyFill="1" applyAlignment="1" applyProtection="1">
      <alignment horizontal="left" vertical="center"/>
    </xf>
    <xf numFmtId="0" fontId="35" fillId="3" borderId="5" xfId="3" applyFont="1" applyFill="1" applyBorder="1" applyAlignment="1" applyProtection="1">
      <alignment horizontal="center" vertical="center"/>
    </xf>
    <xf numFmtId="0" fontId="7" fillId="2" borderId="11" xfId="1" applyFont="1" applyFill="1" applyBorder="1" applyAlignment="1" applyProtection="1">
      <alignment horizontal="center"/>
    </xf>
    <xf numFmtId="0" fontId="10" fillId="10" borderId="87" xfId="1" quotePrefix="1" applyFont="1" applyFill="1" applyBorder="1" applyAlignment="1" applyProtection="1">
      <alignment horizontal="left"/>
    </xf>
    <xf numFmtId="0" fontId="36" fillId="2" borderId="0" xfId="1" applyFont="1" applyFill="1" applyBorder="1" applyAlignment="1" applyProtection="1">
      <alignment horizontal="right"/>
    </xf>
    <xf numFmtId="0" fontId="11" fillId="2" borderId="0" xfId="1" applyFont="1" applyFill="1" applyAlignment="1" applyProtection="1">
      <alignment horizontal="right"/>
    </xf>
    <xf numFmtId="169" fontId="28" fillId="14" borderId="5" xfId="3" applyNumberFormat="1" applyFont="1" applyFill="1" applyBorder="1" applyAlignment="1" applyProtection="1">
      <alignment horizontal="center" vertical="center"/>
    </xf>
    <xf numFmtId="0" fontId="7" fillId="6" borderId="5" xfId="1" applyFont="1" applyFill="1" applyBorder="1" applyAlignment="1" applyProtection="1">
      <alignment horizontal="center" vertical="center"/>
    </xf>
    <xf numFmtId="3" fontId="14" fillId="2" borderId="0" xfId="1" applyNumberFormat="1" applyFont="1" applyFill="1" applyProtection="1"/>
    <xf numFmtId="3" fontId="14" fillId="2" borderId="63" xfId="1" applyNumberFormat="1" applyFont="1" applyFill="1" applyBorder="1" applyProtection="1"/>
    <xf numFmtId="0" fontId="3" fillId="2" borderId="0" xfId="3" applyFont="1" applyFill="1" applyAlignment="1" applyProtection="1">
      <alignment horizontal="right" vertical="center"/>
    </xf>
    <xf numFmtId="186" fontId="5" fillId="6" borderId="5" xfId="3" applyNumberFormat="1" applyFont="1" applyFill="1" applyBorder="1" applyAlignment="1" applyProtection="1">
      <alignment horizontal="center" vertical="center"/>
    </xf>
    <xf numFmtId="14" fontId="13" fillId="3" borderId="5" xfId="8" applyNumberFormat="1" applyFont="1" applyFill="1" applyBorder="1" applyAlignment="1" applyProtection="1">
      <alignment horizontal="center" vertical="center"/>
    </xf>
    <xf numFmtId="49" fontId="33" fillId="5" borderId="5" xfId="3" applyNumberFormat="1" applyFont="1" applyFill="1" applyBorder="1" applyAlignment="1" applyProtection="1">
      <alignment horizontal="center" vertical="center"/>
    </xf>
    <xf numFmtId="3" fontId="11" fillId="7" borderId="46" xfId="1" applyNumberFormat="1" applyFont="1" applyFill="1" applyBorder="1" applyAlignment="1" applyProtection="1"/>
    <xf numFmtId="3" fontId="11" fillId="7" borderId="47" xfId="1" applyNumberFormat="1" applyFont="1" applyFill="1" applyBorder="1" applyAlignment="1" applyProtection="1"/>
    <xf numFmtId="3" fontId="11" fillId="7" borderId="48" xfId="1" applyNumberFormat="1" applyFont="1" applyFill="1" applyBorder="1" applyAlignment="1" applyProtection="1"/>
    <xf numFmtId="0" fontId="7" fillId="2" borderId="88" xfId="1" quotePrefix="1" applyFont="1" applyFill="1" applyBorder="1" applyAlignment="1" applyProtection="1">
      <alignment horizontal="left"/>
    </xf>
    <xf numFmtId="0" fontId="7" fillId="2" borderId="88" xfId="1" applyFont="1" applyFill="1" applyBorder="1" applyAlignment="1" applyProtection="1">
      <alignment horizontal="left"/>
    </xf>
    <xf numFmtId="3" fontId="7" fillId="2" borderId="88" xfId="1" applyNumberFormat="1" applyFont="1" applyFill="1" applyBorder="1" applyAlignment="1" applyProtection="1"/>
    <xf numFmtId="3" fontId="7" fillId="2" borderId="89" xfId="1" applyNumberFormat="1" applyFont="1" applyFill="1" applyBorder="1" applyAlignment="1" applyProtection="1"/>
    <xf numFmtId="3" fontId="7" fillId="2" borderId="90" xfId="1" applyNumberFormat="1" applyFont="1" applyFill="1" applyBorder="1" applyAlignment="1" applyProtection="1"/>
    <xf numFmtId="3" fontId="7" fillId="2" borderId="91" xfId="1" applyNumberFormat="1" applyFont="1" applyFill="1" applyBorder="1" applyAlignment="1" applyProtection="1"/>
    <xf numFmtId="0" fontId="7" fillId="6" borderId="92" xfId="1" applyFont="1" applyFill="1" applyBorder="1" applyAlignment="1" applyProtection="1">
      <alignment horizontal="left"/>
    </xf>
    <xf numFmtId="0" fontId="7" fillId="2" borderId="93" xfId="1" applyFont="1" applyFill="1" applyBorder="1" applyAlignment="1" applyProtection="1">
      <alignment horizontal="left"/>
    </xf>
    <xf numFmtId="3" fontId="27" fillId="6" borderId="93" xfId="3" applyNumberFormat="1" applyFont="1" applyFill="1" applyBorder="1" applyAlignment="1" applyProtection="1">
      <alignment horizontal="right" vertical="center"/>
    </xf>
    <xf numFmtId="3" fontId="27" fillId="6" borderId="94" xfId="3" applyNumberFormat="1" applyFont="1" applyFill="1" applyBorder="1" applyAlignment="1" applyProtection="1">
      <alignment horizontal="right" vertical="center"/>
    </xf>
    <xf numFmtId="0" fontId="7" fillId="6" borderId="51" xfId="1" applyFont="1" applyFill="1" applyBorder="1" applyAlignment="1" applyProtection="1">
      <alignment horizontal="left"/>
    </xf>
    <xf numFmtId="0" fontId="7" fillId="2" borderId="25" xfId="1" applyFont="1" applyFill="1" applyBorder="1" applyAlignment="1" applyProtection="1">
      <alignment horizontal="left"/>
    </xf>
    <xf numFmtId="3" fontId="27" fillId="6" borderId="25" xfId="3" applyNumberFormat="1" applyFont="1" applyFill="1" applyBorder="1" applyAlignment="1" applyProtection="1">
      <alignment horizontal="right" vertical="center"/>
    </xf>
    <xf numFmtId="3" fontId="27" fillId="6" borderId="52" xfId="3" applyNumberFormat="1" applyFont="1" applyFill="1" applyBorder="1" applyAlignment="1" applyProtection="1">
      <alignment horizontal="right" vertical="center"/>
    </xf>
    <xf numFmtId="0" fontId="7" fillId="6" borderId="53" xfId="1" applyFont="1" applyFill="1" applyBorder="1" applyAlignment="1" applyProtection="1">
      <alignment horizontal="left"/>
    </xf>
    <xf numFmtId="0" fontId="7" fillId="2" borderId="54" xfId="1" applyFont="1" applyFill="1" applyBorder="1" applyAlignment="1" applyProtection="1">
      <alignment horizontal="left"/>
    </xf>
    <xf numFmtId="3" fontId="27" fillId="6" borderId="54" xfId="3" applyNumberFormat="1" applyFont="1" applyFill="1" applyBorder="1" applyAlignment="1" applyProtection="1">
      <alignment horizontal="right" vertical="center"/>
    </xf>
    <xf numFmtId="3" fontId="27" fillId="6" borderId="55" xfId="3" applyNumberFormat="1" applyFont="1" applyFill="1" applyBorder="1" applyAlignment="1" applyProtection="1">
      <alignment horizontal="right" vertical="center"/>
    </xf>
    <xf numFmtId="0" fontId="7" fillId="2" borderId="95" xfId="1" quotePrefix="1" applyFont="1" applyFill="1" applyBorder="1" applyAlignment="1" applyProtection="1">
      <alignment horizontal="left"/>
    </xf>
    <xf numFmtId="0" fontId="7" fillId="2" borderId="96" xfId="1" quotePrefix="1" applyFont="1" applyFill="1" applyBorder="1" applyAlignment="1" applyProtection="1">
      <alignment horizontal="left"/>
    </xf>
    <xf numFmtId="0" fontId="7" fillId="2" borderId="97" xfId="1" quotePrefix="1" applyFont="1" applyFill="1" applyBorder="1" applyAlignment="1" applyProtection="1">
      <alignment horizontal="left"/>
    </xf>
    <xf numFmtId="3" fontId="27" fillId="6" borderId="98" xfId="3" applyNumberFormat="1" applyFont="1" applyFill="1" applyBorder="1" applyAlignment="1" applyProtection="1">
      <alignment horizontal="right" vertical="center"/>
    </xf>
    <xf numFmtId="3" fontId="27" fillId="6" borderId="99" xfId="3" applyNumberFormat="1" applyFont="1" applyFill="1" applyBorder="1" applyAlignment="1" applyProtection="1">
      <alignment horizontal="right" vertical="center"/>
    </xf>
    <xf numFmtId="3" fontId="27" fillId="6" borderId="100" xfId="3" applyNumberFormat="1" applyFont="1" applyFill="1" applyBorder="1" applyAlignment="1" applyProtection="1">
      <alignment horizontal="right" vertical="center"/>
    </xf>
    <xf numFmtId="3" fontId="27" fillId="6" borderId="101" xfId="3" applyNumberFormat="1" applyFont="1" applyFill="1" applyBorder="1" applyAlignment="1" applyProtection="1">
      <alignment horizontal="right" vertical="center"/>
    </xf>
    <xf numFmtId="3" fontId="27" fillId="6" borderId="60" xfId="3" applyNumberFormat="1" applyFont="1" applyFill="1" applyBorder="1" applyAlignment="1" applyProtection="1">
      <alignment horizontal="right" vertical="center"/>
    </xf>
    <xf numFmtId="3" fontId="27" fillId="6" borderId="61" xfId="3" applyNumberFormat="1" applyFont="1" applyFill="1" applyBorder="1" applyAlignment="1" applyProtection="1">
      <alignment horizontal="right" vertical="center"/>
    </xf>
    <xf numFmtId="0" fontId="32" fillId="2" borderId="0" xfId="7" applyFont="1" applyFill="1" applyBorder="1" applyProtection="1"/>
    <xf numFmtId="0" fontId="35" fillId="3" borderId="5" xfId="3" applyNumberFormat="1" applyFont="1" applyFill="1" applyBorder="1" applyAlignment="1" applyProtection="1">
      <alignment horizontal="center" vertical="center"/>
    </xf>
    <xf numFmtId="1" fontId="25" fillId="6" borderId="12" xfId="3" applyNumberFormat="1" applyFont="1" applyFill="1" applyBorder="1" applyAlignment="1" applyProtection="1">
      <alignment horizontal="center" vertical="center"/>
    </xf>
    <xf numFmtId="1" fontId="25" fillId="6" borderId="22" xfId="3" applyNumberFormat="1" applyFont="1" applyFill="1" applyBorder="1" applyAlignment="1" applyProtection="1">
      <alignment horizontal="center" vertical="center"/>
    </xf>
    <xf numFmtId="0" fontId="3" fillId="2" borderId="26" xfId="3" applyFont="1" applyFill="1" applyBorder="1" applyAlignment="1" applyProtection="1">
      <alignment horizontal="right" vertical="top" wrapText="1"/>
    </xf>
    <xf numFmtId="0" fontId="3" fillId="2" borderId="0" xfId="3" applyFont="1" applyFill="1" applyAlignment="1" applyProtection="1">
      <alignment horizontal="right" vertical="top" wrapText="1"/>
    </xf>
    <xf numFmtId="3" fontId="19" fillId="2" borderId="23" xfId="1" applyNumberFormat="1" applyFont="1" applyFill="1" applyBorder="1" applyAlignment="1" applyProtection="1">
      <alignment horizontal="center" vertical="center"/>
    </xf>
    <xf numFmtId="0" fontId="4" fillId="2" borderId="26" xfId="3" applyFont="1" applyFill="1" applyBorder="1" applyAlignment="1" applyProtection="1">
      <alignment horizontal="center" vertical="center"/>
    </xf>
    <xf numFmtId="0" fontId="18" fillId="5" borderId="1" xfId="3" applyFont="1" applyFill="1" applyBorder="1" applyAlignment="1" applyProtection="1">
      <alignment horizontal="center" vertical="center" wrapText="1"/>
    </xf>
    <xf numFmtId="0" fontId="18" fillId="5" borderId="15" xfId="3" applyFont="1" applyFill="1" applyBorder="1" applyAlignment="1" applyProtection="1">
      <alignment horizontal="center" vertical="center" wrapText="1"/>
    </xf>
    <xf numFmtId="0" fontId="28" fillId="5" borderId="1" xfId="1" applyFont="1" applyFill="1" applyBorder="1" applyAlignment="1" applyProtection="1">
      <alignment horizontal="center" vertical="center" wrapText="1"/>
    </xf>
    <xf numFmtId="0" fontId="28" fillId="5" borderId="15" xfId="1" applyFont="1" applyFill="1" applyBorder="1" applyAlignment="1" applyProtection="1">
      <alignment horizontal="center" vertical="center" wrapText="1"/>
    </xf>
    <xf numFmtId="0" fontId="11" fillId="2" borderId="0" xfId="0" quotePrefix="1" applyFont="1" applyFill="1" applyAlignment="1" applyProtection="1">
      <alignment horizontal="left"/>
    </xf>
    <xf numFmtId="0" fontId="14" fillId="2" borderId="0" xfId="0" applyFont="1" applyFill="1" applyProtection="1"/>
    <xf numFmtId="0" fontId="10" fillId="2" borderId="0" xfId="0" applyFont="1" applyFill="1" applyAlignment="1" applyProtection="1">
      <alignment horizontal="left"/>
    </xf>
    <xf numFmtId="0" fontId="11" fillId="2" borderId="0" xfId="0" applyFont="1" applyFill="1" applyAlignment="1" applyProtection="1">
      <alignment horizontal="left"/>
    </xf>
    <xf numFmtId="0" fontId="8" fillId="2" borderId="0" xfId="0" quotePrefix="1" applyFont="1" applyFill="1" applyBorder="1" applyAlignment="1" applyProtection="1">
      <alignment horizontal="left"/>
    </xf>
    <xf numFmtId="0" fontId="10" fillId="10" borderId="87" xfId="0" quotePrefix="1" applyFont="1" applyFill="1" applyBorder="1" applyAlignment="1" applyProtection="1">
      <alignment horizontal="left"/>
    </xf>
    <xf numFmtId="0" fontId="8" fillId="10" borderId="85" xfId="0" quotePrefix="1" applyFont="1" applyFill="1" applyBorder="1" applyAlignment="1" applyProtection="1">
      <alignment horizontal="left"/>
    </xf>
    <xf numFmtId="0" fontId="14" fillId="10" borderId="85" xfId="0" applyFont="1" applyFill="1" applyBorder="1" applyProtection="1"/>
    <xf numFmtId="0" fontId="14" fillId="10" borderId="86" xfId="0" applyFont="1" applyFill="1" applyBorder="1" applyProtection="1"/>
    <xf numFmtId="0" fontId="14" fillId="2" borderId="0" xfId="0" applyFont="1" applyFill="1" applyBorder="1" applyProtection="1"/>
    <xf numFmtId="0" fontId="10" fillId="2" borderId="0" xfId="0" applyFont="1" applyFill="1" applyProtection="1"/>
    <xf numFmtId="0" fontId="14" fillId="2" borderId="0" xfId="0" quotePrefix="1" applyFont="1" applyFill="1" applyAlignment="1" applyProtection="1">
      <alignment horizontal="left"/>
    </xf>
    <xf numFmtId="0" fontId="36" fillId="2" borderId="0" xfId="0" applyFont="1" applyFill="1" applyBorder="1" applyAlignment="1" applyProtection="1">
      <alignment horizontal="right"/>
    </xf>
    <xf numFmtId="0" fontId="7" fillId="2" borderId="0" xfId="0" applyFont="1" applyFill="1" applyBorder="1" applyProtection="1"/>
    <xf numFmtId="0" fontId="11" fillId="2" borderId="0" xfId="0" applyFont="1" applyFill="1" applyBorder="1" applyProtection="1"/>
    <xf numFmtId="0" fontId="11" fillId="2" borderId="0" xfId="0" applyFont="1" applyFill="1" applyBorder="1" applyAlignment="1" applyProtection="1">
      <alignment horizontal="right"/>
    </xf>
    <xf numFmtId="0" fontId="7" fillId="2" borderId="6" xfId="0" applyFont="1" applyFill="1" applyBorder="1" applyProtection="1"/>
    <xf numFmtId="0" fontId="11" fillId="2" borderId="6" xfId="0" applyFont="1" applyFill="1" applyBorder="1" applyProtection="1"/>
    <xf numFmtId="0" fontId="11" fillId="2" borderId="6" xfId="0" applyFont="1" applyFill="1" applyBorder="1" applyAlignment="1" applyProtection="1">
      <alignment horizontal="right"/>
    </xf>
    <xf numFmtId="0" fontId="11" fillId="2" borderId="3" xfId="0" quotePrefix="1" applyFont="1" applyFill="1" applyBorder="1" applyAlignment="1" applyProtection="1">
      <alignment horizontal="center"/>
    </xf>
    <xf numFmtId="0" fontId="11" fillId="2" borderId="2" xfId="0" quotePrefix="1" applyFont="1" applyFill="1" applyBorder="1" applyAlignment="1" applyProtection="1">
      <alignment horizontal="center"/>
    </xf>
    <xf numFmtId="0" fontId="28" fillId="5" borderId="1" xfId="0" applyFont="1" applyFill="1" applyBorder="1" applyAlignment="1" applyProtection="1">
      <alignment horizontal="center" vertical="center" wrapText="1"/>
    </xf>
    <xf numFmtId="0" fontId="12" fillId="5" borderId="27" xfId="0" applyFont="1" applyFill="1" applyBorder="1" applyAlignment="1" applyProtection="1">
      <alignment horizontal="left" vertical="center"/>
    </xf>
    <xf numFmtId="0" fontId="12" fillId="5" borderId="28" xfId="0" applyFont="1" applyFill="1" applyBorder="1" applyAlignment="1" applyProtection="1">
      <alignment horizontal="left" vertical="center"/>
    </xf>
    <xf numFmtId="0" fontId="10" fillId="2" borderId="15" xfId="0" quotePrefix="1" applyFont="1" applyFill="1" applyBorder="1" applyAlignment="1" applyProtection="1">
      <alignment horizontal="center" vertical="top"/>
    </xf>
    <xf numFmtId="0" fontId="11" fillId="2" borderId="15" xfId="0" quotePrefix="1" applyFont="1" applyFill="1" applyBorder="1" applyAlignment="1" applyProtection="1">
      <alignment horizontal="center"/>
    </xf>
    <xf numFmtId="0" fontId="28" fillId="5" borderId="15" xfId="0" applyFont="1" applyFill="1" applyBorder="1" applyAlignment="1" applyProtection="1">
      <alignment horizontal="center" vertical="center" wrapText="1"/>
    </xf>
    <xf numFmtId="0" fontId="12" fillId="3" borderId="22" xfId="0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 wrapText="1"/>
    </xf>
    <xf numFmtId="0" fontId="12" fillId="3" borderId="4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/>
    </xf>
    <xf numFmtId="0" fontId="11" fillId="2" borderId="3" xfId="0" applyFont="1" applyFill="1" applyBorder="1" applyAlignment="1" applyProtection="1">
      <alignment horizontal="center"/>
    </xf>
    <xf numFmtId="0" fontId="11" fillId="2" borderId="45" xfId="0" applyFont="1" applyFill="1" applyBorder="1" applyAlignment="1" applyProtection="1">
      <alignment horizontal="center"/>
    </xf>
    <xf numFmtId="0" fontId="11" fillId="2" borderId="8" xfId="0" applyFont="1" applyFill="1" applyBorder="1" applyAlignment="1" applyProtection="1">
      <alignment horizontal="center"/>
    </xf>
    <xf numFmtId="0" fontId="11" fillId="2" borderId="7" xfId="0" applyFont="1" applyFill="1" applyBorder="1" applyAlignment="1" applyProtection="1">
      <alignment horizontal="center"/>
    </xf>
    <xf numFmtId="0" fontId="7" fillId="2" borderId="11" xfId="0" applyFont="1" applyFill="1" applyBorder="1" applyAlignment="1" applyProtection="1">
      <alignment horizontal="center"/>
    </xf>
    <xf numFmtId="0" fontId="7" fillId="2" borderId="11" xfId="0" applyFont="1" applyFill="1" applyBorder="1" applyProtection="1"/>
    <xf numFmtId="0" fontId="11" fillId="2" borderId="11" xfId="0" quotePrefix="1" applyFont="1" applyFill="1" applyBorder="1" applyAlignment="1" applyProtection="1">
      <alignment horizontal="center"/>
    </xf>
    <xf numFmtId="0" fontId="12" fillId="2" borderId="34" xfId="0" quotePrefix="1" applyFont="1" applyFill="1" applyBorder="1" applyAlignment="1" applyProtection="1">
      <alignment horizontal="center"/>
    </xf>
    <xf numFmtId="0" fontId="12" fillId="2" borderId="5" xfId="0" quotePrefix="1" applyFont="1" applyFill="1" applyBorder="1" applyAlignment="1" applyProtection="1">
      <alignment horizontal="center"/>
    </xf>
    <xf numFmtId="0" fontId="12" fillId="2" borderId="4" xfId="0" quotePrefix="1" applyFont="1" applyFill="1" applyBorder="1" applyAlignment="1" applyProtection="1">
      <alignment horizontal="center"/>
    </xf>
    <xf numFmtId="0" fontId="7" fillId="2" borderId="3" xfId="0" applyFont="1" applyFill="1" applyBorder="1" applyProtection="1"/>
    <xf numFmtId="0" fontId="11" fillId="2" borderId="3" xfId="0" applyFont="1" applyFill="1" applyBorder="1" applyAlignment="1" applyProtection="1"/>
    <xf numFmtId="0" fontId="11" fillId="2" borderId="37" xfId="0" applyFont="1" applyFill="1" applyBorder="1" applyAlignment="1" applyProtection="1"/>
    <xf numFmtId="0" fontId="11" fillId="2" borderId="24" xfId="0" applyFont="1" applyFill="1" applyBorder="1" applyAlignment="1" applyProtection="1"/>
    <xf numFmtId="0" fontId="11" fillId="2" borderId="39" xfId="0" applyFont="1" applyFill="1" applyBorder="1" applyAlignment="1" applyProtection="1"/>
    <xf numFmtId="0" fontId="10" fillId="5" borderId="36" xfId="0" applyFont="1" applyFill="1" applyBorder="1" applyAlignment="1" applyProtection="1">
      <alignment horizontal="left"/>
    </xf>
    <xf numFmtId="0" fontId="7" fillId="5" borderId="36" xfId="0" applyFont="1" applyFill="1" applyBorder="1" applyAlignment="1" applyProtection="1">
      <alignment horizontal="left"/>
    </xf>
    <xf numFmtId="0" fontId="11" fillId="5" borderId="36" xfId="0" quotePrefix="1" applyFont="1" applyFill="1" applyBorder="1" applyAlignment="1" applyProtection="1">
      <alignment horizontal="left"/>
    </xf>
    <xf numFmtId="3" fontId="11" fillId="5" borderId="36" xfId="0" applyNumberFormat="1" applyFont="1" applyFill="1" applyBorder="1" applyAlignment="1" applyProtection="1"/>
    <xf numFmtId="3" fontId="7" fillId="5" borderId="46" xfId="0" applyNumberFormat="1" applyFont="1" applyFill="1" applyBorder="1" applyAlignment="1" applyProtection="1"/>
    <xf numFmtId="3" fontId="7" fillId="5" borderId="47" xfId="0" applyNumberFormat="1" applyFont="1" applyFill="1" applyBorder="1" applyAlignment="1" applyProtection="1"/>
    <xf numFmtId="3" fontId="7" fillId="5" borderId="48" xfId="0" applyNumberFormat="1" applyFont="1" applyFill="1" applyBorder="1" applyAlignment="1" applyProtection="1"/>
    <xf numFmtId="0" fontId="7" fillId="2" borderId="74" xfId="0" applyFont="1" applyFill="1" applyBorder="1" applyAlignment="1" applyProtection="1">
      <alignment horizontal="left"/>
    </xf>
    <xf numFmtId="3" fontId="7" fillId="2" borderId="74" xfId="0" applyNumberFormat="1" applyFont="1" applyFill="1" applyBorder="1" applyAlignment="1" applyProtection="1"/>
    <xf numFmtId="3" fontId="7" fillId="2" borderId="77" xfId="0" applyNumberFormat="1" applyFont="1" applyFill="1" applyBorder="1" applyAlignment="1" applyProtection="1"/>
    <xf numFmtId="3" fontId="7" fillId="2" borderId="78" xfId="0" applyNumberFormat="1" applyFont="1" applyFill="1" applyBorder="1" applyAlignment="1" applyProtection="1"/>
    <xf numFmtId="3" fontId="7" fillId="2" borderId="79" xfId="0" applyNumberFormat="1" applyFont="1" applyFill="1" applyBorder="1" applyAlignment="1" applyProtection="1"/>
    <xf numFmtId="0" fontId="7" fillId="2" borderId="58" xfId="0" applyFont="1" applyFill="1" applyBorder="1" applyAlignment="1" applyProtection="1">
      <alignment horizontal="left"/>
    </xf>
    <xf numFmtId="3" fontId="7" fillId="2" borderId="58" xfId="0" applyNumberFormat="1" applyFont="1" applyFill="1" applyBorder="1" applyAlignment="1" applyProtection="1"/>
    <xf numFmtId="3" fontId="7" fillId="2" borderId="49" xfId="0" applyNumberFormat="1" applyFont="1" applyFill="1" applyBorder="1" applyAlignment="1" applyProtection="1"/>
    <xf numFmtId="3" fontId="7" fillId="2" borderId="19" xfId="0" applyNumberFormat="1" applyFont="1" applyFill="1" applyBorder="1" applyAlignment="1" applyProtection="1"/>
    <xf numFmtId="3" fontId="7" fillId="2" borderId="50" xfId="0" applyNumberFormat="1" applyFont="1" applyFill="1" applyBorder="1" applyAlignment="1" applyProtection="1"/>
    <xf numFmtId="0" fontId="7" fillId="2" borderId="11" xfId="0" applyFont="1" applyFill="1" applyBorder="1" applyAlignment="1" applyProtection="1">
      <alignment horizontal="left"/>
    </xf>
    <xf numFmtId="3" fontId="7" fillId="2" borderId="11" xfId="0" applyNumberFormat="1" applyFont="1" applyFill="1" applyBorder="1" applyAlignment="1" applyProtection="1"/>
    <xf numFmtId="3" fontId="7" fillId="2" borderId="34" xfId="0" applyNumberFormat="1" applyFont="1" applyFill="1" applyBorder="1" applyAlignment="1" applyProtection="1"/>
    <xf numFmtId="3" fontId="7" fillId="2" borderId="5" xfId="0" applyNumberFormat="1" applyFont="1" applyFill="1" applyBorder="1" applyAlignment="1" applyProtection="1"/>
    <xf numFmtId="3" fontId="7" fillId="2" borderId="4" xfId="0" applyNumberFormat="1" applyFont="1" applyFill="1" applyBorder="1" applyAlignment="1" applyProtection="1"/>
    <xf numFmtId="0" fontId="7" fillId="2" borderId="15" xfId="0" applyFont="1" applyFill="1" applyBorder="1" applyAlignment="1" applyProtection="1">
      <alignment horizontal="left"/>
    </xf>
    <xf numFmtId="3" fontId="7" fillId="2" borderId="15" xfId="0" applyNumberFormat="1" applyFont="1" applyFill="1" applyBorder="1" applyAlignment="1" applyProtection="1"/>
    <xf numFmtId="3" fontId="7" fillId="2" borderId="30" xfId="0" applyNumberFormat="1" applyFont="1" applyFill="1" applyBorder="1" applyAlignment="1" applyProtection="1"/>
    <xf numFmtId="3" fontId="7" fillId="2" borderId="31" xfId="0" applyNumberFormat="1" applyFont="1" applyFill="1" applyBorder="1" applyAlignment="1" applyProtection="1"/>
    <xf numFmtId="3" fontId="7" fillId="2" borderId="32" xfId="0" applyNumberFormat="1" applyFont="1" applyFill="1" applyBorder="1" applyAlignment="1" applyProtection="1"/>
    <xf numFmtId="0" fontId="7" fillId="3" borderId="56" xfId="0" applyFont="1" applyFill="1" applyBorder="1" applyAlignment="1" applyProtection="1">
      <alignment horizontal="left"/>
    </xf>
    <xf numFmtId="1" fontId="11" fillId="3" borderId="56" xfId="0" applyNumberFormat="1" applyFont="1" applyFill="1" applyBorder="1" applyAlignment="1" applyProtection="1"/>
    <xf numFmtId="3" fontId="17" fillId="3" borderId="56" xfId="0" applyNumberFormat="1" applyFont="1" applyFill="1" applyBorder="1" applyAlignment="1" applyProtection="1"/>
    <xf numFmtId="3" fontId="17" fillId="3" borderId="40" xfId="0" applyNumberFormat="1" applyFont="1" applyFill="1" applyBorder="1" applyAlignment="1" applyProtection="1"/>
    <xf numFmtId="3" fontId="17" fillId="3" borderId="16" xfId="0" applyNumberFormat="1" applyFont="1" applyFill="1" applyBorder="1" applyAlignment="1" applyProtection="1"/>
    <xf numFmtId="3" fontId="17" fillId="3" borderId="41" xfId="0" applyNumberFormat="1" applyFont="1" applyFill="1" applyBorder="1" applyAlignment="1" applyProtection="1"/>
    <xf numFmtId="0" fontId="7" fillId="3" borderId="57" xfId="0" applyFont="1" applyFill="1" applyBorder="1" applyAlignment="1" applyProtection="1">
      <alignment horizontal="left"/>
    </xf>
    <xf numFmtId="1" fontId="11" fillId="3" borderId="57" xfId="0" applyNumberFormat="1" applyFont="1" applyFill="1" applyBorder="1" applyAlignment="1" applyProtection="1"/>
    <xf numFmtId="3" fontId="17" fillId="3" borderId="57" xfId="0" applyNumberFormat="1" applyFont="1" applyFill="1" applyBorder="1" applyAlignment="1" applyProtection="1"/>
    <xf numFmtId="3" fontId="17" fillId="3" borderId="42" xfId="0" applyNumberFormat="1" applyFont="1" applyFill="1" applyBorder="1" applyAlignment="1" applyProtection="1"/>
    <xf numFmtId="3" fontId="17" fillId="3" borderId="17" xfId="0" applyNumberFormat="1" applyFont="1" applyFill="1" applyBorder="1" applyAlignment="1" applyProtection="1"/>
    <xf numFmtId="3" fontId="17" fillId="3" borderId="38" xfId="0" applyNumberFormat="1" applyFont="1" applyFill="1" applyBorder="1" applyAlignment="1" applyProtection="1"/>
    <xf numFmtId="0" fontId="7" fillId="3" borderId="75" xfId="0" applyFont="1" applyFill="1" applyBorder="1" applyAlignment="1" applyProtection="1">
      <alignment horizontal="left"/>
    </xf>
    <xf numFmtId="1" fontId="11" fillId="3" borderId="59" xfId="0" applyNumberFormat="1" applyFont="1" applyFill="1" applyBorder="1" applyAlignment="1" applyProtection="1"/>
    <xf numFmtId="3" fontId="17" fillId="3" borderId="59" xfId="0" applyNumberFormat="1" applyFont="1" applyFill="1" applyBorder="1" applyAlignment="1" applyProtection="1"/>
    <xf numFmtId="3" fontId="17" fillId="3" borderId="43" xfId="0" applyNumberFormat="1" applyFont="1" applyFill="1" applyBorder="1" applyAlignment="1" applyProtection="1"/>
    <xf numFmtId="3" fontId="17" fillId="3" borderId="18" xfId="0" applyNumberFormat="1" applyFont="1" applyFill="1" applyBorder="1" applyAlignment="1" applyProtection="1"/>
    <xf numFmtId="3" fontId="17" fillId="3" borderId="44" xfId="0" applyNumberFormat="1" applyFont="1" applyFill="1" applyBorder="1" applyAlignment="1" applyProtection="1"/>
    <xf numFmtId="0" fontId="7" fillId="2" borderId="71" xfId="0" applyFont="1" applyFill="1" applyBorder="1" applyAlignment="1" applyProtection="1">
      <alignment horizontal="left"/>
    </xf>
    <xf numFmtId="3" fontId="7" fillId="2" borderId="56" xfId="0" applyNumberFormat="1" applyFont="1" applyFill="1" applyBorder="1" applyAlignment="1" applyProtection="1"/>
    <xf numFmtId="3" fontId="7" fillId="2" borderId="40" xfId="0" applyNumberFormat="1" applyFont="1" applyFill="1" applyBorder="1" applyAlignment="1" applyProtection="1"/>
    <xf numFmtId="3" fontId="7" fillId="2" borderId="16" xfId="0" applyNumberFormat="1" applyFont="1" applyFill="1" applyBorder="1" applyAlignment="1" applyProtection="1"/>
    <xf numFmtId="3" fontId="7" fillId="2" borderId="41" xfId="0" applyNumberFormat="1" applyFont="1" applyFill="1" applyBorder="1" applyAlignment="1" applyProtection="1"/>
    <xf numFmtId="0" fontId="7" fillId="2" borderId="72" xfId="0" applyFont="1" applyFill="1" applyBorder="1" applyAlignment="1" applyProtection="1">
      <alignment horizontal="left"/>
    </xf>
    <xf numFmtId="3" fontId="7" fillId="2" borderId="57" xfId="0" applyNumberFormat="1" applyFont="1" applyFill="1" applyBorder="1" applyAlignment="1" applyProtection="1"/>
    <xf numFmtId="3" fontId="7" fillId="2" borderId="42" xfId="0" applyNumberFormat="1" applyFont="1" applyFill="1" applyBorder="1" applyAlignment="1" applyProtection="1"/>
    <xf numFmtId="3" fontId="7" fillId="2" borderId="17" xfId="0" applyNumberFormat="1" applyFont="1" applyFill="1" applyBorder="1" applyAlignment="1" applyProtection="1"/>
    <xf numFmtId="3" fontId="7" fillId="2" borderId="38" xfId="0" applyNumberFormat="1" applyFont="1" applyFill="1" applyBorder="1" applyAlignment="1" applyProtection="1"/>
    <xf numFmtId="0" fontId="7" fillId="2" borderId="73" xfId="0" applyFont="1" applyFill="1" applyBorder="1" applyAlignment="1" applyProtection="1">
      <alignment horizontal="left"/>
    </xf>
    <xf numFmtId="0" fontId="16" fillId="2" borderId="73" xfId="0" applyFont="1" applyFill="1" applyBorder="1" applyAlignment="1" applyProtection="1">
      <alignment horizontal="left"/>
    </xf>
    <xf numFmtId="0" fontId="7" fillId="2" borderId="3" xfId="0" applyFont="1" applyFill="1" applyBorder="1" applyAlignment="1" applyProtection="1">
      <alignment horizontal="left"/>
    </xf>
    <xf numFmtId="0" fontId="7" fillId="2" borderId="69" xfId="0" applyFont="1" applyFill="1" applyBorder="1" applyAlignment="1" applyProtection="1">
      <alignment horizontal="left"/>
    </xf>
    <xf numFmtId="3" fontId="7" fillId="2" borderId="13" xfId="0" applyNumberFormat="1" applyFont="1" applyFill="1" applyBorder="1" applyAlignment="1" applyProtection="1"/>
    <xf numFmtId="3" fontId="7" fillId="2" borderId="45" xfId="0" applyNumberFormat="1" applyFont="1" applyFill="1" applyBorder="1" applyAlignment="1" applyProtection="1"/>
    <xf numFmtId="3" fontId="7" fillId="2" borderId="8" xfId="0" applyNumberFormat="1" applyFont="1" applyFill="1" applyBorder="1" applyAlignment="1" applyProtection="1"/>
    <xf numFmtId="3" fontId="7" fillId="2" borderId="7" xfId="0" applyNumberFormat="1" applyFont="1" applyFill="1" applyBorder="1" applyAlignment="1" applyProtection="1"/>
    <xf numFmtId="0" fontId="7" fillId="2" borderId="1" xfId="0" applyFont="1" applyFill="1" applyBorder="1" applyAlignment="1" applyProtection="1">
      <alignment horizontal="left"/>
    </xf>
    <xf numFmtId="3" fontId="7" fillId="2" borderId="1" xfId="0" applyNumberFormat="1" applyFont="1" applyFill="1" applyBorder="1" applyAlignment="1" applyProtection="1"/>
    <xf numFmtId="3" fontId="7" fillId="2" borderId="80" xfId="0" applyNumberFormat="1" applyFont="1" applyFill="1" applyBorder="1" applyAlignment="1" applyProtection="1"/>
    <xf numFmtId="3" fontId="7" fillId="2" borderId="81" xfId="0" applyNumberFormat="1" applyFont="1" applyFill="1" applyBorder="1" applyAlignment="1" applyProtection="1"/>
    <xf numFmtId="3" fontId="7" fillId="2" borderId="82" xfId="0" applyNumberFormat="1" applyFont="1" applyFill="1" applyBorder="1" applyAlignment="1" applyProtection="1"/>
    <xf numFmtId="0" fontId="7" fillId="2" borderId="56" xfId="0" applyFont="1" applyFill="1" applyBorder="1" applyAlignment="1" applyProtection="1">
      <alignment horizontal="left"/>
    </xf>
    <xf numFmtId="3" fontId="7" fillId="2" borderId="56" xfId="0" quotePrefix="1" applyNumberFormat="1" applyFont="1" applyFill="1" applyBorder="1" applyAlignment="1" applyProtection="1"/>
    <xf numFmtId="3" fontId="7" fillId="2" borderId="40" xfId="0" quotePrefix="1" applyNumberFormat="1" applyFont="1" applyFill="1" applyBorder="1" applyAlignment="1" applyProtection="1"/>
    <xf numFmtId="3" fontId="7" fillId="2" borderId="16" xfId="0" quotePrefix="1" applyNumberFormat="1" applyFont="1" applyFill="1" applyBorder="1" applyAlignment="1" applyProtection="1"/>
    <xf numFmtId="3" fontId="7" fillId="2" borderId="41" xfId="0" quotePrefix="1" applyNumberFormat="1" applyFont="1" applyFill="1" applyBorder="1" applyAlignment="1" applyProtection="1"/>
    <xf numFmtId="0" fontId="7" fillId="2" borderId="59" xfId="0" applyFont="1" applyFill="1" applyBorder="1" applyAlignment="1" applyProtection="1">
      <alignment horizontal="left"/>
    </xf>
    <xf numFmtId="3" fontId="7" fillId="2" borderId="59" xfId="0" quotePrefix="1" applyNumberFormat="1" applyFont="1" applyFill="1" applyBorder="1" applyAlignment="1" applyProtection="1"/>
    <xf numFmtId="3" fontId="7" fillId="2" borderId="43" xfId="0" quotePrefix="1" applyNumberFormat="1" applyFont="1" applyFill="1" applyBorder="1" applyAlignment="1" applyProtection="1"/>
    <xf numFmtId="3" fontId="7" fillId="2" borderId="18" xfId="0" quotePrefix="1" applyNumberFormat="1" applyFont="1" applyFill="1" applyBorder="1" applyAlignment="1" applyProtection="1"/>
    <xf numFmtId="3" fontId="7" fillId="2" borderId="44" xfId="0" quotePrefix="1" applyNumberFormat="1" applyFont="1" applyFill="1" applyBorder="1" applyAlignment="1" applyProtection="1"/>
    <xf numFmtId="0" fontId="10" fillId="7" borderId="36" xfId="0" quotePrefix="1" applyFont="1" applyFill="1" applyBorder="1" applyAlignment="1" applyProtection="1">
      <alignment horizontal="left"/>
    </xf>
    <xf numFmtId="0" fontId="11" fillId="7" borderId="36" xfId="0" applyFont="1" applyFill="1" applyBorder="1" applyAlignment="1" applyProtection="1">
      <alignment horizontal="left"/>
    </xf>
    <xf numFmtId="0" fontId="11" fillId="7" borderId="36" xfId="0" quotePrefix="1" applyFont="1" applyFill="1" applyBorder="1" applyAlignment="1" applyProtection="1">
      <alignment horizontal="left"/>
    </xf>
    <xf numFmtId="3" fontId="11" fillId="7" borderId="36" xfId="0" applyNumberFormat="1" applyFont="1" applyFill="1" applyBorder="1" applyAlignment="1" applyProtection="1"/>
    <xf numFmtId="3" fontId="11" fillId="7" borderId="46" xfId="0" applyNumberFormat="1" applyFont="1" applyFill="1" applyBorder="1" applyAlignment="1" applyProtection="1"/>
    <xf numFmtId="3" fontId="11" fillId="7" borderId="47" xfId="0" applyNumberFormat="1" applyFont="1" applyFill="1" applyBorder="1" applyAlignment="1" applyProtection="1"/>
    <xf numFmtId="3" fontId="11" fillId="7" borderId="48" xfId="0" applyNumberFormat="1" applyFont="1" applyFill="1" applyBorder="1" applyAlignment="1" applyProtection="1"/>
    <xf numFmtId="0" fontId="7" fillId="2" borderId="88" xfId="0" quotePrefix="1" applyFont="1" applyFill="1" applyBorder="1" applyAlignment="1" applyProtection="1">
      <alignment horizontal="left"/>
    </xf>
    <xf numFmtId="0" fontId="7" fillId="2" borderId="88" xfId="0" applyFont="1" applyFill="1" applyBorder="1" applyAlignment="1" applyProtection="1">
      <alignment horizontal="left"/>
    </xf>
    <xf numFmtId="3" fontId="7" fillId="2" borderId="88" xfId="0" applyNumberFormat="1" applyFont="1" applyFill="1" applyBorder="1" applyAlignment="1" applyProtection="1"/>
    <xf numFmtId="3" fontId="7" fillId="2" borderId="89" xfId="0" applyNumberFormat="1" applyFont="1" applyFill="1" applyBorder="1" applyAlignment="1" applyProtection="1"/>
    <xf numFmtId="3" fontId="7" fillId="2" borderId="90" xfId="0" applyNumberFormat="1" applyFont="1" applyFill="1" applyBorder="1" applyAlignment="1" applyProtection="1"/>
    <xf numFmtId="3" fontId="7" fillId="2" borderId="91" xfId="0" applyNumberFormat="1" applyFont="1" applyFill="1" applyBorder="1" applyAlignment="1" applyProtection="1"/>
    <xf numFmtId="0" fontId="7" fillId="6" borderId="92" xfId="0" applyFont="1" applyFill="1" applyBorder="1" applyAlignment="1" applyProtection="1">
      <alignment horizontal="left"/>
    </xf>
    <xf numFmtId="0" fontId="7" fillId="2" borderId="93" xfId="0" applyFont="1" applyFill="1" applyBorder="1" applyAlignment="1" applyProtection="1">
      <alignment horizontal="left"/>
    </xf>
    <xf numFmtId="0" fontId="7" fillId="2" borderId="95" xfId="0" quotePrefix="1" applyFont="1" applyFill="1" applyBorder="1" applyAlignment="1" applyProtection="1">
      <alignment horizontal="left"/>
    </xf>
    <xf numFmtId="0" fontId="7" fillId="6" borderId="51" xfId="0" applyFont="1" applyFill="1" applyBorder="1" applyAlignment="1" applyProtection="1">
      <alignment horizontal="left"/>
    </xf>
    <xf numFmtId="0" fontId="7" fillId="2" borderId="25" xfId="0" applyFont="1" applyFill="1" applyBorder="1" applyAlignment="1" applyProtection="1">
      <alignment horizontal="left"/>
    </xf>
    <xf numFmtId="0" fontId="7" fillId="2" borderId="96" xfId="0" quotePrefix="1" applyFont="1" applyFill="1" applyBorder="1" applyAlignment="1" applyProtection="1">
      <alignment horizontal="left"/>
    </xf>
    <xf numFmtId="0" fontId="7" fillId="6" borderId="53" xfId="0" applyFont="1" applyFill="1" applyBorder="1" applyAlignment="1" applyProtection="1">
      <alignment horizontal="left"/>
    </xf>
    <xf numFmtId="0" fontId="7" fillId="2" borderId="54" xfId="0" applyFont="1" applyFill="1" applyBorder="1" applyAlignment="1" applyProtection="1">
      <alignment horizontal="left"/>
    </xf>
    <xf numFmtId="0" fontId="7" fillId="2" borderId="97" xfId="0" quotePrefix="1" applyFont="1" applyFill="1" applyBorder="1" applyAlignment="1" applyProtection="1">
      <alignment horizontal="left"/>
    </xf>
    <xf numFmtId="0" fontId="7" fillId="2" borderId="64" xfId="0" quotePrefix="1" applyFont="1" applyFill="1" applyBorder="1" applyAlignment="1" applyProtection="1">
      <alignment horizontal="left"/>
    </xf>
    <xf numFmtId="0" fontId="7" fillId="2" borderId="64" xfId="0" applyFont="1" applyFill="1" applyBorder="1" applyAlignment="1" applyProtection="1">
      <alignment horizontal="left"/>
    </xf>
    <xf numFmtId="3" fontId="7" fillId="2" borderId="64" xfId="0" applyNumberFormat="1" applyFont="1" applyFill="1" applyBorder="1" applyAlignment="1" applyProtection="1"/>
    <xf numFmtId="3" fontId="7" fillId="2" borderId="66" xfId="0" applyNumberFormat="1" applyFont="1" applyFill="1" applyBorder="1" applyAlignment="1" applyProtection="1"/>
    <xf numFmtId="3" fontId="7" fillId="2" borderId="62" xfId="0" applyNumberFormat="1" applyFont="1" applyFill="1" applyBorder="1" applyAlignment="1" applyProtection="1"/>
    <xf numFmtId="3" fontId="7" fillId="2" borderId="65" xfId="0" applyNumberFormat="1" applyFont="1" applyFill="1" applyBorder="1" applyAlignment="1" applyProtection="1"/>
    <xf numFmtId="0" fontId="7" fillId="2" borderId="58" xfId="0" quotePrefix="1" applyFont="1" applyFill="1" applyBorder="1" applyAlignment="1" applyProtection="1">
      <alignment horizontal="left"/>
    </xf>
    <xf numFmtId="0" fontId="7" fillId="6" borderId="11" xfId="0" applyFont="1" applyFill="1" applyBorder="1" applyAlignment="1" applyProtection="1">
      <alignment horizontal="left"/>
    </xf>
    <xf numFmtId="3" fontId="7" fillId="6" borderId="11" xfId="0" applyNumberFormat="1" applyFont="1" applyFill="1" applyBorder="1" applyAlignment="1" applyProtection="1"/>
    <xf numFmtId="3" fontId="7" fillId="6" borderId="34" xfId="0" applyNumberFormat="1" applyFont="1" applyFill="1" applyBorder="1" applyAlignment="1" applyProtection="1"/>
    <xf numFmtId="3" fontId="7" fillId="6" borderId="5" xfId="0" applyNumberFormat="1" applyFont="1" applyFill="1" applyBorder="1" applyAlignment="1" applyProtection="1"/>
    <xf numFmtId="3" fontId="7" fillId="6" borderId="4" xfId="0" applyNumberFormat="1" applyFont="1" applyFill="1" applyBorder="1" applyAlignment="1" applyProtection="1"/>
    <xf numFmtId="0" fontId="7" fillId="2" borderId="57" xfId="0" applyFont="1" applyFill="1" applyBorder="1" applyAlignment="1" applyProtection="1">
      <alignment horizontal="left"/>
    </xf>
    <xf numFmtId="0" fontId="7" fillId="2" borderId="57" xfId="0" quotePrefix="1" applyFont="1" applyFill="1" applyBorder="1" applyAlignment="1" applyProtection="1">
      <alignment horizontal="left"/>
    </xf>
    <xf numFmtId="0" fontId="16" fillId="2" borderId="58" xfId="0" applyFont="1" applyFill="1" applyBorder="1" applyAlignment="1" applyProtection="1">
      <alignment horizontal="left"/>
    </xf>
    <xf numFmtId="0" fontId="7" fillId="6" borderId="56" xfId="0" applyFont="1" applyFill="1" applyBorder="1" applyAlignment="1" applyProtection="1">
      <alignment horizontal="left"/>
    </xf>
    <xf numFmtId="0" fontId="7" fillId="6" borderId="56" xfId="0" quotePrefix="1" applyFont="1" applyFill="1" applyBorder="1" applyAlignment="1" applyProtection="1">
      <alignment horizontal="left"/>
    </xf>
    <xf numFmtId="3" fontId="7" fillId="6" borderId="56" xfId="0" applyNumberFormat="1" applyFont="1" applyFill="1" applyBorder="1" applyAlignment="1" applyProtection="1"/>
    <xf numFmtId="3" fontId="7" fillId="6" borderId="40" xfId="0" applyNumberFormat="1" applyFont="1" applyFill="1" applyBorder="1" applyAlignment="1" applyProtection="1"/>
    <xf numFmtId="3" fontId="7" fillId="6" borderId="16" xfId="0" applyNumberFormat="1" applyFont="1" applyFill="1" applyBorder="1" applyAlignment="1" applyProtection="1"/>
    <xf numFmtId="3" fontId="7" fillId="6" borderId="41" xfId="0" applyNumberFormat="1" applyFont="1" applyFill="1" applyBorder="1" applyAlignment="1" applyProtection="1"/>
    <xf numFmtId="0" fontId="7" fillId="6" borderId="59" xfId="0" applyFont="1" applyFill="1" applyBorder="1" applyAlignment="1" applyProtection="1">
      <alignment horizontal="left"/>
    </xf>
    <xf numFmtId="0" fontId="16" fillId="6" borderId="75" xfId="0" applyFont="1" applyFill="1" applyBorder="1" applyAlignment="1" applyProtection="1">
      <alignment horizontal="left"/>
    </xf>
    <xf numFmtId="0" fontId="7" fillId="6" borderId="59" xfId="0" quotePrefix="1" applyFont="1" applyFill="1" applyBorder="1" applyAlignment="1" applyProtection="1">
      <alignment horizontal="left"/>
    </xf>
    <xf numFmtId="3" fontId="7" fillId="6" borderId="59" xfId="0" applyNumberFormat="1" applyFont="1" applyFill="1" applyBorder="1" applyAlignment="1" applyProtection="1"/>
    <xf numFmtId="3" fontId="7" fillId="6" borderId="43" xfId="0" applyNumberFormat="1" applyFont="1" applyFill="1" applyBorder="1" applyAlignment="1" applyProtection="1"/>
    <xf numFmtId="3" fontId="7" fillId="6" borderId="18" xfId="0" applyNumberFormat="1" applyFont="1" applyFill="1" applyBorder="1" applyAlignment="1" applyProtection="1"/>
    <xf numFmtId="3" fontId="7" fillId="6" borderId="44" xfId="0" applyNumberFormat="1" applyFont="1" applyFill="1" applyBorder="1" applyAlignment="1" applyProtection="1"/>
    <xf numFmtId="0" fontId="7" fillId="2" borderId="3" xfId="0" quotePrefix="1" applyFont="1" applyFill="1" applyBorder="1" applyAlignment="1" applyProtection="1">
      <alignment horizontal="left"/>
    </xf>
    <xf numFmtId="3" fontId="7" fillId="2" borderId="3" xfId="0" quotePrefix="1" applyNumberFormat="1" applyFont="1" applyFill="1" applyBorder="1" applyAlignment="1" applyProtection="1"/>
    <xf numFmtId="3" fontId="7" fillId="2" borderId="37" xfId="0" quotePrefix="1" applyNumberFormat="1" applyFont="1" applyFill="1" applyBorder="1" applyAlignment="1" applyProtection="1"/>
    <xf numFmtId="3" fontId="7" fillId="2" borderId="24" xfId="0" quotePrefix="1" applyNumberFormat="1" applyFont="1" applyFill="1" applyBorder="1" applyAlignment="1" applyProtection="1"/>
    <xf numFmtId="3" fontId="7" fillId="2" borderId="39" xfId="0" quotePrefix="1" applyNumberFormat="1" applyFont="1" applyFill="1" applyBorder="1" applyAlignment="1" applyProtection="1"/>
    <xf numFmtId="0" fontId="10" fillId="8" borderId="36" xfId="0" applyFont="1" applyFill="1" applyBorder="1" applyAlignment="1" applyProtection="1">
      <alignment horizontal="left"/>
    </xf>
    <xf numFmtId="0" fontId="11" fillId="8" borderId="36" xfId="0" applyFont="1" applyFill="1" applyBorder="1" applyAlignment="1" applyProtection="1">
      <alignment horizontal="left"/>
    </xf>
    <xf numFmtId="3" fontId="11" fillId="8" borderId="36" xfId="0" applyNumberFormat="1" applyFont="1" applyFill="1" applyBorder="1" applyAlignment="1" applyProtection="1"/>
    <xf numFmtId="3" fontId="7" fillId="8" borderId="46" xfId="0" applyNumberFormat="1" applyFont="1" applyFill="1" applyBorder="1" applyAlignment="1" applyProtection="1"/>
    <xf numFmtId="3" fontId="7" fillId="8" borderId="47" xfId="0" applyNumberFormat="1" applyFont="1" applyFill="1" applyBorder="1" applyAlignment="1" applyProtection="1"/>
    <xf numFmtId="3" fontId="7" fillId="8" borderId="48" xfId="0" applyNumberFormat="1" applyFont="1" applyFill="1" applyBorder="1" applyAlignment="1" applyProtection="1"/>
    <xf numFmtId="3" fontId="7" fillId="2" borderId="64" xfId="0" quotePrefix="1" applyNumberFormat="1" applyFont="1" applyFill="1" applyBorder="1" applyAlignment="1" applyProtection="1"/>
    <xf numFmtId="3" fontId="7" fillId="2" borderId="66" xfId="0" quotePrefix="1" applyNumberFormat="1" applyFont="1" applyFill="1" applyBorder="1" applyAlignment="1" applyProtection="1"/>
    <xf numFmtId="3" fontId="7" fillId="2" borderId="62" xfId="0" quotePrefix="1" applyNumberFormat="1" applyFont="1" applyFill="1" applyBorder="1" applyAlignment="1" applyProtection="1"/>
    <xf numFmtId="3" fontId="7" fillId="2" borderId="65" xfId="0" quotePrefix="1" applyNumberFormat="1" applyFont="1" applyFill="1" applyBorder="1" applyAlignment="1" applyProtection="1"/>
    <xf numFmtId="3" fontId="7" fillId="2" borderId="57" xfId="0" quotePrefix="1" applyNumberFormat="1" applyFont="1" applyFill="1" applyBorder="1" applyAlignment="1" applyProtection="1"/>
    <xf numFmtId="3" fontId="7" fillId="2" borderId="42" xfId="0" quotePrefix="1" applyNumberFormat="1" applyFont="1" applyFill="1" applyBorder="1" applyAlignment="1" applyProtection="1"/>
    <xf numFmtId="3" fontId="7" fillId="2" borderId="17" xfId="0" quotePrefix="1" applyNumberFormat="1" applyFont="1" applyFill="1" applyBorder="1" applyAlignment="1" applyProtection="1"/>
    <xf numFmtId="3" fontId="7" fillId="2" borderId="38" xfId="0" quotePrefix="1" applyNumberFormat="1" applyFont="1" applyFill="1" applyBorder="1" applyAlignment="1" applyProtection="1"/>
    <xf numFmtId="3" fontId="7" fillId="2" borderId="58" xfId="0" quotePrefix="1" applyNumberFormat="1" applyFont="1" applyFill="1" applyBorder="1" applyAlignment="1" applyProtection="1"/>
    <xf numFmtId="3" fontId="7" fillId="2" borderId="49" xfId="0" quotePrefix="1" applyNumberFormat="1" applyFont="1" applyFill="1" applyBorder="1" applyAlignment="1" applyProtection="1"/>
    <xf numFmtId="3" fontId="7" fillId="2" borderId="19" xfId="0" quotePrefix="1" applyNumberFormat="1" applyFont="1" applyFill="1" applyBorder="1" applyAlignment="1" applyProtection="1"/>
    <xf numFmtId="3" fontId="7" fillId="2" borderId="50" xfId="0" quotePrefix="1" applyNumberFormat="1" applyFont="1" applyFill="1" applyBorder="1" applyAlignment="1" applyProtection="1"/>
    <xf numFmtId="0" fontId="7" fillId="11" borderId="11" xfId="0" applyFont="1" applyFill="1" applyBorder="1" applyAlignment="1" applyProtection="1">
      <alignment horizontal="left"/>
    </xf>
    <xf numFmtId="0" fontId="7" fillId="11" borderId="11" xfId="0" quotePrefix="1" applyFont="1" applyFill="1" applyBorder="1" applyAlignment="1" applyProtection="1">
      <alignment horizontal="left"/>
    </xf>
    <xf numFmtId="3" fontId="7" fillId="11" borderId="11" xfId="0" quotePrefix="1" applyNumberFormat="1" applyFont="1" applyFill="1" applyBorder="1" applyAlignment="1" applyProtection="1"/>
    <xf numFmtId="3" fontId="7" fillId="11" borderId="34" xfId="0" quotePrefix="1" applyNumberFormat="1" applyFont="1" applyFill="1" applyBorder="1" applyAlignment="1" applyProtection="1"/>
    <xf numFmtId="3" fontId="7" fillId="11" borderId="5" xfId="0" quotePrefix="1" applyNumberFormat="1" applyFont="1" applyFill="1" applyBorder="1" applyAlignment="1" applyProtection="1"/>
    <xf numFmtId="3" fontId="7" fillId="11" borderId="4" xfId="0" quotePrefix="1" applyNumberFormat="1" applyFont="1" applyFill="1" applyBorder="1" applyAlignment="1" applyProtection="1"/>
    <xf numFmtId="0" fontId="16" fillId="2" borderId="64" xfId="0" applyFont="1" applyFill="1" applyBorder="1" applyAlignment="1" applyProtection="1">
      <alignment horizontal="left"/>
    </xf>
    <xf numFmtId="0" fontId="7" fillId="2" borderId="59" xfId="0" quotePrefix="1" applyFont="1" applyFill="1" applyBorder="1" applyAlignment="1" applyProtection="1">
      <alignment horizontal="left"/>
    </xf>
    <xf numFmtId="0" fontId="10" fillId="6" borderId="36" xfId="0" quotePrefix="1" applyFont="1" applyFill="1" applyBorder="1" applyAlignment="1" applyProtection="1">
      <alignment horizontal="left"/>
    </xf>
    <xf numFmtId="0" fontId="11" fillId="6" borderId="36" xfId="0" applyFont="1" applyFill="1" applyBorder="1" applyAlignment="1" applyProtection="1">
      <alignment horizontal="left"/>
    </xf>
    <xf numFmtId="0" fontId="11" fillId="6" borderId="36" xfId="0" quotePrefix="1" applyFont="1" applyFill="1" applyBorder="1" applyAlignment="1" applyProtection="1">
      <alignment horizontal="left"/>
    </xf>
    <xf numFmtId="3" fontId="11" fillId="6" borderId="36" xfId="0" applyNumberFormat="1" applyFont="1" applyFill="1" applyBorder="1" applyAlignment="1" applyProtection="1"/>
    <xf numFmtId="3" fontId="7" fillId="6" borderId="46" xfId="0" applyNumberFormat="1" applyFont="1" applyFill="1" applyBorder="1" applyAlignment="1" applyProtection="1"/>
    <xf numFmtId="3" fontId="7" fillId="6" borderId="47" xfId="0" applyNumberFormat="1" applyFont="1" applyFill="1" applyBorder="1" applyAlignment="1" applyProtection="1"/>
    <xf numFmtId="3" fontId="7" fillId="6" borderId="48" xfId="0" applyNumberFormat="1" applyFont="1" applyFill="1" applyBorder="1" applyAlignment="1" applyProtection="1"/>
    <xf numFmtId="0" fontId="10" fillId="5" borderId="76" xfId="0" applyFont="1" applyFill="1" applyBorder="1" applyAlignment="1" applyProtection="1">
      <alignment horizontal="left"/>
    </xf>
    <xf numFmtId="0" fontId="11" fillId="5" borderId="76" xfId="0" applyFont="1" applyFill="1" applyBorder="1" applyAlignment="1" applyProtection="1">
      <alignment horizontal="left"/>
    </xf>
    <xf numFmtId="178" fontId="11" fillId="5" borderId="76" xfId="0" applyNumberFormat="1" applyFont="1" applyFill="1" applyBorder="1" applyAlignment="1" applyProtection="1"/>
    <xf numFmtId="178" fontId="7" fillId="3" borderId="67" xfId="0" applyNumberFormat="1" applyFont="1" applyFill="1" applyBorder="1" applyAlignment="1" applyProtection="1"/>
    <xf numFmtId="178" fontId="7" fillId="3" borderId="83" xfId="0" applyNumberFormat="1" applyFont="1" applyFill="1" applyBorder="1" applyAlignment="1" applyProtection="1"/>
    <xf numFmtId="178" fontId="7" fillId="3" borderId="68" xfId="0" applyNumberFormat="1" applyFont="1" applyFill="1" applyBorder="1" applyAlignment="1" applyProtection="1"/>
    <xf numFmtId="0" fontId="9" fillId="2" borderId="21" xfId="0" quotePrefix="1" applyFont="1" applyFill="1" applyBorder="1" applyAlignment="1" applyProtection="1">
      <alignment horizontal="left"/>
    </xf>
    <xf numFmtId="178" fontId="30" fillId="2" borderId="21" xfId="0" quotePrefix="1" applyNumberFormat="1" applyFont="1" applyFill="1" applyBorder="1" applyAlignment="1" applyProtection="1"/>
    <xf numFmtId="178" fontId="31" fillId="2" borderId="21" xfId="0" quotePrefix="1" applyNumberFormat="1" applyFont="1" applyFill="1" applyBorder="1" applyAlignment="1" applyProtection="1"/>
    <xf numFmtId="178" fontId="31" fillId="2" borderId="35" xfId="0" quotePrefix="1" applyNumberFormat="1" applyFont="1" applyFill="1" applyBorder="1" applyAlignment="1" applyProtection="1"/>
    <xf numFmtId="0" fontId="11" fillId="5" borderId="36" xfId="0" applyFont="1" applyFill="1" applyBorder="1" applyAlignment="1" applyProtection="1">
      <alignment horizontal="left"/>
    </xf>
    <xf numFmtId="178" fontId="11" fillId="5" borderId="36" xfId="0" applyNumberFormat="1" applyFont="1" applyFill="1" applyBorder="1" applyAlignment="1" applyProtection="1">
      <alignment horizontal="right"/>
    </xf>
    <xf numFmtId="178" fontId="7" fillId="3" borderId="46" xfId="0" applyNumberFormat="1" applyFont="1" applyFill="1" applyBorder="1" applyAlignment="1" applyProtection="1">
      <alignment horizontal="right"/>
    </xf>
    <xf numFmtId="178" fontId="7" fillId="3" borderId="47" xfId="0" applyNumberFormat="1" applyFont="1" applyFill="1" applyBorder="1" applyAlignment="1" applyProtection="1">
      <alignment horizontal="right"/>
    </xf>
    <xf numFmtId="178" fontId="7" fillId="3" borderId="48" xfId="0" applyNumberFormat="1" applyFont="1" applyFill="1" applyBorder="1" applyAlignment="1" applyProtection="1">
      <alignment horizontal="right"/>
    </xf>
    <xf numFmtId="0" fontId="11" fillId="2" borderId="3" xfId="0" applyFont="1" applyFill="1" applyBorder="1" applyAlignment="1" applyProtection="1">
      <alignment horizontal="left"/>
    </xf>
    <xf numFmtId="3" fontId="11" fillId="2" borderId="3" xfId="0" applyNumberFormat="1" applyFont="1" applyFill="1" applyBorder="1" applyAlignment="1" applyProtection="1">
      <alignment horizontal="right"/>
    </xf>
    <xf numFmtId="3" fontId="11" fillId="12" borderId="3" xfId="0" applyNumberFormat="1" applyFont="1" applyFill="1" applyBorder="1" applyAlignment="1" applyProtection="1">
      <alignment horizontal="right"/>
    </xf>
    <xf numFmtId="3" fontId="7" fillId="2" borderId="37" xfId="0" applyNumberFormat="1" applyFont="1" applyFill="1" applyBorder="1" applyAlignment="1" applyProtection="1">
      <alignment horizontal="right"/>
    </xf>
    <xf numFmtId="3" fontId="7" fillId="2" borderId="24" xfId="0" applyNumberFormat="1" applyFont="1" applyFill="1" applyBorder="1" applyAlignment="1" applyProtection="1">
      <alignment horizontal="right"/>
    </xf>
    <xf numFmtId="3" fontId="7" fillId="2" borderId="39" xfId="0" applyNumberFormat="1" applyFont="1" applyFill="1" applyBorder="1" applyAlignment="1" applyProtection="1">
      <alignment horizontal="right"/>
    </xf>
    <xf numFmtId="0" fontId="7" fillId="9" borderId="56" xfId="0" applyFont="1" applyFill="1" applyBorder="1" applyAlignment="1" applyProtection="1">
      <alignment horizontal="left"/>
    </xf>
    <xf numFmtId="3" fontId="7" fillId="9" borderId="56" xfId="0" quotePrefix="1" applyNumberFormat="1" applyFont="1" applyFill="1" applyBorder="1" applyAlignment="1" applyProtection="1"/>
    <xf numFmtId="3" fontId="7" fillId="9" borderId="40" xfId="0" quotePrefix="1" applyNumberFormat="1" applyFont="1" applyFill="1" applyBorder="1" applyAlignment="1" applyProtection="1"/>
    <xf numFmtId="3" fontId="7" fillId="9" borderId="16" xfId="0" quotePrefix="1" applyNumberFormat="1" applyFont="1" applyFill="1" applyBorder="1" applyAlignment="1" applyProtection="1"/>
    <xf numFmtId="3" fontId="7" fillId="9" borderId="41" xfId="0" quotePrefix="1" applyNumberFormat="1" applyFont="1" applyFill="1" applyBorder="1" applyAlignment="1" applyProtection="1"/>
    <xf numFmtId="0" fontId="7" fillId="9" borderId="57" xfId="0" applyFont="1" applyFill="1" applyBorder="1" applyAlignment="1" applyProtection="1">
      <alignment horizontal="left"/>
    </xf>
    <xf numFmtId="3" fontId="7" fillId="9" borderId="57" xfId="0" quotePrefix="1" applyNumberFormat="1" applyFont="1" applyFill="1" applyBorder="1" applyAlignment="1" applyProtection="1"/>
    <xf numFmtId="3" fontId="7" fillId="9" borderId="42" xfId="0" quotePrefix="1" applyNumberFormat="1" applyFont="1" applyFill="1" applyBorder="1" applyAlignment="1" applyProtection="1"/>
    <xf numFmtId="3" fontId="7" fillId="9" borderId="17" xfId="0" quotePrefix="1" applyNumberFormat="1" applyFont="1" applyFill="1" applyBorder="1" applyAlignment="1" applyProtection="1"/>
    <xf numFmtId="3" fontId="7" fillId="9" borderId="38" xfId="0" quotePrefix="1" applyNumberFormat="1" applyFont="1" applyFill="1" applyBorder="1" applyAlignment="1" applyProtection="1"/>
    <xf numFmtId="168" fontId="7" fillId="9" borderId="57" xfId="0" applyNumberFormat="1" applyFont="1" applyFill="1" applyBorder="1" applyProtection="1"/>
    <xf numFmtId="168" fontId="7" fillId="9" borderId="59" xfId="0" applyNumberFormat="1" applyFont="1" applyFill="1" applyBorder="1" applyProtection="1"/>
    <xf numFmtId="3" fontId="7" fillId="9" borderId="59" xfId="0" quotePrefix="1" applyNumberFormat="1" applyFont="1" applyFill="1" applyBorder="1" applyAlignment="1" applyProtection="1"/>
    <xf numFmtId="3" fontId="7" fillId="9" borderId="43" xfId="0" quotePrefix="1" applyNumberFormat="1" applyFont="1" applyFill="1" applyBorder="1" applyAlignment="1" applyProtection="1"/>
    <xf numFmtId="3" fontId="7" fillId="9" borderId="18" xfId="0" quotePrefix="1" applyNumberFormat="1" applyFont="1" applyFill="1" applyBorder="1" applyAlignment="1" applyProtection="1"/>
    <xf numFmtId="3" fontId="7" fillId="9" borderId="44" xfId="0" quotePrefix="1" applyNumberFormat="1" applyFont="1" applyFill="1" applyBorder="1" applyAlignment="1" applyProtection="1"/>
    <xf numFmtId="0" fontId="7" fillId="9" borderId="59" xfId="0" applyFont="1" applyFill="1" applyBorder="1" applyAlignment="1" applyProtection="1">
      <alignment horizontal="left"/>
    </xf>
    <xf numFmtId="0" fontId="7" fillId="9" borderId="56" xfId="0" quotePrefix="1" applyFont="1" applyFill="1" applyBorder="1" applyAlignment="1" applyProtection="1">
      <alignment horizontal="left"/>
    </xf>
    <xf numFmtId="0" fontId="11" fillId="9" borderId="59" xfId="0" applyFont="1" applyFill="1" applyBorder="1" applyAlignment="1" applyProtection="1">
      <alignment horizontal="left"/>
    </xf>
    <xf numFmtId="0" fontId="11" fillId="2" borderId="64" xfId="0" quotePrefix="1" applyFont="1" applyFill="1" applyBorder="1" applyAlignment="1" applyProtection="1">
      <alignment horizontal="left"/>
    </xf>
    <xf numFmtId="168" fontId="7" fillId="2" borderId="57" xfId="0" applyNumberFormat="1" applyFont="1" applyFill="1" applyBorder="1" applyProtection="1"/>
    <xf numFmtId="0" fontId="7" fillId="9" borderId="14" xfId="0" applyFont="1" applyFill="1" applyBorder="1" applyAlignment="1" applyProtection="1">
      <alignment horizontal="left"/>
    </xf>
    <xf numFmtId="3" fontId="7" fillId="9" borderId="14" xfId="0" applyNumberFormat="1" applyFont="1" applyFill="1" applyBorder="1" applyAlignment="1" applyProtection="1"/>
    <xf numFmtId="3" fontId="7" fillId="9" borderId="84" xfId="0" applyNumberFormat="1" applyFont="1" applyFill="1" applyBorder="1" applyAlignment="1" applyProtection="1"/>
    <xf numFmtId="3" fontId="7" fillId="9" borderId="9" xfId="0" applyNumberFormat="1" applyFont="1" applyFill="1" applyBorder="1" applyAlignment="1" applyProtection="1"/>
    <xf numFmtId="3" fontId="7" fillId="9" borderId="10" xfId="0" applyNumberFormat="1" applyFont="1" applyFill="1" applyBorder="1" applyAlignment="1" applyProtection="1"/>
    <xf numFmtId="0" fontId="9" fillId="2" borderId="70" xfId="0" quotePrefix="1" applyFont="1" applyFill="1" applyBorder="1" applyAlignment="1" applyProtection="1">
      <alignment horizontal="left"/>
    </xf>
    <xf numFmtId="178" fontId="30" fillId="2" borderId="70" xfId="0" quotePrefix="1" applyNumberFormat="1" applyFont="1" applyFill="1" applyBorder="1" applyAlignment="1" applyProtection="1"/>
    <xf numFmtId="178" fontId="31" fillId="2" borderId="70" xfId="0" quotePrefix="1" applyNumberFormat="1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1" fontId="11" fillId="2" borderId="0" xfId="0" applyNumberFormat="1" applyFont="1" applyFill="1" applyBorder="1" applyProtection="1"/>
    <xf numFmtId="1" fontId="11" fillId="2" borderId="33" xfId="0" applyNumberFormat="1" applyFont="1" applyFill="1" applyBorder="1" applyProtection="1"/>
    <xf numFmtId="0" fontId="14" fillId="0" borderId="0" xfId="0" applyFont="1" applyProtection="1"/>
    <xf numFmtId="0" fontId="9" fillId="0" borderId="0" xfId="0" applyFont="1" applyProtection="1"/>
    <xf numFmtId="0" fontId="9" fillId="4" borderId="0" xfId="0" applyFont="1" applyFill="1" applyProtection="1"/>
    <xf numFmtId="0" fontId="14" fillId="4" borderId="0" xfId="0" applyFont="1" applyFill="1" applyProtection="1"/>
  </cellXfs>
  <cellStyles count="10">
    <cellStyle name="Hyperlink 2" xfId="2"/>
    <cellStyle name="Normal 2" xfId="3"/>
    <cellStyle name="Normal 3" xfId="4"/>
    <cellStyle name="Normal 3 2" xfId="5"/>
    <cellStyle name="Normal 4" xfId="6"/>
    <cellStyle name="Normal_B3_2013" xfId="7"/>
    <cellStyle name="Normal_BIN 7301,7311 and 6301" xfId="8"/>
    <cellStyle name="Запетая 2" xfId="9"/>
    <cellStyle name="Нормален" xfId="0" builtinId="0"/>
    <cellStyle name="Нормален 2" xfId="1"/>
  </cellStyles>
  <dxfs count="84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9/&#1084;&#1077;&#1089;&#1077;&#1095;&#1085;&#1080;%20&#1086;&#1090;&#1095;&#1077;&#1090;&#1080;/02.2019/B1_2019_02_PRB_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9/&#1084;&#1077;&#1089;&#1077;&#1095;&#1085;&#1080;%20&#1086;&#1090;&#1095;&#1077;&#1090;&#1080;/02.2019/B1_2019_02_PRB_D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9/&#1084;&#1077;&#1089;&#1077;&#1095;&#1085;&#1080;%20&#1086;&#1090;&#1095;&#1077;&#1090;&#1080;/02.2019/B1_2019_02_PRB_KSF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9/&#1084;&#1077;&#1089;&#1077;&#1095;&#1085;&#1080;%20&#1086;&#1090;&#1095;&#1077;&#1090;&#1080;/02.2019/B1_2019_02_PRB_R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 refreshError="1"/>
      <sheetData sheetId="1" refreshError="1"/>
      <sheetData sheetId="2" refreshError="1"/>
      <sheetData sheetId="3">
        <row r="9">
          <cell r="E9">
            <v>43466</v>
          </cell>
        </row>
        <row r="15">
          <cell r="D15" t="str">
            <v>ФИНАНСОВО-ПРАВНА ФОРМА</v>
          </cell>
          <cell r="E15">
            <v>33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D75" t="str">
            <v>вноски от приходи на държавни (общински) предприятия и институции</v>
          </cell>
          <cell r="F75">
            <v>0</v>
          </cell>
        </row>
        <row r="77">
          <cell r="D77" t="str">
            <v>нетни приходи от продажби на услуги, стоки и продукция</v>
          </cell>
          <cell r="F77">
            <v>0</v>
          </cell>
        </row>
        <row r="78">
          <cell r="D78" t="str">
            <v>приходи от наеми на имущество</v>
          </cell>
          <cell r="F78">
            <v>0</v>
          </cell>
        </row>
        <row r="79">
          <cell r="D79" t="str">
            <v>приходи от наеми на земя</v>
          </cell>
          <cell r="F7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3">
          <cell r="F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3">
          <cell r="D243" t="str">
            <v>Платени лихви по активирани гаранции по заеми от международни организации и институции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D244" t="str">
            <v>Платени лихви по активирани гаранции по заеми от банки и финансови институции от чужбина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8">
          <cell r="D248" t="str">
            <v>Други разходи за лихви към чуждестранни лица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D294" t="str">
            <v>плащания за попълване на държавния резерв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6">
          <cell r="D296" t="str">
            <v>постъпления от продажба на държавния резерв (-)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361"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75"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83">
          <cell r="F383">
            <v>0</v>
          </cell>
          <cell r="G383">
            <v>0</v>
          </cell>
          <cell r="H383">
            <v>0</v>
          </cell>
          <cell r="I383">
            <v>0</v>
          </cell>
        </row>
        <row r="388">
          <cell r="F388">
            <v>0</v>
          </cell>
          <cell r="G388">
            <v>0</v>
          </cell>
          <cell r="H388">
            <v>0</v>
          </cell>
          <cell r="I388">
            <v>0</v>
          </cell>
        </row>
        <row r="391">
          <cell r="F391">
            <v>0</v>
          </cell>
          <cell r="G391">
            <v>0</v>
          </cell>
          <cell r="H391">
            <v>0</v>
          </cell>
          <cell r="I391">
            <v>0</v>
          </cell>
        </row>
        <row r="396">
          <cell r="F396">
            <v>0</v>
          </cell>
          <cell r="G396">
            <v>0</v>
          </cell>
          <cell r="H396">
            <v>0</v>
          </cell>
          <cell r="I396">
            <v>0</v>
          </cell>
        </row>
        <row r="399">
          <cell r="F399">
            <v>0</v>
          </cell>
          <cell r="G399">
            <v>0</v>
          </cell>
          <cell r="H399">
            <v>0</v>
          </cell>
          <cell r="I399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</row>
        <row r="405">
          <cell r="F405">
            <v>0</v>
          </cell>
        </row>
        <row r="406">
          <cell r="F406">
            <v>0</v>
          </cell>
          <cell r="G406">
            <v>0</v>
          </cell>
          <cell r="H406">
            <v>0</v>
          </cell>
          <cell r="I406">
            <v>0</v>
          </cell>
        </row>
        <row r="409">
          <cell r="F409">
            <v>0</v>
          </cell>
          <cell r="G409">
            <v>0</v>
          </cell>
          <cell r="H409">
            <v>0</v>
          </cell>
          <cell r="I409">
            <v>0</v>
          </cell>
        </row>
        <row r="412">
          <cell r="F412">
            <v>0</v>
          </cell>
          <cell r="G412">
            <v>0</v>
          </cell>
          <cell r="H412">
            <v>0</v>
          </cell>
          <cell r="I412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  <cell r="G426">
            <v>0</v>
          </cell>
          <cell r="H426">
            <v>0</v>
          </cell>
          <cell r="I426">
            <v>0</v>
          </cell>
        </row>
        <row r="461">
          <cell r="F461">
            <v>0</v>
          </cell>
          <cell r="G461">
            <v>0</v>
          </cell>
          <cell r="H461">
            <v>0</v>
          </cell>
          <cell r="I461">
            <v>0</v>
          </cell>
        </row>
        <row r="466">
          <cell r="D466" t="str">
            <v>предоставени средства по лихвени заеми (-)</v>
          </cell>
          <cell r="F466">
            <v>0</v>
          </cell>
        </row>
        <row r="467">
          <cell r="D467" t="str">
            <v>възстановени главници по предоставени лихвени заеми (+)</v>
          </cell>
          <cell r="F467">
            <v>0</v>
          </cell>
        </row>
        <row r="469">
          <cell r="D469" t="str">
            <v>предоставени средства по възмездна финансова помощ (-)</v>
          </cell>
          <cell r="F469">
            <v>0</v>
          </cell>
        </row>
        <row r="470">
          <cell r="D470" t="str">
            <v>възстановени суми по възмездна финансова помощ (+)</v>
          </cell>
          <cell r="F470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</row>
        <row r="479">
          <cell r="D479" t="str">
            <v>предоставени заеми на крайни бенефициенти (-)</v>
          </cell>
          <cell r="F479">
            <v>0</v>
          </cell>
        </row>
        <row r="480">
          <cell r="D480" t="str">
            <v>възстановени суми по предоставени заеми на крайни бенефиценти (+)</v>
          </cell>
          <cell r="F480">
            <v>0</v>
          </cell>
        </row>
        <row r="482">
          <cell r="D482" t="str">
            <v>получени краткосрочни заеми от други държави (+)</v>
          </cell>
          <cell r="F482">
            <v>0</v>
          </cell>
        </row>
        <row r="483">
          <cell r="D483" t="str">
            <v>получени дългосрочни заеми от други държави (+)</v>
          </cell>
          <cell r="F483">
            <v>0</v>
          </cell>
        </row>
        <row r="484">
          <cell r="D484" t="str">
            <v>погашения по краткосрочни заеми от други държави (-)</v>
          </cell>
          <cell r="F484">
            <v>0</v>
          </cell>
        </row>
        <row r="485">
          <cell r="D485" t="str">
            <v>погашения по дългосрочни заеми от други държави (-)</v>
          </cell>
          <cell r="F485">
            <v>0</v>
          </cell>
        </row>
        <row r="486">
          <cell r="D486" t="str">
            <v>получени краткосрочни заеми от международни организации (+)</v>
          </cell>
          <cell r="F486">
            <v>0</v>
          </cell>
        </row>
        <row r="487">
          <cell r="D487" t="str">
            <v>получени дългосрочни заеми от международни организации (+)</v>
          </cell>
          <cell r="F487">
            <v>0</v>
          </cell>
        </row>
        <row r="488">
          <cell r="D488" t="str">
            <v>погашения по краткосрочни заеми от международни организации (-)</v>
          </cell>
          <cell r="F488">
            <v>0</v>
          </cell>
        </row>
        <row r="489">
          <cell r="D489" t="str">
            <v>погашения по дългосрочнизаеми от международни организации (-)</v>
          </cell>
          <cell r="F489">
            <v>0</v>
          </cell>
        </row>
        <row r="490">
          <cell r="D490" t="str">
            <v>получени краткосрочни заеми от банки и финансови институции от чужбина (+)</v>
          </cell>
          <cell r="F490">
            <v>0</v>
          </cell>
        </row>
        <row r="491">
          <cell r="D491" t="str">
            <v>получени дългосрочни заеми от банки и финансови институции от чужбина (+)</v>
          </cell>
          <cell r="F491">
            <v>0</v>
          </cell>
        </row>
        <row r="492">
          <cell r="D492" t="str">
            <v>погашения по краткосрочни заеми от банки и финансови институции от чужбина (-)</v>
          </cell>
          <cell r="F492">
            <v>0</v>
          </cell>
        </row>
        <row r="493">
          <cell r="D493" t="str">
            <v>погашения по дългосрочни заеми от банки и финансови институции от чужбина (-)</v>
          </cell>
          <cell r="F493">
            <v>0</v>
          </cell>
        </row>
        <row r="494">
          <cell r="D494" t="str">
            <v>клирингови разчети - пасивни и активни салда (-/+)</v>
          </cell>
          <cell r="F494">
            <v>0</v>
          </cell>
        </row>
        <row r="495">
          <cell r="D495" t="str">
            <v>друго финансиране от чужбина (+)</v>
          </cell>
          <cell r="F495">
            <v>0</v>
          </cell>
        </row>
        <row r="496">
          <cell r="D496" t="str">
            <v>други погашения и плащания по финансиране от чужбина (-)</v>
          </cell>
          <cell r="F496">
            <v>0</v>
          </cell>
        </row>
        <row r="497">
          <cell r="F497">
            <v>0</v>
          </cell>
          <cell r="G497">
            <v>0</v>
          </cell>
          <cell r="H497">
            <v>0</v>
          </cell>
          <cell r="I497">
            <v>0</v>
          </cell>
        </row>
        <row r="502">
          <cell r="F502">
            <v>0</v>
          </cell>
        </row>
        <row r="503">
          <cell r="F503">
            <v>0</v>
          </cell>
          <cell r="G503">
            <v>0</v>
          </cell>
          <cell r="H503">
            <v>0</v>
          </cell>
          <cell r="I503">
            <v>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</row>
        <row r="516">
          <cell r="F516">
            <v>0</v>
          </cell>
          <cell r="G516">
            <v>0</v>
          </cell>
          <cell r="H516">
            <v>0</v>
          </cell>
          <cell r="I516">
            <v>0</v>
          </cell>
        </row>
        <row r="521">
          <cell r="F521">
            <v>0</v>
          </cell>
          <cell r="G521">
            <v>0</v>
          </cell>
          <cell r="H521">
            <v>0</v>
          </cell>
          <cell r="I521">
            <v>0</v>
          </cell>
        </row>
        <row r="524">
          <cell r="F524">
            <v>0</v>
          </cell>
          <cell r="G524">
            <v>0</v>
          </cell>
          <cell r="H524">
            <v>0</v>
          </cell>
          <cell r="I524">
            <v>0</v>
          </cell>
        </row>
        <row r="531">
          <cell r="F531">
            <v>0</v>
          </cell>
          <cell r="G531">
            <v>0</v>
          </cell>
          <cell r="H531">
            <v>0</v>
          </cell>
          <cell r="I531">
            <v>0</v>
          </cell>
        </row>
        <row r="535">
          <cell r="F535">
            <v>0</v>
          </cell>
        </row>
        <row r="536">
          <cell r="F536">
            <v>0</v>
          </cell>
          <cell r="G536">
            <v>0</v>
          </cell>
          <cell r="H536">
            <v>0</v>
          </cell>
          <cell r="I536">
            <v>0</v>
          </cell>
        </row>
        <row r="542">
          <cell r="D542" t="str">
            <v>с чуждестранни ценни книжа и финасови активи (+/-)</v>
          </cell>
          <cell r="F542">
            <v>0</v>
          </cell>
        </row>
        <row r="543">
          <cell r="D543" t="str">
            <v>с ценни книжа и финансови активи на местни лица /резиденти/ (+/-)</v>
          </cell>
          <cell r="F543">
            <v>0</v>
          </cell>
        </row>
        <row r="544">
          <cell r="F544">
            <v>2297</v>
          </cell>
          <cell r="G544">
            <v>-743</v>
          </cell>
          <cell r="H544">
            <v>0</v>
          </cell>
          <cell r="I544">
            <v>3040</v>
          </cell>
        </row>
        <row r="567">
          <cell r="D567" t="str">
            <v>остатък в левове по сметки от предходния период (+)</v>
          </cell>
          <cell r="F567">
            <v>42938</v>
          </cell>
          <cell r="G567">
            <v>42938</v>
          </cell>
          <cell r="H567">
            <v>0</v>
          </cell>
          <cell r="I567">
            <v>0</v>
          </cell>
        </row>
        <row r="568">
          <cell r="D568" t="str">
            <v>остатък в левова равностойност по валутни сметки от предходния период (+)</v>
          </cell>
          <cell r="F568">
            <v>0</v>
          </cell>
          <cell r="G568">
            <v>0</v>
          </cell>
          <cell r="I568">
            <v>0</v>
          </cell>
        </row>
        <row r="569">
          <cell r="D569" t="str">
            <v>остатък в левове по депозити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депозити във валута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касата в  левове от предходния период (+)</v>
          </cell>
          <cell r="F571">
            <v>0</v>
          </cell>
          <cell r="G571">
            <v>0</v>
          </cell>
          <cell r="H571">
            <v>0</v>
          </cell>
        </row>
        <row r="572">
          <cell r="D572" t="str">
            <v>остътък  в касата във валута от предходния период (+)</v>
          </cell>
          <cell r="F572">
            <v>0</v>
          </cell>
          <cell r="G572">
            <v>0</v>
          </cell>
          <cell r="H572">
            <v>0</v>
          </cell>
        </row>
        <row r="573">
          <cell r="D573" t="str">
            <v>наличност в левове по сметки в края на периода (-)</v>
          </cell>
          <cell r="F573">
            <v>-42195</v>
          </cell>
          <cell r="G573">
            <v>-42195</v>
          </cell>
          <cell r="H573">
            <v>0</v>
          </cell>
          <cell r="I573">
            <v>0</v>
          </cell>
        </row>
        <row r="574">
          <cell r="D574" t="str">
            <v>наличност в левова равностойност по валутни сметки в края на периода (-)</v>
          </cell>
          <cell r="F574">
            <v>0</v>
          </cell>
          <cell r="G574">
            <v>0</v>
          </cell>
          <cell r="I574">
            <v>0</v>
          </cell>
        </row>
        <row r="575">
          <cell r="D575" t="str">
            <v>наличност в левове по депозити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депозити във валута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касата в левове в края на периода (-)</v>
          </cell>
          <cell r="F577">
            <v>-3040</v>
          </cell>
          <cell r="G577">
            <v>0</v>
          </cell>
          <cell r="H577">
            <v>0</v>
          </cell>
          <cell r="I577">
            <v>-3040</v>
          </cell>
        </row>
        <row r="578">
          <cell r="D578" t="str">
            <v>наличност в касата във валута в края на периода (-)</v>
          </cell>
          <cell r="F578">
            <v>0</v>
          </cell>
          <cell r="G578">
            <v>0</v>
          </cell>
          <cell r="H578">
            <v>0</v>
          </cell>
        </row>
        <row r="579">
          <cell r="D579" t="str">
            <v>преводи в процес на сетълмент (-/+)</v>
          </cell>
          <cell r="F579">
            <v>0</v>
          </cell>
          <cell r="I579">
            <v>0</v>
          </cell>
        </row>
        <row r="580">
          <cell r="D580" t="str">
            <v xml:space="preserve"> преоценка на валутни наличности (нереализирани курсови разлики) по сметки и средства в страната  (+/-)</v>
          </cell>
          <cell r="F580">
            <v>0</v>
          </cell>
          <cell r="G580">
            <v>0</v>
          </cell>
        </row>
        <row r="581">
          <cell r="D581" t="str">
            <v>остатък в левова равностойност по валутни сметки  в чужбина от предходния период (+)</v>
          </cell>
          <cell r="F581">
            <v>0</v>
          </cell>
          <cell r="G581">
            <v>0</v>
          </cell>
          <cell r="I581">
            <v>0</v>
          </cell>
        </row>
        <row r="582">
          <cell r="D582" t="str">
            <v>остатък в касата във валута  в чужбина от предходния период (+)</v>
          </cell>
          <cell r="F582">
            <v>0</v>
          </cell>
          <cell r="G582">
            <v>0</v>
          </cell>
          <cell r="H582">
            <v>0</v>
          </cell>
        </row>
        <row r="583">
          <cell r="D583" t="str">
            <v>наличност в касата във валута  в чужбина в края на периода (-)</v>
          </cell>
          <cell r="F583">
            <v>0</v>
          </cell>
          <cell r="G583">
            <v>0</v>
          </cell>
          <cell r="H583">
            <v>0</v>
          </cell>
        </row>
        <row r="584">
          <cell r="D584" t="str">
            <v>наличност в левова равностойност по валутни сметки в чужбина в края на периода(-)</v>
          </cell>
          <cell r="F584">
            <v>0</v>
          </cell>
          <cell r="G584">
            <v>0</v>
          </cell>
          <cell r="I584">
            <v>0</v>
          </cell>
        </row>
        <row r="585">
          <cell r="D585" t="str">
            <v>преоценка на валутни наличности (нереализирани курсови разлики) по сметки и средства в чужбина (+/-)</v>
          </cell>
          <cell r="F585">
            <v>0</v>
          </cell>
          <cell r="G585">
            <v>0</v>
          </cell>
        </row>
        <row r="587">
          <cell r="D587" t="str">
            <v xml:space="preserve">остатък по левови текущи сметки на бюджетните организации в БНБ от предходния период (+) </v>
          </cell>
          <cell r="F587">
            <v>0</v>
          </cell>
          <cell r="H587">
            <v>0</v>
          </cell>
          <cell r="I587">
            <v>0</v>
          </cell>
        </row>
        <row r="588">
          <cell r="D588" t="str">
            <v>остатък по левови депозити на бюджетните организации в БНБ от предходния период (+)</v>
          </cell>
          <cell r="F588">
            <v>0</v>
          </cell>
          <cell r="H588">
            <v>0</v>
          </cell>
          <cell r="I588">
            <v>0</v>
          </cell>
        </row>
        <row r="589">
          <cell r="D589" t="str">
            <v xml:space="preserve">наличност по левови текущи сметки на бюджетните организации в БНБ в края на периода (-)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наличност по левови депозити на бюджетните организации в БНБ в края на периода (-)</v>
          </cell>
          <cell r="F590">
            <v>0</v>
          </cell>
          <cell r="H590">
            <v>0</v>
          </cell>
          <cell r="I590">
            <v>0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</row>
        <row r="594">
          <cell r="D594" t="str">
            <v>покупко-продажба на валута (+/-)</v>
          </cell>
          <cell r="F594">
            <v>0</v>
          </cell>
        </row>
      </sheetData>
      <sheetData sheetId="4" refreshError="1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 refreshError="1"/>
      <sheetData sheetId="1" refreshError="1"/>
      <sheetData sheetId="2" refreshError="1"/>
      <sheetData sheetId="3">
        <row r="9">
          <cell r="E9">
            <v>43466</v>
          </cell>
        </row>
        <row r="15">
          <cell r="D15" t="str">
            <v>ФИНАНСОВО-ПРАВНА ФОРМА</v>
          </cell>
          <cell r="E15">
            <v>96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D75" t="str">
            <v>вноски от приходи на държавни (общински) предприятия и институции</v>
          </cell>
          <cell r="F75">
            <v>0</v>
          </cell>
        </row>
        <row r="77">
          <cell r="D77" t="str">
            <v>нетни приходи от продажби на услуги, стоки и продукция</v>
          </cell>
          <cell r="F77">
            <v>0</v>
          </cell>
        </row>
        <row r="78">
          <cell r="D78" t="str">
            <v>приходи от наеми на имущество</v>
          </cell>
          <cell r="F78">
            <v>0</v>
          </cell>
        </row>
        <row r="79">
          <cell r="D79" t="str">
            <v>приходи от наеми на земя</v>
          </cell>
          <cell r="F7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3">
          <cell r="F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12">
          <cell r="F112">
            <v>-42</v>
          </cell>
          <cell r="G112">
            <v>0</v>
          </cell>
          <cell r="H112">
            <v>0</v>
          </cell>
          <cell r="I112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2">
          <cell r="F142">
            <v>96989</v>
          </cell>
          <cell r="G142">
            <v>0</v>
          </cell>
          <cell r="H142">
            <v>0</v>
          </cell>
          <cell r="I142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F205">
            <v>25507</v>
          </cell>
          <cell r="G205">
            <v>0</v>
          </cell>
          <cell r="H205">
            <v>0</v>
          </cell>
          <cell r="I205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3">
          <cell r="D243" t="str">
            <v>Платени лихви по активирани гаранции по заеми от международни организации и институции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D244" t="str">
            <v>Платени лихви по активирани гаранции по заеми от банки и финансови институции от чужбина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8">
          <cell r="D248" t="str">
            <v>Други разходи за лихви към чуждестранни лица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281073</v>
          </cell>
          <cell r="G258">
            <v>0</v>
          </cell>
          <cell r="H258">
            <v>0</v>
          </cell>
          <cell r="I258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D294" t="str">
            <v>плащания за попълване на държавния резерв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6">
          <cell r="D296" t="str">
            <v>постъпления от продажба на държавния резерв (-)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361"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75"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83">
          <cell r="F383">
            <v>0</v>
          </cell>
          <cell r="G383">
            <v>0</v>
          </cell>
          <cell r="H383">
            <v>0</v>
          </cell>
          <cell r="I383">
            <v>0</v>
          </cell>
        </row>
        <row r="388">
          <cell r="F388">
            <v>0</v>
          </cell>
          <cell r="G388">
            <v>0</v>
          </cell>
          <cell r="H388">
            <v>0</v>
          </cell>
          <cell r="I388">
            <v>0</v>
          </cell>
        </row>
        <row r="391">
          <cell r="F391">
            <v>0</v>
          </cell>
          <cell r="G391">
            <v>0</v>
          </cell>
          <cell r="H391">
            <v>0</v>
          </cell>
          <cell r="I391">
            <v>0</v>
          </cell>
        </row>
        <row r="396">
          <cell r="F396">
            <v>5589</v>
          </cell>
          <cell r="G396">
            <v>0</v>
          </cell>
          <cell r="H396">
            <v>0</v>
          </cell>
          <cell r="I396">
            <v>0</v>
          </cell>
        </row>
        <row r="399">
          <cell r="F399">
            <v>-4111</v>
          </cell>
          <cell r="G399">
            <v>0</v>
          </cell>
          <cell r="H399">
            <v>0</v>
          </cell>
          <cell r="I399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</row>
        <row r="405">
          <cell r="F405">
            <v>0</v>
          </cell>
        </row>
        <row r="406">
          <cell r="F406">
            <v>0</v>
          </cell>
          <cell r="G406">
            <v>0</v>
          </cell>
          <cell r="H406">
            <v>0</v>
          </cell>
          <cell r="I406">
            <v>0</v>
          </cell>
        </row>
        <row r="409">
          <cell r="F409">
            <v>0</v>
          </cell>
          <cell r="G409">
            <v>0</v>
          </cell>
          <cell r="H409">
            <v>0</v>
          </cell>
          <cell r="I409">
            <v>0</v>
          </cell>
        </row>
        <row r="412">
          <cell r="F412">
            <v>0</v>
          </cell>
          <cell r="G412">
            <v>0</v>
          </cell>
          <cell r="H412">
            <v>0</v>
          </cell>
          <cell r="I412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  <cell r="G426">
            <v>0</v>
          </cell>
          <cell r="H426">
            <v>0</v>
          </cell>
          <cell r="I426">
            <v>0</v>
          </cell>
        </row>
        <row r="461">
          <cell r="F461">
            <v>0</v>
          </cell>
          <cell r="G461">
            <v>0</v>
          </cell>
          <cell r="H461">
            <v>0</v>
          </cell>
          <cell r="I461">
            <v>0</v>
          </cell>
        </row>
        <row r="466">
          <cell r="D466" t="str">
            <v>предоставени средства по лихвени заеми (-)</v>
          </cell>
          <cell r="F466">
            <v>0</v>
          </cell>
        </row>
        <row r="467">
          <cell r="D467" t="str">
            <v>възстановени главници по предоставени лихвени заеми (+)</v>
          </cell>
          <cell r="F467">
            <v>0</v>
          </cell>
        </row>
        <row r="469">
          <cell r="D469" t="str">
            <v>предоставени средства по възмездна финансова помощ (-)</v>
          </cell>
          <cell r="F469">
            <v>0</v>
          </cell>
        </row>
        <row r="470">
          <cell r="D470" t="str">
            <v>възстановени суми по възмездна финансова помощ (+)</v>
          </cell>
          <cell r="F470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</row>
        <row r="479">
          <cell r="D479" t="str">
            <v>предоставени заеми на крайни бенефициенти (-)</v>
          </cell>
          <cell r="F479">
            <v>0</v>
          </cell>
        </row>
        <row r="480">
          <cell r="D480" t="str">
            <v>възстановени суми по предоставени заеми на крайни бенефиценти (+)</v>
          </cell>
          <cell r="F480">
            <v>0</v>
          </cell>
        </row>
        <row r="482">
          <cell r="D482" t="str">
            <v>получени краткосрочни заеми от други държави (+)</v>
          </cell>
          <cell r="F482">
            <v>0</v>
          </cell>
        </row>
        <row r="483">
          <cell r="D483" t="str">
            <v>получени дългосрочни заеми от други държави (+)</v>
          </cell>
          <cell r="F483">
            <v>0</v>
          </cell>
        </row>
        <row r="484">
          <cell r="D484" t="str">
            <v>погашения по краткосрочни заеми от други държави (-)</v>
          </cell>
          <cell r="F484">
            <v>0</v>
          </cell>
        </row>
        <row r="485">
          <cell r="D485" t="str">
            <v>погашения по дългосрочни заеми от други държави (-)</v>
          </cell>
          <cell r="F485">
            <v>0</v>
          </cell>
        </row>
        <row r="486">
          <cell r="D486" t="str">
            <v>получени краткосрочни заеми от международни организации (+)</v>
          </cell>
          <cell r="F486">
            <v>0</v>
          </cell>
        </row>
        <row r="487">
          <cell r="D487" t="str">
            <v>получени дългосрочни заеми от международни организации (+)</v>
          </cell>
          <cell r="F487">
            <v>0</v>
          </cell>
        </row>
        <row r="488">
          <cell r="D488" t="str">
            <v>погашения по краткосрочни заеми от международни организации (-)</v>
          </cell>
          <cell r="F488">
            <v>0</v>
          </cell>
        </row>
        <row r="489">
          <cell r="D489" t="str">
            <v>погашения по дългосрочнизаеми от международни организации (-)</v>
          </cell>
          <cell r="F489">
            <v>0</v>
          </cell>
        </row>
        <row r="490">
          <cell r="D490" t="str">
            <v>получени краткосрочни заеми от банки и финансови институции от чужбина (+)</v>
          </cell>
          <cell r="F490">
            <v>0</v>
          </cell>
        </row>
        <row r="491">
          <cell r="D491" t="str">
            <v>получени дългосрочни заеми от банки и финансови институции от чужбина (+)</v>
          </cell>
          <cell r="F491">
            <v>0</v>
          </cell>
        </row>
        <row r="492">
          <cell r="D492" t="str">
            <v>погашения по краткосрочни заеми от банки и финансови институции от чужбина (-)</v>
          </cell>
          <cell r="F492">
            <v>0</v>
          </cell>
        </row>
        <row r="493">
          <cell r="D493" t="str">
            <v>погашения по дългосрочни заеми от банки и финансови институции от чужбина (-)</v>
          </cell>
          <cell r="F493">
            <v>0</v>
          </cell>
        </row>
        <row r="494">
          <cell r="D494" t="str">
            <v>клирингови разчети - пасивни и активни салда (-/+)</v>
          </cell>
          <cell r="F494">
            <v>0</v>
          </cell>
        </row>
        <row r="495">
          <cell r="D495" t="str">
            <v>друго финансиране от чужбина (+)</v>
          </cell>
          <cell r="F495">
            <v>0</v>
          </cell>
        </row>
        <row r="496">
          <cell r="D496" t="str">
            <v>други погашения и плащания по финансиране от чужбина (-)</v>
          </cell>
          <cell r="F496">
            <v>0</v>
          </cell>
        </row>
        <row r="497">
          <cell r="F497">
            <v>0</v>
          </cell>
          <cell r="G497">
            <v>0</v>
          </cell>
          <cell r="H497">
            <v>0</v>
          </cell>
          <cell r="I497">
            <v>0</v>
          </cell>
        </row>
        <row r="502">
          <cell r="F502">
            <v>0</v>
          </cell>
        </row>
        <row r="503">
          <cell r="F503">
            <v>0</v>
          </cell>
          <cell r="G503">
            <v>0</v>
          </cell>
          <cell r="H503">
            <v>0</v>
          </cell>
          <cell r="I503">
            <v>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</row>
        <row r="516">
          <cell r="F516">
            <v>0</v>
          </cell>
          <cell r="G516">
            <v>0</v>
          </cell>
          <cell r="H516">
            <v>0</v>
          </cell>
          <cell r="I516">
            <v>0</v>
          </cell>
        </row>
        <row r="521">
          <cell r="F521">
            <v>0</v>
          </cell>
          <cell r="G521">
            <v>0</v>
          </cell>
          <cell r="H521">
            <v>0</v>
          </cell>
          <cell r="I521">
            <v>0</v>
          </cell>
        </row>
        <row r="524">
          <cell r="F524">
            <v>208155</v>
          </cell>
          <cell r="G524">
            <v>0</v>
          </cell>
          <cell r="H524">
            <v>0</v>
          </cell>
          <cell r="I524">
            <v>0</v>
          </cell>
        </row>
        <row r="531">
          <cell r="F531">
            <v>0</v>
          </cell>
          <cell r="G531">
            <v>0</v>
          </cell>
          <cell r="H531">
            <v>0</v>
          </cell>
          <cell r="I531">
            <v>0</v>
          </cell>
        </row>
        <row r="535">
          <cell r="F535">
            <v>0</v>
          </cell>
        </row>
        <row r="536">
          <cell r="F536">
            <v>0</v>
          </cell>
          <cell r="G536">
            <v>0</v>
          </cell>
          <cell r="H536">
            <v>0</v>
          </cell>
          <cell r="I536">
            <v>0</v>
          </cell>
        </row>
        <row r="542">
          <cell r="D542" t="str">
            <v>с чуждестранни ценни книжа и финасови активи (+/-)</v>
          </cell>
          <cell r="F542">
            <v>0</v>
          </cell>
        </row>
        <row r="543">
          <cell r="D543" t="str">
            <v>с ценни книжа и финансови активи на местни лица /резиденти/ (+/-)</v>
          </cell>
          <cell r="F543">
            <v>0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</row>
        <row r="567">
          <cell r="D567" t="str">
            <v>остатък в левове по сметки от предходния период (+)</v>
          </cell>
          <cell r="F567">
            <v>0</v>
          </cell>
          <cell r="H567">
            <v>0</v>
          </cell>
          <cell r="I567">
            <v>0</v>
          </cell>
        </row>
        <row r="568">
          <cell r="D568" t="str">
            <v>остатък в левова равностойност по валутни сметки от предходния период (+)</v>
          </cell>
          <cell r="F568">
            <v>0</v>
          </cell>
          <cell r="G568">
            <v>0</v>
          </cell>
          <cell r="I568">
            <v>0</v>
          </cell>
        </row>
        <row r="569">
          <cell r="D569" t="str">
            <v>остатък в левове по депозити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депозити във валута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касата в  левове от предходния период (+)</v>
          </cell>
          <cell r="F571">
            <v>0</v>
          </cell>
          <cell r="G571">
            <v>0</v>
          </cell>
          <cell r="H571">
            <v>0</v>
          </cell>
        </row>
        <row r="572">
          <cell r="D572" t="str">
            <v>остътък  в касата във валута от предходния период (+)</v>
          </cell>
          <cell r="F572">
            <v>0</v>
          </cell>
          <cell r="G572">
            <v>0</v>
          </cell>
          <cell r="H572">
            <v>0</v>
          </cell>
        </row>
        <row r="573">
          <cell r="D573" t="str">
            <v>наличност в левове по сметки в края на периода (-)</v>
          </cell>
          <cell r="F573">
            <v>0</v>
          </cell>
          <cell r="H573">
            <v>0</v>
          </cell>
          <cell r="I573">
            <v>0</v>
          </cell>
        </row>
        <row r="574">
          <cell r="D574" t="str">
            <v>наличност в левова равностойност по валутни сметки в края на периода (-)</v>
          </cell>
          <cell r="F574">
            <v>0</v>
          </cell>
          <cell r="G574">
            <v>0</v>
          </cell>
          <cell r="I574">
            <v>0</v>
          </cell>
        </row>
        <row r="575">
          <cell r="D575" t="str">
            <v>наличност в левове по депозити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депозити във валута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касата в левове в края на периода (-)</v>
          </cell>
          <cell r="F577">
            <v>0</v>
          </cell>
          <cell r="G577">
            <v>0</v>
          </cell>
          <cell r="H577">
            <v>0</v>
          </cell>
        </row>
        <row r="578">
          <cell r="D578" t="str">
            <v>наличност в касата във валута в края на периода (-)</v>
          </cell>
          <cell r="F578">
            <v>0</v>
          </cell>
          <cell r="G578">
            <v>0</v>
          </cell>
          <cell r="H578">
            <v>0</v>
          </cell>
        </row>
        <row r="579">
          <cell r="D579" t="str">
            <v>преводи в процес на сетълмент (-/+)</v>
          </cell>
          <cell r="F579">
            <v>0</v>
          </cell>
          <cell r="I579">
            <v>0</v>
          </cell>
        </row>
        <row r="580">
          <cell r="D580" t="str">
            <v xml:space="preserve"> преоценка на валутни наличности (нереализирани курсови разлики) по сметки и средства в страната  (+/-)</v>
          </cell>
          <cell r="F580">
            <v>0</v>
          </cell>
          <cell r="G580">
            <v>0</v>
          </cell>
        </row>
        <row r="581">
          <cell r="D581" t="str">
            <v>остатък в левова равностойност по валутни сметки  в чужбина от предходния период (+)</v>
          </cell>
          <cell r="F581">
            <v>0</v>
          </cell>
          <cell r="G581">
            <v>0</v>
          </cell>
          <cell r="I581">
            <v>0</v>
          </cell>
        </row>
        <row r="582">
          <cell r="D582" t="str">
            <v>остатък в касата във валута  в чужбина от предходния период (+)</v>
          </cell>
          <cell r="F582">
            <v>0</v>
          </cell>
          <cell r="G582">
            <v>0</v>
          </cell>
          <cell r="H582">
            <v>0</v>
          </cell>
        </row>
        <row r="583">
          <cell r="D583" t="str">
            <v>наличност в касата във валута  в чужбина в края на периода (-)</v>
          </cell>
          <cell r="F583">
            <v>0</v>
          </cell>
          <cell r="G583">
            <v>0</v>
          </cell>
          <cell r="H583">
            <v>0</v>
          </cell>
        </row>
        <row r="584">
          <cell r="D584" t="str">
            <v>наличност в левова равностойност по валутни сметки в чужбина в края на периода(-)</v>
          </cell>
          <cell r="F584">
            <v>0</v>
          </cell>
          <cell r="G584">
            <v>0</v>
          </cell>
          <cell r="I584">
            <v>0</v>
          </cell>
        </row>
        <row r="585">
          <cell r="D585" t="str">
            <v>преоценка на валутни наличности (нереализирани курсови разлики) по сметки и средства в чужбина (+/-)</v>
          </cell>
          <cell r="F585">
            <v>0</v>
          </cell>
          <cell r="G585">
            <v>0</v>
          </cell>
        </row>
        <row r="587">
          <cell r="D587" t="str">
            <v xml:space="preserve">остатък по левови текущи сметки на бюджетните организации в БНБ от предходния период (+) </v>
          </cell>
          <cell r="F587">
            <v>0</v>
          </cell>
          <cell r="H587">
            <v>0</v>
          </cell>
          <cell r="I587">
            <v>0</v>
          </cell>
        </row>
        <row r="588">
          <cell r="D588" t="str">
            <v>остатък по левови депозити на бюджетните организации в БНБ от предходния период (+)</v>
          </cell>
          <cell r="F588">
            <v>0</v>
          </cell>
          <cell r="H588">
            <v>0</v>
          </cell>
          <cell r="I588">
            <v>0</v>
          </cell>
        </row>
        <row r="589">
          <cell r="D589" t="str">
            <v xml:space="preserve">наличност по левови текущи сметки на бюджетните организации в БНБ в края на периода (-)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наличност по левови депозити на бюджетните организации в БНБ в края на периода (-)</v>
          </cell>
          <cell r="F590">
            <v>0</v>
          </cell>
          <cell r="H590">
            <v>0</v>
          </cell>
          <cell r="I590">
            <v>0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</row>
        <row r="594">
          <cell r="D594" t="str">
            <v>покупко-продажба на валута (+/-)</v>
          </cell>
          <cell r="F594">
            <v>0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 refreshError="1"/>
      <sheetData sheetId="1" refreshError="1"/>
      <sheetData sheetId="2" refreshError="1"/>
      <sheetData sheetId="3">
        <row r="9">
          <cell r="E9">
            <v>43466</v>
          </cell>
        </row>
        <row r="15">
          <cell r="D15" t="str">
            <v>ФИНАНСОВО-ПРАВНА ФОРМА</v>
          </cell>
          <cell r="E15">
            <v>98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D75" t="str">
            <v>вноски от приходи на държавни (общински) предприятия и институции</v>
          </cell>
          <cell r="F75">
            <v>0</v>
          </cell>
        </row>
        <row r="77">
          <cell r="D77" t="str">
            <v>нетни приходи от продажби на услуги, стоки и продукция</v>
          </cell>
          <cell r="F77">
            <v>0</v>
          </cell>
        </row>
        <row r="78">
          <cell r="D78" t="str">
            <v>приходи от наеми на имущество</v>
          </cell>
          <cell r="F78">
            <v>0</v>
          </cell>
        </row>
        <row r="79">
          <cell r="D79" t="str">
            <v>приходи от наеми на земя</v>
          </cell>
          <cell r="F7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3">
          <cell r="F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87">
          <cell r="F187">
            <v>9058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6">
          <cell r="F196">
            <v>696</v>
          </cell>
          <cell r="G196">
            <v>0</v>
          </cell>
          <cell r="H196">
            <v>0</v>
          </cell>
          <cell r="I196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3">
          <cell r="D243" t="str">
            <v>Платени лихви по активирани гаранции по заеми от международни организации и институции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D244" t="str">
            <v>Платени лихви по активирани гаранции по заеми от банки и финансови институции от чужбина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8">
          <cell r="D248" t="str">
            <v>Други разходи за лихви към чуждестранни лица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D294" t="str">
            <v>плащания за попълване на държавния резерв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6">
          <cell r="D296" t="str">
            <v>постъпления от продажба на държавния резерв (-)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361"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75"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83">
          <cell r="F383">
            <v>0</v>
          </cell>
          <cell r="G383">
            <v>0</v>
          </cell>
          <cell r="H383">
            <v>0</v>
          </cell>
          <cell r="I383">
            <v>0</v>
          </cell>
        </row>
        <row r="388">
          <cell r="F388">
            <v>0</v>
          </cell>
          <cell r="G388">
            <v>0</v>
          </cell>
          <cell r="H388">
            <v>0</v>
          </cell>
          <cell r="I388">
            <v>0</v>
          </cell>
        </row>
        <row r="391">
          <cell r="F391">
            <v>0</v>
          </cell>
          <cell r="G391">
            <v>0</v>
          </cell>
          <cell r="H391">
            <v>0</v>
          </cell>
          <cell r="I391">
            <v>0</v>
          </cell>
        </row>
        <row r="396">
          <cell r="F396">
            <v>4937</v>
          </cell>
          <cell r="G396">
            <v>0</v>
          </cell>
          <cell r="H396">
            <v>0</v>
          </cell>
          <cell r="I396">
            <v>0</v>
          </cell>
        </row>
        <row r="399">
          <cell r="F399">
            <v>0</v>
          </cell>
          <cell r="G399">
            <v>0</v>
          </cell>
          <cell r="H399">
            <v>0</v>
          </cell>
          <cell r="I399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</row>
        <row r="405">
          <cell r="F405">
            <v>0</v>
          </cell>
        </row>
        <row r="406">
          <cell r="F406">
            <v>0</v>
          </cell>
          <cell r="G406">
            <v>0</v>
          </cell>
          <cell r="H406">
            <v>0</v>
          </cell>
          <cell r="I406">
            <v>0</v>
          </cell>
        </row>
        <row r="409">
          <cell r="F409">
            <v>0</v>
          </cell>
          <cell r="G409">
            <v>0</v>
          </cell>
          <cell r="H409">
            <v>0</v>
          </cell>
          <cell r="I409">
            <v>0</v>
          </cell>
        </row>
        <row r="412">
          <cell r="F412">
            <v>0</v>
          </cell>
          <cell r="G412">
            <v>0</v>
          </cell>
          <cell r="H412">
            <v>0</v>
          </cell>
          <cell r="I412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  <cell r="G426">
            <v>0</v>
          </cell>
          <cell r="H426">
            <v>0</v>
          </cell>
          <cell r="I426">
            <v>0</v>
          </cell>
        </row>
        <row r="461">
          <cell r="F461">
            <v>0</v>
          </cell>
          <cell r="G461">
            <v>0</v>
          </cell>
          <cell r="H461">
            <v>0</v>
          </cell>
          <cell r="I461">
            <v>0</v>
          </cell>
        </row>
        <row r="466">
          <cell r="D466" t="str">
            <v>предоставени средства по лихвени заеми (-)</v>
          </cell>
          <cell r="F466">
            <v>0</v>
          </cell>
        </row>
        <row r="467">
          <cell r="D467" t="str">
            <v>възстановени главници по предоставени лихвени заеми (+)</v>
          </cell>
          <cell r="F467">
            <v>0</v>
          </cell>
        </row>
        <row r="469">
          <cell r="D469" t="str">
            <v>предоставени средства по възмездна финансова помощ (-)</v>
          </cell>
          <cell r="F469">
            <v>0</v>
          </cell>
        </row>
        <row r="470">
          <cell r="D470" t="str">
            <v>възстановени суми по възмездна финансова помощ (+)</v>
          </cell>
          <cell r="F470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</row>
        <row r="479">
          <cell r="D479" t="str">
            <v>предоставени заеми на крайни бенефициенти (-)</v>
          </cell>
          <cell r="F479">
            <v>0</v>
          </cell>
        </row>
        <row r="480">
          <cell r="D480" t="str">
            <v>възстановени суми по предоставени заеми на крайни бенефиценти (+)</v>
          </cell>
          <cell r="F480">
            <v>0</v>
          </cell>
        </row>
        <row r="482">
          <cell r="D482" t="str">
            <v>получени краткосрочни заеми от други държави (+)</v>
          </cell>
          <cell r="F482">
            <v>0</v>
          </cell>
        </row>
        <row r="483">
          <cell r="D483" t="str">
            <v>получени дългосрочни заеми от други държави (+)</v>
          </cell>
          <cell r="F483">
            <v>0</v>
          </cell>
        </row>
        <row r="484">
          <cell r="D484" t="str">
            <v>погашения по краткосрочни заеми от други държави (-)</v>
          </cell>
          <cell r="F484">
            <v>0</v>
          </cell>
        </row>
        <row r="485">
          <cell r="D485" t="str">
            <v>погашения по дългосрочни заеми от други държави (-)</v>
          </cell>
          <cell r="F485">
            <v>0</v>
          </cell>
        </row>
        <row r="486">
          <cell r="D486" t="str">
            <v>получени краткосрочни заеми от международни организации (+)</v>
          </cell>
          <cell r="F486">
            <v>0</v>
          </cell>
        </row>
        <row r="487">
          <cell r="D487" t="str">
            <v>получени дългосрочни заеми от международни организации (+)</v>
          </cell>
          <cell r="F487">
            <v>0</v>
          </cell>
        </row>
        <row r="488">
          <cell r="D488" t="str">
            <v>погашения по краткосрочни заеми от международни организации (-)</v>
          </cell>
          <cell r="F488">
            <v>0</v>
          </cell>
        </row>
        <row r="489">
          <cell r="D489" t="str">
            <v>погашения по дългосрочнизаеми от международни организации (-)</v>
          </cell>
          <cell r="F489">
            <v>0</v>
          </cell>
        </row>
        <row r="490">
          <cell r="D490" t="str">
            <v>получени краткосрочни заеми от банки и финансови институции от чужбина (+)</v>
          </cell>
          <cell r="F490">
            <v>0</v>
          </cell>
        </row>
        <row r="491">
          <cell r="D491" t="str">
            <v>получени дългосрочни заеми от банки и финансови институции от чужбина (+)</v>
          </cell>
          <cell r="F491">
            <v>0</v>
          </cell>
        </row>
        <row r="492">
          <cell r="D492" t="str">
            <v>погашения по краткосрочни заеми от банки и финансови институции от чужбина (-)</v>
          </cell>
          <cell r="F492">
            <v>0</v>
          </cell>
        </row>
        <row r="493">
          <cell r="D493" t="str">
            <v>погашения по дългосрочни заеми от банки и финансови институции от чужбина (-)</v>
          </cell>
          <cell r="F493">
            <v>0</v>
          </cell>
        </row>
        <row r="494">
          <cell r="D494" t="str">
            <v>клирингови разчети - пасивни и активни салда (-/+)</v>
          </cell>
          <cell r="F494">
            <v>0</v>
          </cell>
        </row>
        <row r="495">
          <cell r="D495" t="str">
            <v>друго финансиране от чужбина (+)</v>
          </cell>
          <cell r="F495">
            <v>0</v>
          </cell>
        </row>
        <row r="496">
          <cell r="D496" t="str">
            <v>други погашения и плащания по финансиране от чужбина (-)</v>
          </cell>
          <cell r="F496">
            <v>0</v>
          </cell>
        </row>
        <row r="497">
          <cell r="F497">
            <v>0</v>
          </cell>
          <cell r="G497">
            <v>0</v>
          </cell>
          <cell r="H497">
            <v>0</v>
          </cell>
          <cell r="I497">
            <v>0</v>
          </cell>
        </row>
        <row r="502">
          <cell r="F502">
            <v>0</v>
          </cell>
        </row>
        <row r="503">
          <cell r="F503">
            <v>0</v>
          </cell>
          <cell r="G503">
            <v>0</v>
          </cell>
          <cell r="H503">
            <v>0</v>
          </cell>
          <cell r="I503">
            <v>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</row>
        <row r="516">
          <cell r="F516">
            <v>0</v>
          </cell>
          <cell r="G516">
            <v>0</v>
          </cell>
          <cell r="H516">
            <v>0</v>
          </cell>
          <cell r="I516">
            <v>0</v>
          </cell>
        </row>
        <row r="521">
          <cell r="F521">
            <v>0</v>
          </cell>
          <cell r="G521">
            <v>0</v>
          </cell>
          <cell r="H521">
            <v>0</v>
          </cell>
          <cell r="I521">
            <v>0</v>
          </cell>
        </row>
        <row r="524">
          <cell r="F524">
            <v>3068</v>
          </cell>
          <cell r="G524">
            <v>0</v>
          </cell>
          <cell r="H524">
            <v>0</v>
          </cell>
          <cell r="I524">
            <v>0</v>
          </cell>
        </row>
        <row r="531">
          <cell r="F531">
            <v>1749</v>
          </cell>
          <cell r="G531">
            <v>0</v>
          </cell>
          <cell r="H531">
            <v>0</v>
          </cell>
          <cell r="I531">
            <v>0</v>
          </cell>
        </row>
        <row r="535">
          <cell r="F535">
            <v>0</v>
          </cell>
        </row>
        <row r="536">
          <cell r="F536">
            <v>0</v>
          </cell>
          <cell r="G536">
            <v>0</v>
          </cell>
          <cell r="H536">
            <v>0</v>
          </cell>
          <cell r="I536">
            <v>0</v>
          </cell>
        </row>
        <row r="542">
          <cell r="D542" t="str">
            <v>с чуждестранни ценни книжа и финасови активи (+/-)</v>
          </cell>
          <cell r="F542">
            <v>0</v>
          </cell>
        </row>
        <row r="543">
          <cell r="D543" t="str">
            <v>с ценни книжа и финансови активи на местни лица /резиденти/ (+/-)</v>
          </cell>
          <cell r="F543">
            <v>0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</row>
        <row r="567">
          <cell r="D567" t="str">
            <v>остатък в левове по сметки от предходния период (+)</v>
          </cell>
          <cell r="F567">
            <v>0</v>
          </cell>
          <cell r="H567">
            <v>0</v>
          </cell>
          <cell r="I567">
            <v>0</v>
          </cell>
        </row>
        <row r="568">
          <cell r="D568" t="str">
            <v>остатък в левова равностойност по валутни сметки от предходния период (+)</v>
          </cell>
          <cell r="F568">
            <v>0</v>
          </cell>
          <cell r="G568">
            <v>0</v>
          </cell>
          <cell r="I568">
            <v>0</v>
          </cell>
        </row>
        <row r="569">
          <cell r="D569" t="str">
            <v>остатък в левове по депозити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депозити във валута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касата в  левове от предходния период (+)</v>
          </cell>
          <cell r="F571">
            <v>0</v>
          </cell>
          <cell r="G571">
            <v>0</v>
          </cell>
          <cell r="H571">
            <v>0</v>
          </cell>
        </row>
        <row r="572">
          <cell r="D572" t="str">
            <v>остътък  в касата във валута от предходния период (+)</v>
          </cell>
          <cell r="F572">
            <v>0</v>
          </cell>
          <cell r="G572">
            <v>0</v>
          </cell>
          <cell r="H572">
            <v>0</v>
          </cell>
        </row>
        <row r="573">
          <cell r="D573" t="str">
            <v>наличност в левове по сметки в края на периода (-)</v>
          </cell>
          <cell r="F573">
            <v>0</v>
          </cell>
          <cell r="H573">
            <v>0</v>
          </cell>
          <cell r="I573">
            <v>0</v>
          </cell>
        </row>
        <row r="574">
          <cell r="D574" t="str">
            <v>наличност в левова равностойност по валутни сметки в края на периода (-)</v>
          </cell>
          <cell r="F574">
            <v>0</v>
          </cell>
          <cell r="G574">
            <v>0</v>
          </cell>
          <cell r="I574">
            <v>0</v>
          </cell>
        </row>
        <row r="575">
          <cell r="D575" t="str">
            <v>наличност в левове по депозити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депозити във валута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касата в левове в края на периода (-)</v>
          </cell>
          <cell r="F577">
            <v>0</v>
          </cell>
          <cell r="G577">
            <v>0</v>
          </cell>
          <cell r="H577">
            <v>0</v>
          </cell>
        </row>
        <row r="578">
          <cell r="D578" t="str">
            <v>наличност в касата във валута в края на периода (-)</v>
          </cell>
          <cell r="F578">
            <v>0</v>
          </cell>
          <cell r="G578">
            <v>0</v>
          </cell>
          <cell r="H578">
            <v>0</v>
          </cell>
        </row>
        <row r="579">
          <cell r="D579" t="str">
            <v>преводи в процес на сетълмент (-/+)</v>
          </cell>
          <cell r="F579">
            <v>0</v>
          </cell>
          <cell r="I579">
            <v>0</v>
          </cell>
        </row>
        <row r="580">
          <cell r="D580" t="str">
            <v xml:space="preserve"> преоценка на валутни наличности (нереализирани курсови разлики) по сметки и средства в страната  (+/-)</v>
          </cell>
          <cell r="F580">
            <v>0</v>
          </cell>
          <cell r="G580">
            <v>0</v>
          </cell>
        </row>
        <row r="581">
          <cell r="D581" t="str">
            <v>остатък в левова равностойност по валутни сметки  в чужбина от предходния период (+)</v>
          </cell>
          <cell r="F581">
            <v>0</v>
          </cell>
          <cell r="G581">
            <v>0</v>
          </cell>
          <cell r="I581">
            <v>0</v>
          </cell>
        </row>
        <row r="582">
          <cell r="D582" t="str">
            <v>остатък в касата във валута  в чужбина от предходния период (+)</v>
          </cell>
          <cell r="F582">
            <v>0</v>
          </cell>
          <cell r="G582">
            <v>0</v>
          </cell>
          <cell r="H582">
            <v>0</v>
          </cell>
        </row>
        <row r="583">
          <cell r="D583" t="str">
            <v>наличност в касата във валута  в чужбина в края на периода (-)</v>
          </cell>
          <cell r="F583">
            <v>0</v>
          </cell>
          <cell r="G583">
            <v>0</v>
          </cell>
          <cell r="H583">
            <v>0</v>
          </cell>
        </row>
        <row r="584">
          <cell r="D584" t="str">
            <v>наличност в левова равностойност по валутни сметки в чужбина в края на периода(-)</v>
          </cell>
          <cell r="F584">
            <v>0</v>
          </cell>
          <cell r="G584">
            <v>0</v>
          </cell>
          <cell r="I584">
            <v>0</v>
          </cell>
        </row>
        <row r="585">
          <cell r="D585" t="str">
            <v>преоценка на валутни наличности (нереализирани курсови разлики) по сметки и средства в чужбина (+/-)</v>
          </cell>
          <cell r="F585">
            <v>0</v>
          </cell>
          <cell r="G585">
            <v>0</v>
          </cell>
        </row>
        <row r="587">
          <cell r="D587" t="str">
            <v xml:space="preserve">остатък по левови текущи сметки на бюджетните организации в БНБ от предходния период (+) </v>
          </cell>
          <cell r="F587">
            <v>0</v>
          </cell>
          <cell r="H587">
            <v>0</v>
          </cell>
          <cell r="I587">
            <v>0</v>
          </cell>
        </row>
        <row r="588">
          <cell r="D588" t="str">
            <v>остатък по левови депозити на бюджетните организации в БНБ от предходния период (+)</v>
          </cell>
          <cell r="F588">
            <v>0</v>
          </cell>
          <cell r="H588">
            <v>0</v>
          </cell>
          <cell r="I588">
            <v>0</v>
          </cell>
        </row>
        <row r="589">
          <cell r="D589" t="str">
            <v xml:space="preserve">наличност по левови текущи сметки на бюджетните организации в БНБ в края на периода (-)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наличност по левови депозити на бюджетните организации в БНБ в края на периода (-)</v>
          </cell>
          <cell r="F590">
            <v>0</v>
          </cell>
          <cell r="H590">
            <v>0</v>
          </cell>
          <cell r="I590">
            <v>0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</row>
        <row r="594">
          <cell r="D594" t="str">
            <v>покупко-продажба на валута (+/-)</v>
          </cell>
          <cell r="F594">
            <v>0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 refreshError="1"/>
      <sheetData sheetId="1" refreshError="1"/>
      <sheetData sheetId="2" refreshError="1"/>
      <sheetData sheetId="3">
        <row r="15">
          <cell r="D15" t="str">
            <v>ФИНАНСОВО-ПРАВНА ФОРМА</v>
          </cell>
          <cell r="E15">
            <v>42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D75" t="str">
            <v>вноски от приходи на държавни (общински) предприятия и институции</v>
          </cell>
          <cell r="F75">
            <v>0</v>
          </cell>
        </row>
        <row r="77">
          <cell r="D77" t="str">
            <v>нетни приходи от продажби на услуги, стоки и продукция</v>
          </cell>
          <cell r="F77">
            <v>0</v>
          </cell>
        </row>
        <row r="78">
          <cell r="D78" t="str">
            <v>приходи от наеми на имущество</v>
          </cell>
          <cell r="F78">
            <v>0</v>
          </cell>
        </row>
        <row r="79">
          <cell r="D79" t="str">
            <v>приходи от наеми на земя</v>
          </cell>
          <cell r="F7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3">
          <cell r="F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F205">
            <v>31235</v>
          </cell>
          <cell r="G205">
            <v>0</v>
          </cell>
          <cell r="H205">
            <v>0</v>
          </cell>
          <cell r="I205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3">
          <cell r="D243" t="str">
            <v>Платени лихви по активирани гаранции по заеми от международни организации и институции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D244" t="str">
            <v>Платени лихви по активирани гаранции по заеми от банки и финансови институции от чужбина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8">
          <cell r="D248" t="str">
            <v>Други разходи за лихви към чуждестранни лица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D294" t="str">
            <v>плащания за попълване на държавния резерв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6">
          <cell r="D296" t="str">
            <v>постъпления от продажба на държавния резерв (-)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361"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75"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83">
          <cell r="F383">
            <v>0</v>
          </cell>
          <cell r="G383">
            <v>0</v>
          </cell>
          <cell r="H383">
            <v>0</v>
          </cell>
          <cell r="I383">
            <v>0</v>
          </cell>
        </row>
        <row r="388">
          <cell r="F388">
            <v>0</v>
          </cell>
          <cell r="G388">
            <v>0</v>
          </cell>
          <cell r="H388">
            <v>0</v>
          </cell>
          <cell r="I388">
            <v>0</v>
          </cell>
        </row>
        <row r="391">
          <cell r="F391">
            <v>0</v>
          </cell>
          <cell r="G391">
            <v>0</v>
          </cell>
          <cell r="H391">
            <v>0</v>
          </cell>
          <cell r="I391">
            <v>0</v>
          </cell>
        </row>
        <row r="396">
          <cell r="F396">
            <v>0</v>
          </cell>
          <cell r="G396">
            <v>0</v>
          </cell>
          <cell r="H396">
            <v>0</v>
          </cell>
          <cell r="I396">
            <v>0</v>
          </cell>
        </row>
        <row r="399">
          <cell r="F399">
            <v>0</v>
          </cell>
          <cell r="G399">
            <v>0</v>
          </cell>
          <cell r="H399">
            <v>0</v>
          </cell>
          <cell r="I399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</row>
        <row r="405">
          <cell r="F405">
            <v>0</v>
          </cell>
        </row>
        <row r="406">
          <cell r="F406">
            <v>0</v>
          </cell>
          <cell r="G406">
            <v>0</v>
          </cell>
          <cell r="H406">
            <v>0</v>
          </cell>
          <cell r="I406">
            <v>0</v>
          </cell>
        </row>
        <row r="409">
          <cell r="F409">
            <v>0</v>
          </cell>
          <cell r="G409">
            <v>0</v>
          </cell>
          <cell r="H409">
            <v>0</v>
          </cell>
          <cell r="I409">
            <v>0</v>
          </cell>
        </row>
        <row r="412">
          <cell r="F412">
            <v>0</v>
          </cell>
          <cell r="G412">
            <v>0</v>
          </cell>
          <cell r="H412">
            <v>0</v>
          </cell>
          <cell r="I412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  <cell r="G426">
            <v>0</v>
          </cell>
          <cell r="H426">
            <v>0</v>
          </cell>
          <cell r="I426">
            <v>0</v>
          </cell>
        </row>
        <row r="461">
          <cell r="F461">
            <v>0</v>
          </cell>
          <cell r="G461">
            <v>0</v>
          </cell>
          <cell r="H461">
            <v>0</v>
          </cell>
          <cell r="I461">
            <v>0</v>
          </cell>
        </row>
        <row r="466">
          <cell r="D466" t="str">
            <v>предоставени средства по лихвени заеми (-)</v>
          </cell>
          <cell r="F466">
            <v>0</v>
          </cell>
        </row>
        <row r="467">
          <cell r="D467" t="str">
            <v>възстановени главници по предоставени лихвени заеми (+)</v>
          </cell>
          <cell r="F467">
            <v>0</v>
          </cell>
        </row>
        <row r="469">
          <cell r="D469" t="str">
            <v>предоставени средства по възмездна финансова помощ (-)</v>
          </cell>
          <cell r="F469">
            <v>0</v>
          </cell>
        </row>
        <row r="470">
          <cell r="D470" t="str">
            <v>възстановени суми по възмездна финансова помощ (+)</v>
          </cell>
          <cell r="F470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</row>
        <row r="479">
          <cell r="D479" t="str">
            <v>предоставени заеми на крайни бенефициенти (-)</v>
          </cell>
          <cell r="F479">
            <v>0</v>
          </cell>
        </row>
        <row r="480">
          <cell r="D480" t="str">
            <v>възстановени суми по предоставени заеми на крайни бенефиценти (+)</v>
          </cell>
          <cell r="F480">
            <v>0</v>
          </cell>
        </row>
        <row r="482">
          <cell r="D482" t="str">
            <v>получени краткосрочни заеми от други държави (+)</v>
          </cell>
          <cell r="F482">
            <v>0</v>
          </cell>
        </row>
        <row r="483">
          <cell r="D483" t="str">
            <v>получени дългосрочни заеми от други държави (+)</v>
          </cell>
          <cell r="F483">
            <v>0</v>
          </cell>
        </row>
        <row r="484">
          <cell r="D484" t="str">
            <v>погашения по краткосрочни заеми от други държави (-)</v>
          </cell>
          <cell r="F484">
            <v>0</v>
          </cell>
        </row>
        <row r="485">
          <cell r="D485" t="str">
            <v>погашения по дългосрочни заеми от други държави (-)</v>
          </cell>
          <cell r="F485">
            <v>0</v>
          </cell>
        </row>
        <row r="486">
          <cell r="D486" t="str">
            <v>получени краткосрочни заеми от международни организации (+)</v>
          </cell>
          <cell r="F486">
            <v>0</v>
          </cell>
        </row>
        <row r="487">
          <cell r="D487" t="str">
            <v>получени дългосрочни заеми от международни организации (+)</v>
          </cell>
          <cell r="F487">
            <v>0</v>
          </cell>
        </row>
        <row r="488">
          <cell r="D488" t="str">
            <v>погашения по краткосрочни заеми от международни организации (-)</v>
          </cell>
          <cell r="F488">
            <v>0</v>
          </cell>
        </row>
        <row r="489">
          <cell r="D489" t="str">
            <v>погашения по дългосрочнизаеми от международни организации (-)</v>
          </cell>
          <cell r="F489">
            <v>0</v>
          </cell>
        </row>
        <row r="490">
          <cell r="D490" t="str">
            <v>получени краткосрочни заеми от банки и финансови институции от чужбина (+)</v>
          </cell>
          <cell r="F490">
            <v>0</v>
          </cell>
        </row>
        <row r="491">
          <cell r="D491" t="str">
            <v>получени дългосрочни заеми от банки и финансови институции от чужбина (+)</v>
          </cell>
          <cell r="F491">
            <v>0</v>
          </cell>
        </row>
        <row r="492">
          <cell r="D492" t="str">
            <v>погашения по краткосрочни заеми от банки и финансови институции от чужбина (-)</v>
          </cell>
          <cell r="F492">
            <v>0</v>
          </cell>
        </row>
        <row r="493">
          <cell r="D493" t="str">
            <v>погашения по дългосрочни заеми от банки и финансови институции от чужбина (-)</v>
          </cell>
          <cell r="F493">
            <v>0</v>
          </cell>
        </row>
        <row r="494">
          <cell r="D494" t="str">
            <v>клирингови разчети - пасивни и активни салда (-/+)</v>
          </cell>
          <cell r="F494">
            <v>0</v>
          </cell>
        </row>
        <row r="495">
          <cell r="D495" t="str">
            <v>друго финансиране от чужбина (+)</v>
          </cell>
          <cell r="F495">
            <v>0</v>
          </cell>
        </row>
        <row r="496">
          <cell r="D496" t="str">
            <v>други погашения и плащания по финансиране от чужбина (-)</v>
          </cell>
          <cell r="F496">
            <v>0</v>
          </cell>
        </row>
        <row r="497">
          <cell r="F497">
            <v>0</v>
          </cell>
          <cell r="G497">
            <v>0</v>
          </cell>
          <cell r="H497">
            <v>0</v>
          </cell>
          <cell r="I497">
            <v>0</v>
          </cell>
        </row>
        <row r="502">
          <cell r="F502">
            <v>0</v>
          </cell>
        </row>
        <row r="503">
          <cell r="F503">
            <v>0</v>
          </cell>
          <cell r="G503">
            <v>0</v>
          </cell>
          <cell r="H503">
            <v>0</v>
          </cell>
          <cell r="I503">
            <v>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</row>
        <row r="516">
          <cell r="F516">
            <v>0</v>
          </cell>
          <cell r="G516">
            <v>0</v>
          </cell>
          <cell r="H516">
            <v>0</v>
          </cell>
          <cell r="I516">
            <v>0</v>
          </cell>
        </row>
        <row r="521">
          <cell r="F521">
            <v>0</v>
          </cell>
          <cell r="G521">
            <v>0</v>
          </cell>
          <cell r="H521">
            <v>0</v>
          </cell>
          <cell r="I521">
            <v>0</v>
          </cell>
        </row>
        <row r="524">
          <cell r="F524">
            <v>31235</v>
          </cell>
          <cell r="G524">
            <v>0</v>
          </cell>
          <cell r="H524">
            <v>0</v>
          </cell>
          <cell r="I524">
            <v>0</v>
          </cell>
        </row>
        <row r="531">
          <cell r="F531">
            <v>0</v>
          </cell>
          <cell r="G531">
            <v>0</v>
          </cell>
          <cell r="H531">
            <v>0</v>
          </cell>
          <cell r="I531">
            <v>0</v>
          </cell>
        </row>
        <row r="535">
          <cell r="F535">
            <v>0</v>
          </cell>
        </row>
        <row r="536">
          <cell r="F536">
            <v>0</v>
          </cell>
          <cell r="G536">
            <v>0</v>
          </cell>
          <cell r="H536">
            <v>0</v>
          </cell>
          <cell r="I536">
            <v>0</v>
          </cell>
        </row>
        <row r="542">
          <cell r="D542" t="str">
            <v>с чуждестранни ценни книжа и финасови активи (+/-)</v>
          </cell>
          <cell r="F542">
            <v>0</v>
          </cell>
        </row>
        <row r="543">
          <cell r="D543" t="str">
            <v>с ценни книжа и финансови активи на местни лица /резиденти/ (+/-)</v>
          </cell>
          <cell r="F543">
            <v>0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</row>
        <row r="567">
          <cell r="D567" t="str">
            <v>остатък в левове по сметки от предходния период (+)</v>
          </cell>
          <cell r="F567">
            <v>0</v>
          </cell>
          <cell r="H567">
            <v>0</v>
          </cell>
          <cell r="I567">
            <v>0</v>
          </cell>
        </row>
        <row r="568">
          <cell r="D568" t="str">
            <v>остатък в левова равностойност по валутни сметки от предходния период (+)</v>
          </cell>
          <cell r="F568">
            <v>0</v>
          </cell>
          <cell r="G568">
            <v>0</v>
          </cell>
          <cell r="I568">
            <v>0</v>
          </cell>
        </row>
        <row r="569">
          <cell r="D569" t="str">
            <v>остатък в левове по депозити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депозити във валута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касата в  левове от предходния период (+)</v>
          </cell>
          <cell r="F571">
            <v>0</v>
          </cell>
          <cell r="G571">
            <v>0</v>
          </cell>
          <cell r="H571">
            <v>0</v>
          </cell>
        </row>
        <row r="572">
          <cell r="D572" t="str">
            <v>остътък  в касата във валута от предходния период (+)</v>
          </cell>
          <cell r="F572">
            <v>0</v>
          </cell>
          <cell r="G572">
            <v>0</v>
          </cell>
          <cell r="H572">
            <v>0</v>
          </cell>
        </row>
        <row r="573">
          <cell r="D573" t="str">
            <v>наличност в левове по сметки в края на периода (-)</v>
          </cell>
          <cell r="F573">
            <v>0</v>
          </cell>
          <cell r="H573">
            <v>0</v>
          </cell>
          <cell r="I573">
            <v>0</v>
          </cell>
        </row>
        <row r="574">
          <cell r="D574" t="str">
            <v>наличност в левова равностойност по валутни сметки в края на периода (-)</v>
          </cell>
          <cell r="F574">
            <v>0</v>
          </cell>
          <cell r="G574">
            <v>0</v>
          </cell>
          <cell r="I574">
            <v>0</v>
          </cell>
        </row>
        <row r="575">
          <cell r="D575" t="str">
            <v>наличност в левове по депозити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депозити във валута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касата в левове в края на периода (-)</v>
          </cell>
          <cell r="F577">
            <v>0</v>
          </cell>
          <cell r="G577">
            <v>0</v>
          </cell>
          <cell r="H577">
            <v>0</v>
          </cell>
        </row>
        <row r="578">
          <cell r="D578" t="str">
            <v>наличност в касата във валута в края на периода (-)</v>
          </cell>
          <cell r="F578">
            <v>0</v>
          </cell>
          <cell r="G578">
            <v>0</v>
          </cell>
          <cell r="H578">
            <v>0</v>
          </cell>
        </row>
        <row r="579">
          <cell r="D579" t="str">
            <v>преводи в процес на сетълмент (-/+)</v>
          </cell>
          <cell r="F579">
            <v>0</v>
          </cell>
          <cell r="I579">
            <v>0</v>
          </cell>
        </row>
        <row r="580">
          <cell r="D580" t="str">
            <v xml:space="preserve"> преоценка на валутни наличности (нереализирани курсови разлики) по сметки и средства в страната  (+/-)</v>
          </cell>
          <cell r="F580">
            <v>0</v>
          </cell>
          <cell r="G580">
            <v>0</v>
          </cell>
        </row>
        <row r="581">
          <cell r="D581" t="str">
            <v>остатък в левова равностойност по валутни сметки  в чужбина от предходния период (+)</v>
          </cell>
          <cell r="F581">
            <v>0</v>
          </cell>
          <cell r="G581">
            <v>0</v>
          </cell>
          <cell r="I581">
            <v>0</v>
          </cell>
        </row>
        <row r="582">
          <cell r="D582" t="str">
            <v>остатък в касата във валута  в чужбина от предходния период (+)</v>
          </cell>
          <cell r="F582">
            <v>0</v>
          </cell>
          <cell r="G582">
            <v>0</v>
          </cell>
          <cell r="H582">
            <v>0</v>
          </cell>
        </row>
        <row r="583">
          <cell r="D583" t="str">
            <v>наличност в касата във валута  в чужбина в края на периода (-)</v>
          </cell>
          <cell r="F583">
            <v>0</v>
          </cell>
          <cell r="G583">
            <v>0</v>
          </cell>
          <cell r="H583">
            <v>0</v>
          </cell>
        </row>
        <row r="584">
          <cell r="D584" t="str">
            <v>наличност в левова равностойност по валутни сметки в чужбина в края на периода(-)</v>
          </cell>
          <cell r="F584">
            <v>0</v>
          </cell>
          <cell r="G584">
            <v>0</v>
          </cell>
          <cell r="I584">
            <v>0</v>
          </cell>
        </row>
        <row r="585">
          <cell r="D585" t="str">
            <v>преоценка на валутни наличности (нереализирани курсови разлики) по сметки и средства в чужбина (+/-)</v>
          </cell>
          <cell r="F585">
            <v>0</v>
          </cell>
          <cell r="G585">
            <v>0</v>
          </cell>
        </row>
        <row r="587">
          <cell r="D587" t="str">
            <v xml:space="preserve">остатък по левови текущи сметки на бюджетните организации в БНБ от предходния период (+) </v>
          </cell>
          <cell r="F587">
            <v>0</v>
          </cell>
          <cell r="H587">
            <v>0</v>
          </cell>
          <cell r="I587">
            <v>0</v>
          </cell>
        </row>
        <row r="588">
          <cell r="D588" t="str">
            <v>остатък по левови депозити на бюджетните организации в БНБ от предходния период (+)</v>
          </cell>
          <cell r="F588">
            <v>0</v>
          </cell>
          <cell r="H588">
            <v>0</v>
          </cell>
          <cell r="I588">
            <v>0</v>
          </cell>
        </row>
        <row r="589">
          <cell r="D589" t="str">
            <v xml:space="preserve">наличност по левови текущи сметки на бюджетните организации в БНБ в края на периода (-)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наличност по левови депозити на бюджетните организации в БНБ в края на периода (-)</v>
          </cell>
          <cell r="F590">
            <v>0</v>
          </cell>
          <cell r="H590">
            <v>0</v>
          </cell>
          <cell r="I590">
            <v>0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</row>
        <row r="594">
          <cell r="D594" t="str">
            <v>покупко-продажба на валута (+/-)</v>
          </cell>
          <cell r="F594">
            <v>0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abSelected="1" zoomScale="60" zoomScaleNormal="60" workbookViewId="0">
      <selection activeCell="A114" sqref="A114"/>
    </sheetView>
  </sheetViews>
  <sheetFormatPr defaultRowHeight="15"/>
  <cols>
    <col min="1" max="1" width="72.5703125" customWidth="1"/>
    <col min="2" max="3" width="0" hidden="1" customWidth="1"/>
    <col min="4" max="9" width="19.140625" customWidth="1"/>
  </cols>
  <sheetData>
    <row r="1" spans="1:9" ht="18.75">
      <c r="A1" s="122"/>
      <c r="B1" s="122"/>
      <c r="C1" s="122"/>
      <c r="D1" s="19"/>
      <c r="E1" s="117"/>
      <c r="F1" s="117"/>
      <c r="G1" s="117"/>
      <c r="H1" s="19"/>
      <c r="I1" s="19"/>
    </row>
    <row r="2" spans="1:9" ht="15.75">
      <c r="A2" s="122"/>
      <c r="B2" s="122"/>
      <c r="C2" s="122"/>
      <c r="D2" s="19"/>
      <c r="E2" s="118"/>
      <c r="F2" s="118"/>
      <c r="G2" s="118"/>
      <c r="H2" s="19"/>
      <c r="I2" s="19"/>
    </row>
    <row r="3" spans="1:9" ht="15.75">
      <c r="A3" s="122"/>
      <c r="B3" s="122"/>
      <c r="C3" s="122"/>
      <c r="D3" s="19"/>
      <c r="E3" s="118"/>
      <c r="F3" s="118"/>
      <c r="G3" s="118"/>
      <c r="H3" s="19"/>
      <c r="I3" s="19"/>
    </row>
    <row r="4" spans="1:9" ht="15.75">
      <c r="A4" s="122"/>
      <c r="B4" s="122"/>
      <c r="C4" s="122"/>
      <c r="D4" s="19"/>
      <c r="E4" s="118"/>
      <c r="F4" s="118"/>
      <c r="G4" s="118"/>
      <c r="H4" s="19"/>
      <c r="I4" s="19"/>
    </row>
    <row r="5" spans="1:9" ht="15.75">
      <c r="A5" s="122"/>
      <c r="B5" s="122"/>
      <c r="C5" s="122"/>
      <c r="D5" s="19"/>
      <c r="E5" s="118"/>
      <c r="F5" s="118"/>
      <c r="G5" s="118"/>
      <c r="H5" s="19"/>
      <c r="I5" s="19"/>
    </row>
    <row r="6" spans="1:9" ht="15.75">
      <c r="A6" s="122"/>
      <c r="B6" s="122"/>
      <c r="C6" s="122"/>
      <c r="D6" s="19"/>
      <c r="E6" s="118"/>
      <c r="F6" s="118"/>
      <c r="G6" s="118"/>
      <c r="H6" s="19"/>
      <c r="I6" s="19"/>
    </row>
    <row r="7" spans="1:9" ht="20.25">
      <c r="A7" s="120"/>
      <c r="B7" s="120"/>
      <c r="C7" s="120"/>
      <c r="D7" s="19"/>
      <c r="E7" s="19"/>
      <c r="F7" s="19"/>
      <c r="G7" s="19"/>
      <c r="H7" s="19"/>
      <c r="I7" s="19"/>
    </row>
    <row r="8" spans="1:9" ht="21" thickBot="1">
      <c r="A8" s="280" t="s">
        <v>0</v>
      </c>
      <c r="B8" s="234"/>
      <c r="C8" s="234"/>
      <c r="D8" s="235"/>
      <c r="E8" s="235"/>
      <c r="F8" s="235"/>
      <c r="G8" s="235"/>
      <c r="H8" s="235"/>
      <c r="I8" s="236"/>
    </row>
    <row r="9" spans="1:9" ht="21" thickTop="1">
      <c r="A9" s="120"/>
      <c r="B9" s="120"/>
      <c r="C9" s="120"/>
      <c r="D9" s="119"/>
      <c r="E9" s="119"/>
      <c r="F9" s="119"/>
      <c r="G9" s="119"/>
      <c r="H9" s="119"/>
      <c r="I9" s="119"/>
    </row>
    <row r="10" spans="1:9" ht="18.75">
      <c r="A10" s="121"/>
      <c r="B10" s="121"/>
      <c r="C10" s="121"/>
      <c r="D10" s="19"/>
      <c r="E10" s="257"/>
      <c r="F10" s="257"/>
      <c r="G10" s="257"/>
      <c r="H10" s="19"/>
      <c r="I10" s="19"/>
    </row>
    <row r="11" spans="1:9" ht="18.75">
      <c r="A11" s="284" t="s">
        <v>1</v>
      </c>
      <c r="B11" s="284"/>
      <c r="C11" s="284"/>
      <c r="D11" s="282" t="s">
        <v>2</v>
      </c>
      <c r="E11" s="283">
        <v>43524</v>
      </c>
      <c r="F11" s="287" t="s">
        <v>3</v>
      </c>
      <c r="G11" s="288" t="s">
        <v>4</v>
      </c>
      <c r="H11" s="323">
        <v>0</v>
      </c>
      <c r="I11" s="324"/>
    </row>
    <row r="12" spans="1:9" ht="18.75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281" t="s">
        <v>11</v>
      </c>
      <c r="B15" s="13"/>
      <c r="C15" s="13"/>
      <c r="D15" s="322">
        <v>0</v>
      </c>
      <c r="E15" s="278" t="s">
        <v>12</v>
      </c>
      <c r="F15" s="114"/>
      <c r="G15" s="28"/>
      <c r="H15" s="28"/>
      <c r="I15" s="260"/>
    </row>
    <row r="16" spans="1:9" ht="16.5" thickBot="1">
      <c r="A16" s="115"/>
      <c r="B16" s="115"/>
      <c r="C16" s="115"/>
      <c r="D16" s="116"/>
      <c r="E16" s="116"/>
      <c r="F16" s="116"/>
      <c r="G16" s="116"/>
      <c r="H16" s="116"/>
      <c r="I16" s="224" t="s">
        <v>13</v>
      </c>
    </row>
    <row r="17" spans="1:9" ht="15.75">
      <c r="A17" s="14"/>
      <c r="B17" s="15" t="s">
        <v>14</v>
      </c>
      <c r="C17" s="15"/>
      <c r="D17" s="329" t="s">
        <v>15</v>
      </c>
      <c r="E17" s="331" t="s">
        <v>16</v>
      </c>
      <c r="F17" s="261" t="s">
        <v>17</v>
      </c>
      <c r="G17" s="262"/>
      <c r="H17" s="263"/>
      <c r="I17" s="264"/>
    </row>
    <row r="18" spans="1:9" ht="94.5">
      <c r="A18" s="225" t="s">
        <v>18</v>
      </c>
      <c r="B18" s="16"/>
      <c r="C18" s="16"/>
      <c r="D18" s="330"/>
      <c r="E18" s="332"/>
      <c r="F18" s="265" t="s">
        <v>19</v>
      </c>
      <c r="G18" s="266" t="s">
        <v>20</v>
      </c>
      <c r="H18" s="266" t="s">
        <v>21</v>
      </c>
      <c r="I18" s="267" t="s">
        <v>22</v>
      </c>
    </row>
    <row r="19" spans="1:9" ht="15.75">
      <c r="A19" s="17"/>
      <c r="B19" s="17"/>
      <c r="C19" s="17"/>
      <c r="D19" s="226"/>
      <c r="E19" s="226"/>
      <c r="F19" s="227"/>
      <c r="G19" s="228"/>
      <c r="H19" s="228"/>
      <c r="I19" s="229"/>
    </row>
    <row r="20" spans="1:9" ht="15.75">
      <c r="A20" s="279" t="s">
        <v>23</v>
      </c>
      <c r="B20" s="230"/>
      <c r="C20" s="230"/>
      <c r="D20" s="253" t="s">
        <v>24</v>
      </c>
      <c r="E20" s="253" t="s">
        <v>25</v>
      </c>
      <c r="F20" s="254" t="s">
        <v>26</v>
      </c>
      <c r="G20" s="255" t="s">
        <v>27</v>
      </c>
      <c r="H20" s="255" t="s">
        <v>28</v>
      </c>
      <c r="I20" s="256" t="s">
        <v>29</v>
      </c>
    </row>
    <row r="21" spans="1:9" ht="15.75">
      <c r="A21" s="18"/>
      <c r="B21" s="18"/>
      <c r="C21" s="18"/>
      <c r="D21" s="20"/>
      <c r="E21" s="20"/>
      <c r="F21" s="125"/>
      <c r="G21" s="126"/>
      <c r="H21" s="126"/>
      <c r="I21" s="127"/>
    </row>
    <row r="22" spans="1:9" ht="19.5" thickBot="1">
      <c r="A22" s="40" t="s">
        <v>30</v>
      </c>
      <c r="B22" s="41" t="s">
        <v>31</v>
      </c>
      <c r="C22" s="42"/>
      <c r="D22" s="43">
        <v>3207761</v>
      </c>
      <c r="E22" s="43">
        <v>849528</v>
      </c>
      <c r="F22" s="128">
        <v>189733</v>
      </c>
      <c r="G22" s="129">
        <v>0</v>
      </c>
      <c r="H22" s="129">
        <v>659795</v>
      </c>
      <c r="I22" s="130">
        <v>0</v>
      </c>
    </row>
    <row r="23" spans="1:9" ht="16.5" thickTop="1">
      <c r="A23" s="38" t="s">
        <v>32</v>
      </c>
      <c r="B23" s="38" t="s">
        <v>33</v>
      </c>
      <c r="C23" s="38"/>
      <c r="D23" s="50">
        <v>0</v>
      </c>
      <c r="E23" s="50">
        <v>0</v>
      </c>
      <c r="F23" s="131">
        <v>0</v>
      </c>
      <c r="G23" s="132">
        <v>0</v>
      </c>
      <c r="H23" s="132">
        <v>0</v>
      </c>
      <c r="I23" s="133">
        <v>0</v>
      </c>
    </row>
    <row r="24" spans="1:9" ht="15.75">
      <c r="A24" s="59" t="s">
        <v>34</v>
      </c>
      <c r="B24" s="59" t="s">
        <v>35</v>
      </c>
      <c r="C24" s="59"/>
      <c r="D24" s="53"/>
      <c r="E24" s="53">
        <v>0</v>
      </c>
      <c r="F24" s="134"/>
      <c r="G24" s="135"/>
      <c r="H24" s="135"/>
      <c r="I24" s="136"/>
    </row>
    <row r="25" spans="1:9" ht="15.75">
      <c r="A25" s="9" t="s">
        <v>36</v>
      </c>
      <c r="B25" s="9" t="s">
        <v>37</v>
      </c>
      <c r="C25" s="9"/>
      <c r="D25" s="57">
        <v>3207761</v>
      </c>
      <c r="E25" s="57">
        <v>849528</v>
      </c>
      <c r="F25" s="137">
        <v>189733</v>
      </c>
      <c r="G25" s="138">
        <v>0</v>
      </c>
      <c r="H25" s="138">
        <v>659795</v>
      </c>
      <c r="I25" s="139">
        <v>0</v>
      </c>
    </row>
    <row r="26" spans="1:9" ht="15.75">
      <c r="A26" s="11" t="s">
        <v>38</v>
      </c>
      <c r="B26" s="11" t="s">
        <v>39</v>
      </c>
      <c r="C26" s="11"/>
      <c r="D26" s="56">
        <v>3070640</v>
      </c>
      <c r="E26" s="56">
        <v>857050</v>
      </c>
      <c r="F26" s="140">
        <v>199108</v>
      </c>
      <c r="G26" s="141">
        <v>0</v>
      </c>
      <c r="H26" s="141">
        <v>657942</v>
      </c>
      <c r="I26" s="142">
        <v>0</v>
      </c>
    </row>
    <row r="27" spans="1:9" ht="15.75">
      <c r="A27" s="44" t="s">
        <v>40</v>
      </c>
      <c r="B27" s="45" t="s">
        <v>41</v>
      </c>
      <c r="C27" s="44"/>
      <c r="D27" s="106">
        <v>0</v>
      </c>
      <c r="E27" s="106">
        <v>0</v>
      </c>
      <c r="F27" s="143">
        <v>0</v>
      </c>
      <c r="G27" s="144">
        <v>0</v>
      </c>
      <c r="H27" s="144">
        <v>0</v>
      </c>
      <c r="I27" s="145">
        <v>0</v>
      </c>
    </row>
    <row r="28" spans="1:9" ht="15.75">
      <c r="A28" s="46" t="s">
        <v>42</v>
      </c>
      <c r="B28" s="47" t="s">
        <v>43</v>
      </c>
      <c r="C28" s="46"/>
      <c r="D28" s="107">
        <v>2932285</v>
      </c>
      <c r="E28" s="107">
        <v>834430</v>
      </c>
      <c r="F28" s="146">
        <v>188008</v>
      </c>
      <c r="G28" s="147">
        <v>0</v>
      </c>
      <c r="H28" s="147">
        <v>646422</v>
      </c>
      <c r="I28" s="148">
        <v>0</v>
      </c>
    </row>
    <row r="29" spans="1:9" ht="15.75">
      <c r="A29" s="48" t="s">
        <v>44</v>
      </c>
      <c r="B29" s="49" t="s">
        <v>45</v>
      </c>
      <c r="C29" s="48"/>
      <c r="D29" s="108">
        <v>138355</v>
      </c>
      <c r="E29" s="108">
        <v>22620</v>
      </c>
      <c r="F29" s="149">
        <v>11100</v>
      </c>
      <c r="G29" s="150">
        <v>0</v>
      </c>
      <c r="H29" s="150">
        <v>11520</v>
      </c>
      <c r="I29" s="151">
        <v>0</v>
      </c>
    </row>
    <row r="30" spans="1:9" ht="15.75">
      <c r="A30" s="34" t="s">
        <v>46</v>
      </c>
      <c r="B30" s="34" t="s">
        <v>47</v>
      </c>
      <c r="C30" s="34"/>
      <c r="D30" s="52">
        <v>0</v>
      </c>
      <c r="E30" s="52">
        <v>0</v>
      </c>
      <c r="F30" s="152">
        <v>0</v>
      </c>
      <c r="G30" s="153">
        <v>0</v>
      </c>
      <c r="H30" s="153">
        <v>0</v>
      </c>
      <c r="I30" s="154">
        <v>0</v>
      </c>
    </row>
    <row r="31" spans="1:9" ht="15.75">
      <c r="A31" s="35" t="s">
        <v>48</v>
      </c>
      <c r="B31" s="35" t="s">
        <v>49</v>
      </c>
      <c r="C31" s="35"/>
      <c r="D31" s="51">
        <v>1800</v>
      </c>
      <c r="E31" s="51">
        <v>241</v>
      </c>
      <c r="F31" s="155">
        <v>241</v>
      </c>
      <c r="G31" s="156">
        <v>0</v>
      </c>
      <c r="H31" s="156">
        <v>0</v>
      </c>
      <c r="I31" s="157">
        <v>0</v>
      </c>
    </row>
    <row r="32" spans="1:9" ht="15.75">
      <c r="A32" s="35" t="s">
        <v>50</v>
      </c>
      <c r="B32" s="35" t="s">
        <v>51</v>
      </c>
      <c r="C32" s="35"/>
      <c r="D32" s="51">
        <v>-117679</v>
      </c>
      <c r="E32" s="51">
        <v>-12310</v>
      </c>
      <c r="F32" s="155">
        <v>-12824</v>
      </c>
      <c r="G32" s="156">
        <v>0</v>
      </c>
      <c r="H32" s="156">
        <v>514</v>
      </c>
      <c r="I32" s="157">
        <v>0</v>
      </c>
    </row>
    <row r="33" spans="1:9" ht="15.75">
      <c r="A33" s="36" t="s">
        <v>52</v>
      </c>
      <c r="B33" s="37" t="s">
        <v>53</v>
      </c>
      <c r="C33" s="36"/>
      <c r="D33" s="53">
        <v>253000</v>
      </c>
      <c r="E33" s="53">
        <v>4547</v>
      </c>
      <c r="F33" s="134">
        <v>3208</v>
      </c>
      <c r="G33" s="135">
        <v>0</v>
      </c>
      <c r="H33" s="135">
        <v>1339</v>
      </c>
      <c r="I33" s="136">
        <v>0</v>
      </c>
    </row>
    <row r="34" spans="1:9" ht="16.5" thickBot="1">
      <c r="A34" s="8"/>
      <c r="B34" s="10"/>
      <c r="C34" s="10"/>
      <c r="D34" s="54"/>
      <c r="E34" s="54">
        <v>0</v>
      </c>
      <c r="F34" s="158"/>
      <c r="G34" s="159"/>
      <c r="H34" s="159"/>
      <c r="I34" s="160"/>
    </row>
    <row r="35" spans="1:9" ht="15.75">
      <c r="A35" s="12"/>
      <c r="B35" s="12"/>
      <c r="C35" s="12"/>
      <c r="D35" s="55"/>
      <c r="E35" s="55">
        <v>0</v>
      </c>
      <c r="F35" s="161"/>
      <c r="G35" s="162"/>
      <c r="H35" s="162"/>
      <c r="I35" s="163"/>
    </row>
    <row r="36" spans="1:9" ht="15.75">
      <c r="A36" s="30" t="s">
        <v>54</v>
      </c>
      <c r="B36" s="30" t="s">
        <v>55</v>
      </c>
      <c r="C36" s="30"/>
      <c r="D36" s="31">
        <v>0</v>
      </c>
      <c r="E36" s="31">
        <v>0</v>
      </c>
      <c r="F36" s="164">
        <v>0</v>
      </c>
      <c r="G36" s="165">
        <v>0</v>
      </c>
      <c r="H36" s="165">
        <v>0</v>
      </c>
      <c r="I36" s="166">
        <v>0</v>
      </c>
    </row>
    <row r="37" spans="1:9" ht="15.75">
      <c r="A37" s="32" t="s">
        <v>56</v>
      </c>
      <c r="B37" s="32" t="s">
        <v>57</v>
      </c>
      <c r="C37" s="32"/>
      <c r="D37" s="33">
        <v>0</v>
      </c>
      <c r="E37" s="33">
        <v>0</v>
      </c>
      <c r="F37" s="167">
        <v>0</v>
      </c>
      <c r="G37" s="168">
        <v>0</v>
      </c>
      <c r="H37" s="168">
        <v>0</v>
      </c>
      <c r="I37" s="169">
        <v>0</v>
      </c>
    </row>
    <row r="38" spans="1:9" ht="19.5" thickBot="1">
      <c r="A38" s="63" t="s">
        <v>58</v>
      </c>
      <c r="B38" s="64" t="s">
        <v>59</v>
      </c>
      <c r="C38" s="65"/>
      <c r="D38" s="66">
        <v>13765032</v>
      </c>
      <c r="E38" s="66">
        <v>1828494</v>
      </c>
      <c r="F38" s="291">
        <v>1285103</v>
      </c>
      <c r="G38" s="292">
        <v>-532</v>
      </c>
      <c r="H38" s="292">
        <v>87080</v>
      </c>
      <c r="I38" s="293">
        <v>456843</v>
      </c>
    </row>
    <row r="39" spans="1:9" ht="16.5" thickTop="1">
      <c r="A39" s="294" t="s">
        <v>60</v>
      </c>
      <c r="B39" s="295" t="s">
        <v>61</v>
      </c>
      <c r="C39" s="294"/>
      <c r="D39" s="296">
        <v>9438405</v>
      </c>
      <c r="E39" s="296">
        <v>1458500</v>
      </c>
      <c r="F39" s="297">
        <v>932722</v>
      </c>
      <c r="G39" s="298">
        <v>0</v>
      </c>
      <c r="H39" s="298">
        <v>68704</v>
      </c>
      <c r="I39" s="299">
        <v>457074</v>
      </c>
    </row>
    <row r="40" spans="1:9" ht="15.75">
      <c r="A40" s="300" t="s">
        <v>62</v>
      </c>
      <c r="B40" s="301" t="s">
        <v>61</v>
      </c>
      <c r="C40" s="312"/>
      <c r="D40" s="318">
        <v>7356081</v>
      </c>
      <c r="E40" s="318">
        <v>1082917</v>
      </c>
      <c r="F40" s="315">
        <v>774731</v>
      </c>
      <c r="G40" s="302">
        <v>0</v>
      </c>
      <c r="H40" s="302">
        <v>68704</v>
      </c>
      <c r="I40" s="303">
        <v>239482</v>
      </c>
    </row>
    <row r="41" spans="1:9" ht="15.75">
      <c r="A41" s="304" t="s">
        <v>63</v>
      </c>
      <c r="B41" s="305" t="s">
        <v>64</v>
      </c>
      <c r="C41" s="313"/>
      <c r="D41" s="319">
        <v>590030</v>
      </c>
      <c r="E41" s="319">
        <v>166582</v>
      </c>
      <c r="F41" s="316">
        <v>157991</v>
      </c>
      <c r="G41" s="306">
        <v>0</v>
      </c>
      <c r="H41" s="306">
        <v>0</v>
      </c>
      <c r="I41" s="307">
        <v>8591</v>
      </c>
    </row>
    <row r="42" spans="1:9" ht="15.75">
      <c r="A42" s="308" t="s">
        <v>65</v>
      </c>
      <c r="B42" s="309" t="s">
        <v>66</v>
      </c>
      <c r="C42" s="314"/>
      <c r="D42" s="320">
        <v>1492294</v>
      </c>
      <c r="E42" s="320">
        <v>209001</v>
      </c>
      <c r="F42" s="317">
        <v>0</v>
      </c>
      <c r="G42" s="310">
        <v>0</v>
      </c>
      <c r="H42" s="310">
        <v>0</v>
      </c>
      <c r="I42" s="311">
        <v>209001</v>
      </c>
    </row>
    <row r="43" spans="1:9" ht="15.75">
      <c r="A43" s="67" t="s">
        <v>67</v>
      </c>
      <c r="B43" s="68" t="s">
        <v>68</v>
      </c>
      <c r="C43" s="67"/>
      <c r="D43" s="69">
        <v>2648150</v>
      </c>
      <c r="E43" s="69">
        <v>268475</v>
      </c>
      <c r="F43" s="173">
        <v>251704</v>
      </c>
      <c r="G43" s="174">
        <v>-532</v>
      </c>
      <c r="H43" s="174">
        <v>17534</v>
      </c>
      <c r="I43" s="175">
        <v>-231</v>
      </c>
    </row>
    <row r="44" spans="1:9" ht="15.75">
      <c r="A44" s="61" t="s">
        <v>69</v>
      </c>
      <c r="B44" s="59" t="s">
        <v>70</v>
      </c>
      <c r="C44" s="61"/>
      <c r="D44" s="53">
        <v>0</v>
      </c>
      <c r="E44" s="53">
        <v>0</v>
      </c>
      <c r="F44" s="134">
        <v>0</v>
      </c>
      <c r="G44" s="135">
        <v>0</v>
      </c>
      <c r="H44" s="135">
        <v>0</v>
      </c>
      <c r="I44" s="136">
        <v>0</v>
      </c>
    </row>
    <row r="45" spans="1:9" ht="15.75">
      <c r="A45" s="70" t="s">
        <v>71</v>
      </c>
      <c r="B45" s="70" t="s">
        <v>72</v>
      </c>
      <c r="C45" s="70"/>
      <c r="D45" s="71">
        <v>0</v>
      </c>
      <c r="E45" s="71">
        <v>0</v>
      </c>
      <c r="F45" s="170">
        <v>0</v>
      </c>
      <c r="G45" s="171">
        <v>0</v>
      </c>
      <c r="H45" s="3">
        <v>0</v>
      </c>
      <c r="I45" s="172">
        <v>0</v>
      </c>
    </row>
    <row r="46" spans="1:9" ht="15.75">
      <c r="A46" s="67" t="s">
        <v>73</v>
      </c>
      <c r="B46" s="68" t="s">
        <v>74</v>
      </c>
      <c r="C46" s="67"/>
      <c r="D46" s="69">
        <v>562709</v>
      </c>
      <c r="E46" s="69">
        <v>83265</v>
      </c>
      <c r="F46" s="173">
        <v>82423</v>
      </c>
      <c r="G46" s="174">
        <v>0</v>
      </c>
      <c r="H46" s="174">
        <v>842</v>
      </c>
      <c r="I46" s="175">
        <v>0</v>
      </c>
    </row>
    <row r="47" spans="1:9" ht="15.75">
      <c r="A47" s="70" t="s">
        <v>75</v>
      </c>
      <c r="B47" s="70" t="s">
        <v>76</v>
      </c>
      <c r="C47" s="70"/>
      <c r="D47" s="71">
        <v>510709</v>
      </c>
      <c r="E47" s="71">
        <v>77379</v>
      </c>
      <c r="F47" s="170">
        <v>76639</v>
      </c>
      <c r="G47" s="171">
        <v>0</v>
      </c>
      <c r="H47" s="3">
        <v>740</v>
      </c>
      <c r="I47" s="172">
        <v>0</v>
      </c>
    </row>
    <row r="48" spans="1:9" ht="15.75">
      <c r="A48" s="39" t="s">
        <v>77</v>
      </c>
      <c r="B48" s="39" t="s">
        <v>78</v>
      </c>
      <c r="C48" s="58"/>
      <c r="D48" s="51">
        <v>0</v>
      </c>
      <c r="E48" s="51">
        <v>0</v>
      </c>
      <c r="F48" s="152">
        <v>0</v>
      </c>
      <c r="G48" s="153">
        <v>0</v>
      </c>
      <c r="H48" s="153">
        <v>0</v>
      </c>
      <c r="I48" s="154">
        <v>0</v>
      </c>
    </row>
    <row r="49" spans="1:9" ht="15.75">
      <c r="A49" s="39" t="s">
        <v>79</v>
      </c>
      <c r="B49" s="39" t="s">
        <v>80</v>
      </c>
      <c r="C49" s="58"/>
      <c r="D49" s="51">
        <v>1115768</v>
      </c>
      <c r="E49" s="51">
        <v>18254</v>
      </c>
      <c r="F49" s="155">
        <v>18254</v>
      </c>
      <c r="G49" s="156">
        <v>0</v>
      </c>
      <c r="H49" s="156">
        <v>0</v>
      </c>
      <c r="I49" s="157">
        <v>0</v>
      </c>
    </row>
    <row r="50" spans="1:9" ht="15.75">
      <c r="A50" s="39" t="s">
        <v>81</v>
      </c>
      <c r="B50" s="39" t="s">
        <v>82</v>
      </c>
      <c r="C50" s="39"/>
      <c r="D50" s="51">
        <v>0</v>
      </c>
      <c r="E50" s="51">
        <v>0</v>
      </c>
      <c r="F50" s="155">
        <v>0</v>
      </c>
      <c r="G50" s="156">
        <v>0</v>
      </c>
      <c r="H50" s="156">
        <v>0</v>
      </c>
      <c r="I50" s="157">
        <v>0</v>
      </c>
    </row>
    <row r="51" spans="1:9" ht="15.75">
      <c r="A51" s="61" t="s">
        <v>83</v>
      </c>
      <c r="B51" s="62" t="s">
        <v>84</v>
      </c>
      <c r="C51" s="59"/>
      <c r="D51" s="53">
        <v>0</v>
      </c>
      <c r="E51" s="53">
        <v>0</v>
      </c>
      <c r="F51" s="134">
        <v>0</v>
      </c>
      <c r="G51" s="135">
        <v>0</v>
      </c>
      <c r="H51" s="135">
        <v>0</v>
      </c>
      <c r="I51" s="136">
        <v>0</v>
      </c>
    </row>
    <row r="52" spans="1:9" ht="15.75">
      <c r="A52" s="61" t="s">
        <v>85</v>
      </c>
      <c r="B52" s="62" t="s">
        <v>84</v>
      </c>
      <c r="C52" s="59"/>
      <c r="D52" s="53">
        <v>0</v>
      </c>
      <c r="E52" s="53">
        <v>0</v>
      </c>
      <c r="F52" s="134">
        <v>0</v>
      </c>
      <c r="G52" s="135">
        <v>0</v>
      </c>
      <c r="H52" s="135">
        <v>0</v>
      </c>
      <c r="I52" s="136">
        <v>0</v>
      </c>
    </row>
    <row r="53" spans="1:9" ht="15.75">
      <c r="A53" s="72" t="s">
        <v>86</v>
      </c>
      <c r="B53" s="72" t="s">
        <v>87</v>
      </c>
      <c r="C53" s="73"/>
      <c r="D53" s="74">
        <v>0</v>
      </c>
      <c r="E53" s="74">
        <v>0</v>
      </c>
      <c r="F53" s="176">
        <v>0</v>
      </c>
      <c r="G53" s="177">
        <v>0</v>
      </c>
      <c r="H53" s="177">
        <v>0</v>
      </c>
      <c r="I53" s="178">
        <v>0</v>
      </c>
    </row>
    <row r="54" spans="1:9" ht="15.75">
      <c r="A54" s="75" t="s">
        <v>88</v>
      </c>
      <c r="B54" s="76" t="s">
        <v>89</v>
      </c>
      <c r="C54" s="77"/>
      <c r="D54" s="78">
        <v>0</v>
      </c>
      <c r="E54" s="78">
        <v>0</v>
      </c>
      <c r="F54" s="179">
        <v>0</v>
      </c>
      <c r="G54" s="180">
        <v>0</v>
      </c>
      <c r="H54" s="180">
        <v>0</v>
      </c>
      <c r="I54" s="181">
        <v>0</v>
      </c>
    </row>
    <row r="55" spans="1:9" ht="15.75">
      <c r="A55" s="8" t="s">
        <v>90</v>
      </c>
      <c r="B55" s="8" t="s">
        <v>91</v>
      </c>
      <c r="C55" s="21"/>
      <c r="D55" s="22">
        <v>0</v>
      </c>
      <c r="E55" s="22">
        <v>0</v>
      </c>
      <c r="F55" s="182">
        <v>0</v>
      </c>
      <c r="G55" s="183">
        <v>0</v>
      </c>
      <c r="H55" s="183">
        <v>0</v>
      </c>
      <c r="I55" s="184">
        <v>0</v>
      </c>
    </row>
    <row r="56" spans="1:9" ht="19.5" thickBot="1">
      <c r="A56" s="87" t="s">
        <v>92</v>
      </c>
      <c r="B56" s="88" t="s">
        <v>93</v>
      </c>
      <c r="C56" s="88"/>
      <c r="D56" s="89">
        <v>7232020</v>
      </c>
      <c r="E56" s="89">
        <v>1153179</v>
      </c>
      <c r="F56" s="185">
        <v>704779</v>
      </c>
      <c r="G56" s="186">
        <v>-9809</v>
      </c>
      <c r="H56" s="90">
        <v>-704</v>
      </c>
      <c r="I56" s="187">
        <v>458913</v>
      </c>
    </row>
    <row r="57" spans="1:9" ht="16.5" thickTop="1">
      <c r="A57" s="67" t="s">
        <v>94</v>
      </c>
      <c r="B57" s="68" t="s">
        <v>95</v>
      </c>
      <c r="C57" s="67"/>
      <c r="D57" s="83">
        <v>0</v>
      </c>
      <c r="E57" s="83">
        <v>0</v>
      </c>
      <c r="F57" s="188">
        <v>0</v>
      </c>
      <c r="G57" s="189">
        <v>0</v>
      </c>
      <c r="H57" s="189">
        <v>0</v>
      </c>
      <c r="I57" s="190">
        <v>0</v>
      </c>
    </row>
    <row r="58" spans="1:9" ht="15.75">
      <c r="A58" s="58" t="s">
        <v>96</v>
      </c>
      <c r="B58" s="39" t="s">
        <v>97</v>
      </c>
      <c r="C58" s="58"/>
      <c r="D58" s="79">
        <v>7232020</v>
      </c>
      <c r="E58" s="79">
        <v>694266</v>
      </c>
      <c r="F58" s="191">
        <v>704779</v>
      </c>
      <c r="G58" s="192">
        <v>-9809</v>
      </c>
      <c r="H58" s="192">
        <v>-704</v>
      </c>
      <c r="I58" s="193">
        <v>0</v>
      </c>
    </row>
    <row r="59" spans="1:9" ht="15.75">
      <c r="A59" s="59" t="s">
        <v>98</v>
      </c>
      <c r="B59" s="59" t="s">
        <v>99</v>
      </c>
      <c r="C59" s="61"/>
      <c r="D59" s="80">
        <v>0</v>
      </c>
      <c r="E59" s="80">
        <v>0</v>
      </c>
      <c r="F59" s="194">
        <v>0</v>
      </c>
      <c r="G59" s="195">
        <v>0</v>
      </c>
      <c r="H59" s="195">
        <v>0</v>
      </c>
      <c r="I59" s="196">
        <v>0</v>
      </c>
    </row>
    <row r="60" spans="1:9" ht="15.75">
      <c r="A60" s="84" t="s">
        <v>100</v>
      </c>
      <c r="B60" s="84" t="s">
        <v>35</v>
      </c>
      <c r="C60" s="85"/>
      <c r="D60" s="86">
        <v>0</v>
      </c>
      <c r="E60" s="86">
        <v>0</v>
      </c>
      <c r="F60" s="197">
        <v>0</v>
      </c>
      <c r="G60" s="198">
        <v>0</v>
      </c>
      <c r="H60" s="198">
        <v>0</v>
      </c>
      <c r="I60" s="199">
        <v>0</v>
      </c>
    </row>
    <row r="61" spans="1:9" ht="15.75">
      <c r="A61" s="81"/>
      <c r="B61" s="82"/>
      <c r="C61" s="67"/>
      <c r="D61" s="83"/>
      <c r="E61" s="83">
        <v>0</v>
      </c>
      <c r="F61" s="188"/>
      <c r="G61" s="189"/>
      <c r="H61" s="189"/>
      <c r="I61" s="190"/>
    </row>
    <row r="62" spans="1:9" ht="15.75">
      <c r="A62" s="60" t="s">
        <v>101</v>
      </c>
      <c r="B62" s="32" t="s">
        <v>102</v>
      </c>
      <c r="C62" s="60"/>
      <c r="D62" s="33">
        <v>0</v>
      </c>
      <c r="E62" s="33">
        <v>458913</v>
      </c>
      <c r="F62" s="167">
        <v>0</v>
      </c>
      <c r="G62" s="168">
        <v>0</v>
      </c>
      <c r="H62" s="168">
        <v>0</v>
      </c>
      <c r="I62" s="169">
        <v>458913</v>
      </c>
    </row>
    <row r="63" spans="1:9" ht="19.5" thickBot="1">
      <c r="A63" s="4" t="s">
        <v>103</v>
      </c>
      <c r="B63" s="5" t="s">
        <v>104</v>
      </c>
      <c r="C63" s="6"/>
      <c r="D63" s="7">
        <v>0</v>
      </c>
      <c r="E63" s="7">
        <v>0</v>
      </c>
      <c r="F63" s="200">
        <v>0</v>
      </c>
      <c r="G63" s="201">
        <v>0</v>
      </c>
      <c r="H63" s="201">
        <v>0</v>
      </c>
      <c r="I63" s="202">
        <v>0</v>
      </c>
    </row>
    <row r="64" spans="1:9" ht="19.5" thickTop="1">
      <c r="A64" s="110" t="s">
        <v>105</v>
      </c>
      <c r="B64" s="111"/>
      <c r="C64" s="111"/>
      <c r="D64" s="123">
        <v>-3325251</v>
      </c>
      <c r="E64" s="123">
        <v>174213</v>
      </c>
      <c r="F64" s="203">
        <v>-390591</v>
      </c>
      <c r="G64" s="204">
        <v>-9277</v>
      </c>
      <c r="H64" s="204">
        <v>572011</v>
      </c>
      <c r="I64" s="205">
        <v>2070</v>
      </c>
    </row>
    <row r="65" spans="1:9">
      <c r="A65" s="237">
        <v>0</v>
      </c>
      <c r="B65" s="238"/>
      <c r="C65" s="238"/>
      <c r="D65" s="239">
        <v>0</v>
      </c>
      <c r="E65" s="239">
        <v>0</v>
      </c>
      <c r="F65" s="240">
        <v>0</v>
      </c>
      <c r="G65" s="240">
        <v>0</v>
      </c>
      <c r="H65" s="240">
        <v>0</v>
      </c>
      <c r="I65" s="241">
        <v>0</v>
      </c>
    </row>
    <row r="66" spans="1:9" ht="19.5" thickBot="1">
      <c r="A66" s="40" t="s">
        <v>106</v>
      </c>
      <c r="B66" s="109" t="s">
        <v>107</v>
      </c>
      <c r="C66" s="109"/>
      <c r="D66" s="124">
        <v>3325251</v>
      </c>
      <c r="E66" s="124">
        <v>-174213</v>
      </c>
      <c r="F66" s="206">
        <v>390591</v>
      </c>
      <c r="G66" s="207">
        <v>9277</v>
      </c>
      <c r="H66" s="207">
        <v>-572011</v>
      </c>
      <c r="I66" s="208">
        <v>-2070</v>
      </c>
    </row>
    <row r="67" spans="1:9" ht="16.5" thickTop="1">
      <c r="A67" s="23"/>
      <c r="B67" s="23"/>
      <c r="C67" s="23"/>
      <c r="D67" s="24"/>
      <c r="E67" s="105">
        <v>0</v>
      </c>
      <c r="F67" s="209"/>
      <c r="G67" s="210"/>
      <c r="H67" s="210"/>
      <c r="I67" s="211"/>
    </row>
    <row r="68" spans="1:9" ht="15.75">
      <c r="A68" s="61" t="s">
        <v>108</v>
      </c>
      <c r="B68" s="59" t="s">
        <v>109</v>
      </c>
      <c r="C68" s="61"/>
      <c r="D68" s="80">
        <v>0</v>
      </c>
      <c r="E68" s="80">
        <v>0</v>
      </c>
      <c r="F68" s="194">
        <v>0</v>
      </c>
      <c r="G68" s="195">
        <v>0</v>
      </c>
      <c r="H68" s="195">
        <v>0</v>
      </c>
      <c r="I68" s="196">
        <v>0</v>
      </c>
    </row>
    <row r="69" spans="1:9" ht="15.75">
      <c r="A69" s="93" t="s">
        <v>110</v>
      </c>
      <c r="B69" s="93" t="s">
        <v>111</v>
      </c>
      <c r="C69" s="93"/>
      <c r="D69" s="94">
        <v>0</v>
      </c>
      <c r="E69" s="94">
        <v>0</v>
      </c>
      <c r="F69" s="212">
        <v>0</v>
      </c>
      <c r="G69" s="213">
        <v>0</v>
      </c>
      <c r="H69" s="213">
        <v>0</v>
      </c>
      <c r="I69" s="214">
        <v>0</v>
      </c>
    </row>
    <row r="70" spans="1:9" ht="15.75">
      <c r="A70" s="95" t="s">
        <v>112</v>
      </c>
      <c r="B70" s="95" t="s">
        <v>113</v>
      </c>
      <c r="C70" s="95"/>
      <c r="D70" s="96">
        <v>0</v>
      </c>
      <c r="E70" s="96">
        <v>0</v>
      </c>
      <c r="F70" s="215">
        <v>0</v>
      </c>
      <c r="G70" s="216">
        <v>0</v>
      </c>
      <c r="H70" s="216">
        <v>0</v>
      </c>
      <c r="I70" s="217">
        <v>0</v>
      </c>
    </row>
    <row r="71" spans="1:9" ht="15.75">
      <c r="A71" s="95" t="s">
        <v>114</v>
      </c>
      <c r="B71" s="95" t="s">
        <v>115</v>
      </c>
      <c r="C71" s="95"/>
      <c r="D71" s="96">
        <v>0</v>
      </c>
      <c r="E71" s="96">
        <v>0</v>
      </c>
      <c r="F71" s="215">
        <v>0</v>
      </c>
      <c r="G71" s="216">
        <v>0</v>
      </c>
      <c r="H71" s="216">
        <v>0</v>
      </c>
      <c r="I71" s="217">
        <v>0</v>
      </c>
    </row>
    <row r="72" spans="1:9" ht="15.75">
      <c r="A72" s="95" t="s">
        <v>116</v>
      </c>
      <c r="B72" s="95" t="s">
        <v>117</v>
      </c>
      <c r="C72" s="95"/>
      <c r="D72" s="96">
        <v>0</v>
      </c>
      <c r="E72" s="96">
        <v>0</v>
      </c>
      <c r="F72" s="215">
        <v>0</v>
      </c>
      <c r="G72" s="216">
        <v>0</v>
      </c>
      <c r="H72" s="216">
        <v>0</v>
      </c>
      <c r="I72" s="217">
        <v>0</v>
      </c>
    </row>
    <row r="73" spans="1:9" ht="15.75">
      <c r="A73" s="95" t="s">
        <v>118</v>
      </c>
      <c r="B73" s="95" t="s">
        <v>119</v>
      </c>
      <c r="C73" s="95"/>
      <c r="D73" s="96">
        <v>0</v>
      </c>
      <c r="E73" s="96">
        <v>0</v>
      </c>
      <c r="F73" s="215">
        <v>0</v>
      </c>
      <c r="G73" s="216">
        <v>0</v>
      </c>
      <c r="H73" s="216">
        <v>0</v>
      </c>
      <c r="I73" s="217">
        <v>0</v>
      </c>
    </row>
    <row r="74" spans="1:9" ht="15.75">
      <c r="A74" s="97" t="s">
        <v>120</v>
      </c>
      <c r="B74" s="97" t="s">
        <v>121</v>
      </c>
      <c r="C74" s="97"/>
      <c r="D74" s="96">
        <v>0</v>
      </c>
      <c r="E74" s="96">
        <v>0</v>
      </c>
      <c r="F74" s="215">
        <v>0</v>
      </c>
      <c r="G74" s="216">
        <v>0</v>
      </c>
      <c r="H74" s="216">
        <v>0</v>
      </c>
      <c r="I74" s="217">
        <v>0</v>
      </c>
    </row>
    <row r="75" spans="1:9" ht="15.75">
      <c r="A75" s="98" t="s">
        <v>122</v>
      </c>
      <c r="B75" s="98" t="s">
        <v>123</v>
      </c>
      <c r="C75" s="98"/>
      <c r="D75" s="99">
        <v>0</v>
      </c>
      <c r="E75" s="99">
        <v>0</v>
      </c>
      <c r="F75" s="218">
        <v>0</v>
      </c>
      <c r="G75" s="219">
        <v>0</v>
      </c>
      <c r="H75" s="219">
        <v>0</v>
      </c>
      <c r="I75" s="220">
        <v>0</v>
      </c>
    </row>
    <row r="76" spans="1:9" ht="15.75">
      <c r="A76" s="67" t="s">
        <v>124</v>
      </c>
      <c r="B76" s="68" t="s">
        <v>125</v>
      </c>
      <c r="C76" s="67"/>
      <c r="D76" s="83">
        <v>0</v>
      </c>
      <c r="E76" s="83">
        <v>0</v>
      </c>
      <c r="F76" s="188">
        <v>0</v>
      </c>
      <c r="G76" s="189">
        <v>0</v>
      </c>
      <c r="H76" s="189">
        <v>0</v>
      </c>
      <c r="I76" s="190">
        <v>0</v>
      </c>
    </row>
    <row r="77" spans="1:9" ht="15.75">
      <c r="A77" s="61" t="s">
        <v>126</v>
      </c>
      <c r="B77" s="59" t="s">
        <v>127</v>
      </c>
      <c r="C77" s="61"/>
      <c r="D77" s="80">
        <v>0</v>
      </c>
      <c r="E77" s="80">
        <v>0</v>
      </c>
      <c r="F77" s="194">
        <v>0</v>
      </c>
      <c r="G77" s="195">
        <v>0</v>
      </c>
      <c r="H77" s="195">
        <v>0</v>
      </c>
      <c r="I77" s="196">
        <v>0</v>
      </c>
    </row>
    <row r="78" spans="1:9" ht="15.75">
      <c r="A78" s="93" t="s">
        <v>128</v>
      </c>
      <c r="B78" s="93" t="s">
        <v>129</v>
      </c>
      <c r="C78" s="93"/>
      <c r="D78" s="94">
        <v>0</v>
      </c>
      <c r="E78" s="94">
        <v>0</v>
      </c>
      <c r="F78" s="212">
        <v>0</v>
      </c>
      <c r="G78" s="213">
        <v>0</v>
      </c>
      <c r="H78" s="213">
        <v>0</v>
      </c>
      <c r="I78" s="214">
        <v>0</v>
      </c>
    </row>
    <row r="79" spans="1:9" ht="15.75">
      <c r="A79" s="95" t="s">
        <v>130</v>
      </c>
      <c r="B79" s="95" t="s">
        <v>131</v>
      </c>
      <c r="C79" s="95"/>
      <c r="D79" s="96">
        <v>0</v>
      </c>
      <c r="E79" s="96">
        <v>0</v>
      </c>
      <c r="F79" s="215">
        <v>0</v>
      </c>
      <c r="G79" s="216">
        <v>0</v>
      </c>
      <c r="H79" s="216">
        <v>0</v>
      </c>
      <c r="I79" s="217">
        <v>0</v>
      </c>
    </row>
    <row r="80" spans="1:9" ht="15.75">
      <c r="A80" s="95" t="s">
        <v>132</v>
      </c>
      <c r="B80" s="95" t="s">
        <v>133</v>
      </c>
      <c r="C80" s="95"/>
      <c r="D80" s="96">
        <v>0</v>
      </c>
      <c r="E80" s="96">
        <v>0</v>
      </c>
      <c r="F80" s="215">
        <v>0</v>
      </c>
      <c r="G80" s="216">
        <v>0</v>
      </c>
      <c r="H80" s="216">
        <v>0</v>
      </c>
      <c r="I80" s="217">
        <v>0</v>
      </c>
    </row>
    <row r="81" spans="1:9" ht="15.75">
      <c r="A81" s="95"/>
      <c r="B81" s="95"/>
      <c r="C81" s="95"/>
      <c r="D81" s="96"/>
      <c r="E81" s="96">
        <v>0</v>
      </c>
      <c r="F81" s="215"/>
      <c r="G81" s="216"/>
      <c r="H81" s="216"/>
      <c r="I81" s="217"/>
    </row>
    <row r="82" spans="1:9" ht="15.75">
      <c r="A82" s="95" t="s">
        <v>134</v>
      </c>
      <c r="B82" s="95" t="s">
        <v>135</v>
      </c>
      <c r="C82" s="95"/>
      <c r="D82" s="96">
        <v>0</v>
      </c>
      <c r="E82" s="96">
        <v>0</v>
      </c>
      <c r="F82" s="215">
        <v>0</v>
      </c>
      <c r="G82" s="216">
        <v>0</v>
      </c>
      <c r="H82" s="216">
        <v>0</v>
      </c>
      <c r="I82" s="217">
        <v>0</v>
      </c>
    </row>
    <row r="83" spans="1:9" ht="15.75">
      <c r="A83" s="100" t="s">
        <v>136</v>
      </c>
      <c r="B83" s="100" t="s">
        <v>137</v>
      </c>
      <c r="C83" s="100"/>
      <c r="D83" s="99">
        <v>0</v>
      </c>
      <c r="E83" s="99">
        <v>0</v>
      </c>
      <c r="F83" s="218">
        <v>0</v>
      </c>
      <c r="G83" s="219">
        <v>0</v>
      </c>
      <c r="H83" s="219">
        <v>0</v>
      </c>
      <c r="I83" s="220">
        <v>0</v>
      </c>
    </row>
    <row r="84" spans="1:9" ht="15.75">
      <c r="A84" s="67" t="s">
        <v>138</v>
      </c>
      <c r="B84" s="68" t="s">
        <v>139</v>
      </c>
      <c r="C84" s="67"/>
      <c r="D84" s="83">
        <v>0</v>
      </c>
      <c r="E84" s="83">
        <v>0</v>
      </c>
      <c r="F84" s="188">
        <v>0</v>
      </c>
      <c r="G84" s="189">
        <v>0</v>
      </c>
      <c r="H84" s="189">
        <v>0</v>
      </c>
      <c r="I84" s="190">
        <v>0</v>
      </c>
    </row>
    <row r="85" spans="1:9" ht="15.75">
      <c r="A85" s="58" t="s">
        <v>140</v>
      </c>
      <c r="B85" s="39" t="s">
        <v>141</v>
      </c>
      <c r="C85" s="58"/>
      <c r="D85" s="79">
        <v>0</v>
      </c>
      <c r="E85" s="79">
        <v>0</v>
      </c>
      <c r="F85" s="191">
        <v>0</v>
      </c>
      <c r="G85" s="192">
        <v>0</v>
      </c>
      <c r="H85" s="192">
        <v>0</v>
      </c>
      <c r="I85" s="193">
        <v>0</v>
      </c>
    </row>
    <row r="86" spans="1:9" ht="15.75">
      <c r="A86" s="61" t="s">
        <v>142</v>
      </c>
      <c r="B86" s="59" t="s">
        <v>143</v>
      </c>
      <c r="C86" s="61"/>
      <c r="D86" s="80">
        <v>-207628</v>
      </c>
      <c r="E86" s="80">
        <v>-244501</v>
      </c>
      <c r="F86" s="194">
        <v>-39166</v>
      </c>
      <c r="G86" s="195">
        <v>-208155</v>
      </c>
      <c r="H86" s="195">
        <v>3141</v>
      </c>
      <c r="I86" s="196">
        <v>-321</v>
      </c>
    </row>
    <row r="87" spans="1:9" ht="15.75">
      <c r="A87" s="93" t="s">
        <v>144</v>
      </c>
      <c r="B87" s="93" t="s">
        <v>145</v>
      </c>
      <c r="C87" s="101"/>
      <c r="D87" s="94">
        <v>0</v>
      </c>
      <c r="E87" s="94">
        <v>0</v>
      </c>
      <c r="F87" s="212">
        <v>0</v>
      </c>
      <c r="G87" s="213">
        <v>0</v>
      </c>
      <c r="H87" s="213">
        <v>0</v>
      </c>
      <c r="I87" s="214">
        <v>0</v>
      </c>
    </row>
    <row r="88" spans="1:9" ht="15.75">
      <c r="A88" s="100" t="s">
        <v>146</v>
      </c>
      <c r="B88" s="100" t="s">
        <v>147</v>
      </c>
      <c r="C88" s="102"/>
      <c r="D88" s="99">
        <v>-207628</v>
      </c>
      <c r="E88" s="99">
        <v>-244501</v>
      </c>
      <c r="F88" s="218">
        <v>-39166</v>
      </c>
      <c r="G88" s="219">
        <v>-208155</v>
      </c>
      <c r="H88" s="219">
        <v>3141</v>
      </c>
      <c r="I88" s="220">
        <v>-321</v>
      </c>
    </row>
    <row r="89" spans="1:9" ht="15.75">
      <c r="A89" s="67" t="s">
        <v>148</v>
      </c>
      <c r="B89" s="68" t="s">
        <v>149</v>
      </c>
      <c r="C89" s="92"/>
      <c r="D89" s="83">
        <v>-57127</v>
      </c>
      <c r="E89" s="83">
        <v>-1749</v>
      </c>
      <c r="F89" s="188">
        <v>0</v>
      </c>
      <c r="G89" s="189">
        <v>0</v>
      </c>
      <c r="H89" s="189">
        <v>0</v>
      </c>
      <c r="I89" s="190">
        <v>-1749</v>
      </c>
    </row>
    <row r="90" spans="1:9" ht="15.75">
      <c r="A90" s="58" t="s">
        <v>150</v>
      </c>
      <c r="B90" s="39" t="s">
        <v>151</v>
      </c>
      <c r="C90" s="58"/>
      <c r="D90" s="79">
        <v>1083971</v>
      </c>
      <c r="E90" s="79">
        <v>1083976</v>
      </c>
      <c r="F90" s="191">
        <v>0</v>
      </c>
      <c r="G90" s="192">
        <v>1083971</v>
      </c>
      <c r="H90" s="192">
        <v>5</v>
      </c>
      <c r="I90" s="193">
        <v>0</v>
      </c>
    </row>
    <row r="91" spans="1:9" ht="15.75">
      <c r="A91" s="91" t="s">
        <v>152</v>
      </c>
      <c r="B91" s="91" t="s">
        <v>153</v>
      </c>
      <c r="C91" s="91"/>
      <c r="D91" s="51">
        <v>-958971</v>
      </c>
      <c r="E91" s="51">
        <v>-1026201</v>
      </c>
      <c r="F91" s="155">
        <v>-122154</v>
      </c>
      <c r="G91" s="156">
        <v>-865835</v>
      </c>
      <c r="H91" s="156">
        <v>-38212</v>
      </c>
      <c r="I91" s="157">
        <v>0</v>
      </c>
    </row>
    <row r="92" spans="1:9" ht="15.75">
      <c r="A92" s="39" t="s">
        <v>154</v>
      </c>
      <c r="B92" s="39" t="s">
        <v>155</v>
      </c>
      <c r="C92" s="91"/>
      <c r="D92" s="51">
        <v>0</v>
      </c>
      <c r="E92" s="51">
        <v>0</v>
      </c>
      <c r="F92" s="155">
        <v>0</v>
      </c>
      <c r="G92" s="156">
        <v>0</v>
      </c>
      <c r="H92" s="156">
        <v>0</v>
      </c>
      <c r="I92" s="157">
        <v>0</v>
      </c>
    </row>
    <row r="93" spans="1:9" ht="15.75">
      <c r="A93" s="39" t="s">
        <v>156</v>
      </c>
      <c r="B93" s="39" t="s">
        <v>157</v>
      </c>
      <c r="C93" s="39"/>
      <c r="D93" s="51">
        <v>4308567</v>
      </c>
      <c r="E93" s="51">
        <v>4308567</v>
      </c>
      <c r="F93" s="155">
        <v>4308567</v>
      </c>
      <c r="G93" s="156">
        <v>0</v>
      </c>
      <c r="H93" s="156">
        <v>0</v>
      </c>
      <c r="I93" s="157">
        <v>0</v>
      </c>
    </row>
    <row r="94" spans="1:9" ht="15.75">
      <c r="A94" s="39" t="s">
        <v>158</v>
      </c>
      <c r="B94" s="91" t="s">
        <v>159</v>
      </c>
      <c r="C94" s="39"/>
      <c r="D94" s="51">
        <v>-843561</v>
      </c>
      <c r="E94" s="51">
        <v>-4294305</v>
      </c>
      <c r="F94" s="155">
        <v>-4294305</v>
      </c>
      <c r="G94" s="156">
        <v>0</v>
      </c>
      <c r="H94" s="156">
        <v>0</v>
      </c>
      <c r="I94" s="157">
        <v>0</v>
      </c>
    </row>
    <row r="95" spans="1:9" ht="15.75">
      <c r="A95" s="59" t="s">
        <v>160</v>
      </c>
      <c r="B95" s="59" t="s">
        <v>161</v>
      </c>
      <c r="C95" s="59"/>
      <c r="D95" s="53">
        <v>0</v>
      </c>
      <c r="E95" s="53">
        <v>0</v>
      </c>
      <c r="F95" s="134">
        <v>537649</v>
      </c>
      <c r="G95" s="135">
        <v>-704</v>
      </c>
      <c r="H95" s="135">
        <v>-536945</v>
      </c>
      <c r="I95" s="136">
        <v>0</v>
      </c>
    </row>
    <row r="96" spans="1:9" ht="16.5" thickBot="1">
      <c r="A96" s="103" t="s">
        <v>162</v>
      </c>
      <c r="B96" s="103" t="s">
        <v>163</v>
      </c>
      <c r="C96" s="103"/>
      <c r="D96" s="104">
        <v>0</v>
      </c>
      <c r="E96" s="104">
        <v>0</v>
      </c>
      <c r="F96" s="221">
        <v>0</v>
      </c>
      <c r="G96" s="222">
        <v>0</v>
      </c>
      <c r="H96" s="222">
        <v>0</v>
      </c>
      <c r="I96" s="223">
        <v>0</v>
      </c>
    </row>
    <row r="97" spans="1:9" ht="15.75">
      <c r="A97" s="321">
        <v>0</v>
      </c>
      <c r="B97" s="242"/>
      <c r="C97" s="242"/>
      <c r="D97" s="243">
        <v>0</v>
      </c>
      <c r="E97" s="243">
        <v>0</v>
      </c>
      <c r="F97" s="244">
        <v>0</v>
      </c>
      <c r="G97" s="244">
        <v>0</v>
      </c>
      <c r="H97" s="244">
        <v>0</v>
      </c>
      <c r="I97" s="244">
        <v>0</v>
      </c>
    </row>
    <row r="98" spans="1:9" ht="15.75">
      <c r="A98" s="25"/>
      <c r="B98" s="25"/>
      <c r="C98" s="25"/>
      <c r="D98" s="26"/>
      <c r="E98" s="249"/>
      <c r="F98" s="246"/>
      <c r="G98" s="19"/>
      <c r="H98" s="19"/>
      <c r="I98" s="1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231"/>
      <c r="B107" s="231"/>
      <c r="C107" s="231"/>
      <c r="D107" s="232"/>
      <c r="E107" s="232"/>
      <c r="F107" s="232"/>
      <c r="G107" s="232"/>
      <c r="H107" s="232"/>
      <c r="I107" s="232"/>
    </row>
    <row r="108" spans="1:9">
      <c r="A108" s="231"/>
      <c r="B108" s="231"/>
      <c r="C108" s="231"/>
      <c r="D108" s="232"/>
      <c r="E108" s="232"/>
      <c r="F108" s="232"/>
      <c r="G108" s="232"/>
      <c r="H108" s="232"/>
      <c r="I108" s="232"/>
    </row>
    <row r="109" spans="1:9">
      <c r="A109" s="231"/>
      <c r="B109" s="231"/>
      <c r="C109" s="231"/>
      <c r="D109" s="232"/>
      <c r="E109" s="232"/>
      <c r="F109" s="232"/>
      <c r="G109" s="232"/>
      <c r="H109" s="232"/>
      <c r="I109" s="232"/>
    </row>
    <row r="110" spans="1:9">
      <c r="A110" s="231"/>
      <c r="B110" s="231"/>
      <c r="C110" s="231"/>
      <c r="D110" s="232"/>
      <c r="E110" s="232"/>
      <c r="F110" s="232"/>
      <c r="G110" s="232"/>
      <c r="H110" s="232"/>
      <c r="I110" s="232"/>
    </row>
    <row r="111" spans="1:9">
      <c r="A111" s="231"/>
      <c r="B111" s="231"/>
      <c r="C111" s="231"/>
      <c r="D111" s="232"/>
      <c r="E111" s="232"/>
      <c r="F111" s="232"/>
      <c r="G111" s="232"/>
      <c r="H111" s="232"/>
      <c r="I111" s="232"/>
    </row>
    <row r="112" spans="1:9">
      <c r="A112" s="231"/>
      <c r="B112" s="231"/>
      <c r="C112" s="231"/>
      <c r="D112" s="232"/>
      <c r="E112" s="232"/>
      <c r="F112" s="232"/>
      <c r="G112" s="232"/>
      <c r="H112" s="232"/>
      <c r="I112" s="232"/>
    </row>
    <row r="113" spans="1:9">
      <c r="A113" s="231"/>
      <c r="B113" s="231"/>
      <c r="C113" s="231"/>
      <c r="D113" s="232"/>
      <c r="E113" s="232"/>
      <c r="F113" s="232"/>
      <c r="G113" s="232"/>
      <c r="H113" s="232"/>
      <c r="I113" s="232"/>
    </row>
    <row r="114" spans="1:9">
      <c r="A114" s="231"/>
      <c r="B114" s="231"/>
      <c r="C114" s="231"/>
      <c r="D114" s="232"/>
      <c r="E114" s="232"/>
      <c r="F114" s="232"/>
      <c r="G114" s="232"/>
      <c r="H114" s="232"/>
      <c r="I114" s="232"/>
    </row>
    <row r="115" spans="1:9">
      <c r="A115" s="231"/>
      <c r="B115" s="231"/>
      <c r="C115" s="231"/>
      <c r="D115" s="232"/>
      <c r="E115" s="232"/>
      <c r="F115" s="232"/>
      <c r="G115" s="232"/>
      <c r="H115" s="232"/>
      <c r="I115" s="232"/>
    </row>
    <row r="116" spans="1:9">
      <c r="A116" s="231"/>
      <c r="B116" s="231"/>
      <c r="C116" s="231"/>
      <c r="D116" s="232"/>
      <c r="E116" s="232"/>
      <c r="F116" s="232"/>
      <c r="G116" s="232"/>
      <c r="H116" s="232"/>
      <c r="I116" s="232"/>
    </row>
    <row r="117" spans="1:9">
      <c r="A117" s="231"/>
      <c r="B117" s="231"/>
      <c r="C117" s="231"/>
      <c r="D117" s="232"/>
      <c r="E117" s="232"/>
      <c r="F117" s="232"/>
      <c r="G117" s="232"/>
      <c r="H117" s="232"/>
      <c r="I117" s="232"/>
    </row>
    <row r="118" spans="1:9">
      <c r="A118" s="231"/>
      <c r="B118" s="231"/>
      <c r="C118" s="231"/>
      <c r="D118" s="232"/>
      <c r="E118" s="232"/>
      <c r="F118" s="232"/>
      <c r="G118" s="232"/>
      <c r="H118" s="232"/>
      <c r="I118" s="232"/>
    </row>
    <row r="119" spans="1:9">
      <c r="A119" s="231"/>
      <c r="B119" s="231"/>
      <c r="C119" s="231"/>
      <c r="D119" s="232"/>
      <c r="E119" s="232"/>
      <c r="F119" s="232"/>
      <c r="G119" s="232"/>
      <c r="H119" s="232"/>
      <c r="I119" s="232"/>
    </row>
    <row r="120" spans="1:9">
      <c r="A120" s="231"/>
      <c r="B120" s="231"/>
      <c r="C120" s="231"/>
      <c r="D120" s="232"/>
      <c r="E120" s="232"/>
      <c r="F120" s="232"/>
      <c r="G120" s="232"/>
      <c r="H120" s="232"/>
      <c r="I120" s="232"/>
    </row>
    <row r="121" spans="1:9">
      <c r="A121" s="231"/>
      <c r="B121" s="231"/>
      <c r="C121" s="231"/>
      <c r="D121" s="232"/>
      <c r="E121" s="232"/>
      <c r="F121" s="232"/>
      <c r="G121" s="232"/>
      <c r="H121" s="232"/>
      <c r="I121" s="232"/>
    </row>
    <row r="122" spans="1:9">
      <c r="A122" s="231"/>
      <c r="B122" s="231"/>
      <c r="C122" s="231"/>
      <c r="D122" s="232"/>
      <c r="E122" s="232"/>
      <c r="F122" s="232"/>
      <c r="G122" s="232"/>
      <c r="H122" s="232"/>
      <c r="I122" s="232"/>
    </row>
    <row r="123" spans="1:9">
      <c r="A123" s="231"/>
      <c r="B123" s="231"/>
      <c r="C123" s="231"/>
      <c r="D123" s="232"/>
      <c r="E123" s="232"/>
      <c r="F123" s="232"/>
      <c r="G123" s="232"/>
      <c r="H123" s="232"/>
      <c r="I123" s="232"/>
    </row>
    <row r="124" spans="1:9">
      <c r="A124" s="231"/>
      <c r="B124" s="231"/>
      <c r="C124" s="231"/>
      <c r="D124" s="232"/>
      <c r="E124" s="232"/>
      <c r="F124" s="232"/>
      <c r="G124" s="232"/>
      <c r="H124" s="232"/>
      <c r="I124" s="232"/>
    </row>
    <row r="125" spans="1:9">
      <c r="A125" s="231"/>
      <c r="B125" s="231"/>
      <c r="C125" s="231"/>
      <c r="D125" s="232"/>
      <c r="E125" s="232"/>
      <c r="F125" s="232"/>
      <c r="G125" s="232"/>
      <c r="H125" s="232"/>
      <c r="I125" s="232"/>
    </row>
    <row r="126" spans="1:9">
      <c r="A126" s="231"/>
      <c r="B126" s="231"/>
      <c r="C126" s="231"/>
      <c r="D126" s="232"/>
      <c r="E126" s="232"/>
      <c r="F126" s="232"/>
      <c r="G126" s="232"/>
      <c r="H126" s="232"/>
      <c r="I126" s="232"/>
    </row>
    <row r="127" spans="1:9">
      <c r="A127" s="231"/>
      <c r="B127" s="231"/>
      <c r="C127" s="231"/>
      <c r="D127" s="232"/>
      <c r="E127" s="232"/>
      <c r="F127" s="232"/>
      <c r="G127" s="232"/>
      <c r="H127" s="232"/>
      <c r="I127" s="232"/>
    </row>
    <row r="128" spans="1:9">
      <c r="A128" s="231"/>
      <c r="B128" s="231"/>
      <c r="C128" s="231"/>
      <c r="D128" s="232"/>
      <c r="E128" s="232"/>
      <c r="F128" s="232"/>
      <c r="G128" s="232"/>
      <c r="H128" s="232"/>
      <c r="I128" s="232"/>
    </row>
    <row r="129" spans="1:9">
      <c r="A129" s="231"/>
      <c r="B129" s="231"/>
      <c r="C129" s="231"/>
      <c r="D129" s="232"/>
      <c r="E129" s="232"/>
      <c r="F129" s="232"/>
      <c r="G129" s="232"/>
      <c r="H129" s="232"/>
      <c r="I129" s="232"/>
    </row>
    <row r="130" spans="1:9">
      <c r="A130" s="231"/>
      <c r="B130" s="231"/>
      <c r="C130" s="231"/>
      <c r="D130" s="232"/>
      <c r="E130" s="232"/>
      <c r="F130" s="232"/>
      <c r="G130" s="232"/>
      <c r="H130" s="232"/>
      <c r="I130" s="232"/>
    </row>
    <row r="131" spans="1:9">
      <c r="A131" s="231"/>
      <c r="B131" s="231"/>
      <c r="C131" s="231"/>
      <c r="D131" s="232"/>
      <c r="E131" s="232"/>
      <c r="F131" s="232"/>
      <c r="G131" s="232"/>
      <c r="H131" s="232"/>
      <c r="I131" s="232"/>
    </row>
    <row r="132" spans="1:9">
      <c r="A132" s="231"/>
      <c r="B132" s="231"/>
      <c r="C132" s="231"/>
      <c r="D132" s="232"/>
      <c r="E132" s="232"/>
      <c r="F132" s="232"/>
      <c r="G132" s="232"/>
      <c r="H132" s="232"/>
      <c r="I132" s="232"/>
    </row>
    <row r="133" spans="1:9">
      <c r="A133" s="231"/>
      <c r="B133" s="231"/>
      <c r="C133" s="231"/>
      <c r="D133" s="232"/>
      <c r="E133" s="232"/>
      <c r="F133" s="232"/>
      <c r="G133" s="232"/>
      <c r="H133" s="232"/>
      <c r="I133" s="232"/>
    </row>
    <row r="134" spans="1:9">
      <c r="A134" s="231"/>
      <c r="B134" s="231"/>
      <c r="C134" s="231"/>
      <c r="D134" s="232"/>
      <c r="E134" s="232"/>
      <c r="F134" s="232"/>
      <c r="G134" s="232"/>
      <c r="H134" s="232"/>
      <c r="I134" s="232"/>
    </row>
    <row r="135" spans="1:9">
      <c r="A135" s="231"/>
      <c r="B135" s="231"/>
      <c r="C135" s="231"/>
      <c r="D135" s="232"/>
      <c r="E135" s="232"/>
      <c r="F135" s="232"/>
      <c r="G135" s="232"/>
      <c r="H135" s="232"/>
      <c r="I135" s="232"/>
    </row>
    <row r="136" spans="1:9">
      <c r="A136" s="231"/>
      <c r="B136" s="231"/>
      <c r="C136" s="231"/>
      <c r="D136" s="232"/>
      <c r="E136" s="232"/>
      <c r="F136" s="232"/>
      <c r="G136" s="232"/>
      <c r="H136" s="232"/>
      <c r="I136" s="232"/>
    </row>
    <row r="137" spans="1:9">
      <c r="A137" s="231"/>
      <c r="B137" s="231"/>
      <c r="C137" s="231"/>
      <c r="D137" s="232"/>
      <c r="E137" s="232"/>
      <c r="F137" s="232"/>
      <c r="G137" s="232"/>
      <c r="H137" s="232"/>
      <c r="I137" s="232"/>
    </row>
    <row r="138" spans="1:9">
      <c r="A138" s="231"/>
      <c r="B138" s="231"/>
      <c r="C138" s="231"/>
      <c r="D138" s="232"/>
      <c r="E138" s="232"/>
      <c r="F138" s="232"/>
      <c r="G138" s="232"/>
      <c r="H138" s="232"/>
      <c r="I138" s="232"/>
    </row>
    <row r="139" spans="1:9">
      <c r="A139" s="231"/>
      <c r="B139" s="231"/>
      <c r="C139" s="231"/>
      <c r="D139" s="232"/>
      <c r="E139" s="232"/>
      <c r="F139" s="232"/>
      <c r="G139" s="232"/>
      <c r="H139" s="232"/>
      <c r="I139" s="232"/>
    </row>
    <row r="140" spans="1:9">
      <c r="A140" s="231"/>
      <c r="B140" s="231"/>
      <c r="C140" s="231"/>
      <c r="D140" s="232"/>
      <c r="E140" s="232"/>
      <c r="F140" s="232"/>
      <c r="G140" s="232"/>
      <c r="H140" s="232"/>
      <c r="I140" s="232"/>
    </row>
    <row r="141" spans="1:9">
      <c r="A141" s="231"/>
      <c r="B141" s="231"/>
      <c r="C141" s="231"/>
      <c r="D141" s="232"/>
      <c r="E141" s="232"/>
      <c r="F141" s="232"/>
      <c r="G141" s="232"/>
      <c r="H141" s="232"/>
      <c r="I141" s="232"/>
    </row>
    <row r="142" spans="1:9">
      <c r="A142" s="231"/>
      <c r="B142" s="231"/>
      <c r="C142" s="231"/>
      <c r="D142" s="232"/>
      <c r="E142" s="232"/>
      <c r="F142" s="232"/>
      <c r="G142" s="232"/>
      <c r="H142" s="232"/>
      <c r="I142" s="232"/>
    </row>
    <row r="143" spans="1:9">
      <c r="A143" s="231"/>
      <c r="B143" s="231"/>
      <c r="C143" s="231"/>
      <c r="D143" s="232"/>
      <c r="E143" s="232"/>
      <c r="F143" s="232"/>
      <c r="G143" s="232"/>
      <c r="H143" s="232"/>
      <c r="I143" s="232"/>
    </row>
    <row r="144" spans="1:9">
      <c r="A144" s="231"/>
      <c r="B144" s="231"/>
      <c r="C144" s="231"/>
      <c r="D144" s="232"/>
      <c r="E144" s="232"/>
      <c r="F144" s="232"/>
      <c r="G144" s="232"/>
      <c r="H144" s="232"/>
      <c r="I144" s="232"/>
    </row>
    <row r="145" spans="1:9">
      <c r="A145" s="231"/>
      <c r="B145" s="231"/>
      <c r="C145" s="231"/>
      <c r="D145" s="232"/>
      <c r="E145" s="232"/>
      <c r="F145" s="232"/>
      <c r="G145" s="232"/>
      <c r="H145" s="232"/>
      <c r="I145" s="232"/>
    </row>
    <row r="146" spans="1:9">
      <c r="A146" s="231"/>
      <c r="B146" s="231"/>
      <c r="C146" s="231"/>
      <c r="D146" s="232"/>
      <c r="E146" s="232"/>
      <c r="F146" s="232"/>
      <c r="G146" s="232"/>
      <c r="H146" s="232"/>
      <c r="I146" s="232"/>
    </row>
    <row r="147" spans="1:9">
      <c r="A147" s="231"/>
      <c r="B147" s="231"/>
      <c r="C147" s="231"/>
      <c r="D147" s="232"/>
      <c r="E147" s="232"/>
      <c r="F147" s="232"/>
      <c r="G147" s="232"/>
      <c r="H147" s="232"/>
      <c r="I147" s="232"/>
    </row>
    <row r="148" spans="1:9">
      <c r="A148" s="231"/>
      <c r="B148" s="231"/>
      <c r="C148" s="231"/>
      <c r="D148" s="232"/>
      <c r="E148" s="232"/>
      <c r="F148" s="232"/>
      <c r="G148" s="232"/>
      <c r="H148" s="232"/>
      <c r="I148" s="232"/>
    </row>
    <row r="149" spans="1:9">
      <c r="A149" s="231"/>
      <c r="B149" s="231"/>
      <c r="C149" s="231"/>
      <c r="D149" s="232"/>
      <c r="E149" s="232"/>
      <c r="F149" s="232"/>
      <c r="G149" s="232"/>
      <c r="H149" s="232"/>
      <c r="I149" s="232"/>
    </row>
    <row r="150" spans="1:9">
      <c r="A150" s="231"/>
      <c r="B150" s="231"/>
      <c r="C150" s="231"/>
      <c r="D150" s="232"/>
      <c r="E150" s="232"/>
      <c r="F150" s="232"/>
      <c r="G150" s="232"/>
      <c r="H150" s="232"/>
      <c r="I150" s="232"/>
    </row>
    <row r="151" spans="1:9">
      <c r="A151" s="231"/>
      <c r="B151" s="231"/>
      <c r="C151" s="231"/>
      <c r="D151" s="232"/>
      <c r="E151" s="232"/>
      <c r="F151" s="232"/>
      <c r="G151" s="232"/>
      <c r="H151" s="232"/>
      <c r="I151" s="232"/>
    </row>
    <row r="152" spans="1:9">
      <c r="A152" s="231"/>
      <c r="B152" s="231"/>
      <c r="C152" s="231"/>
      <c r="D152" s="232"/>
      <c r="E152" s="232"/>
      <c r="F152" s="232"/>
      <c r="G152" s="232"/>
      <c r="H152" s="232"/>
      <c r="I152" s="232"/>
    </row>
    <row r="153" spans="1:9">
      <c r="A153" s="231"/>
      <c r="B153" s="231"/>
      <c r="C153" s="231"/>
      <c r="D153" s="232"/>
      <c r="E153" s="232"/>
      <c r="F153" s="232"/>
      <c r="G153" s="232"/>
      <c r="H153" s="232"/>
      <c r="I153" s="232"/>
    </row>
    <row r="154" spans="1:9">
      <c r="A154" s="231"/>
      <c r="B154" s="231"/>
      <c r="C154" s="231"/>
      <c r="D154" s="232"/>
      <c r="E154" s="232"/>
      <c r="F154" s="232"/>
      <c r="G154" s="232"/>
      <c r="H154" s="232"/>
      <c r="I154" s="232"/>
    </row>
    <row r="155" spans="1:9">
      <c r="A155" s="231"/>
      <c r="B155" s="231"/>
      <c r="C155" s="231"/>
      <c r="D155" s="232"/>
      <c r="E155" s="232"/>
      <c r="F155" s="232"/>
      <c r="G155" s="232"/>
      <c r="H155" s="232"/>
      <c r="I155" s="232"/>
    </row>
    <row r="156" spans="1:9">
      <c r="A156" s="231"/>
      <c r="B156" s="231"/>
      <c r="C156" s="231"/>
      <c r="D156" s="232"/>
      <c r="E156" s="232"/>
      <c r="F156" s="232"/>
      <c r="G156" s="232"/>
      <c r="H156" s="232"/>
      <c r="I156" s="232"/>
    </row>
    <row r="157" spans="1:9">
      <c r="A157" s="231"/>
      <c r="B157" s="231"/>
      <c r="C157" s="231"/>
      <c r="D157" s="232"/>
      <c r="E157" s="232"/>
      <c r="F157" s="232"/>
      <c r="G157" s="232"/>
      <c r="H157" s="232"/>
      <c r="I157" s="232"/>
    </row>
    <row r="158" spans="1:9">
      <c r="A158" s="231"/>
      <c r="B158" s="231"/>
      <c r="C158" s="231"/>
      <c r="D158" s="232"/>
      <c r="E158" s="232"/>
      <c r="F158" s="232"/>
      <c r="G158" s="232"/>
      <c r="H158" s="232"/>
      <c r="I158" s="232"/>
    </row>
    <row r="159" spans="1:9">
      <c r="A159" s="231"/>
      <c r="B159" s="231"/>
      <c r="C159" s="231"/>
      <c r="D159" s="232"/>
      <c r="E159" s="232"/>
      <c r="F159" s="232"/>
      <c r="G159" s="232"/>
      <c r="H159" s="232"/>
      <c r="I159" s="232"/>
    </row>
    <row r="160" spans="1:9">
      <c r="A160" s="231"/>
      <c r="B160" s="231"/>
      <c r="C160" s="231"/>
      <c r="D160" s="232"/>
      <c r="E160" s="232"/>
      <c r="F160" s="232"/>
      <c r="G160" s="232"/>
      <c r="H160" s="232"/>
      <c r="I160" s="232"/>
    </row>
    <row r="161" spans="1:9">
      <c r="A161" s="231"/>
      <c r="B161" s="231"/>
      <c r="C161" s="231"/>
      <c r="D161" s="232"/>
      <c r="E161" s="232"/>
      <c r="F161" s="232"/>
      <c r="G161" s="232"/>
      <c r="H161" s="232"/>
      <c r="I161" s="232"/>
    </row>
    <row r="162" spans="1:9">
      <c r="A162" s="231"/>
      <c r="B162" s="231"/>
      <c r="C162" s="231"/>
      <c r="D162" s="232"/>
      <c r="E162" s="232"/>
      <c r="F162" s="232"/>
      <c r="G162" s="232"/>
      <c r="H162" s="232"/>
      <c r="I162" s="232"/>
    </row>
    <row r="163" spans="1:9">
      <c r="A163" s="231"/>
      <c r="B163" s="231"/>
      <c r="C163" s="231"/>
      <c r="D163" s="232"/>
      <c r="E163" s="232"/>
      <c r="F163" s="232"/>
      <c r="G163" s="232"/>
      <c r="H163" s="232"/>
      <c r="I163" s="232"/>
    </row>
    <row r="164" spans="1:9">
      <c r="A164" s="231"/>
      <c r="B164" s="231"/>
      <c r="C164" s="231"/>
      <c r="D164" s="232"/>
      <c r="E164" s="232"/>
      <c r="F164" s="232"/>
      <c r="G164" s="232"/>
      <c r="H164" s="232"/>
      <c r="I164" s="232"/>
    </row>
    <row r="165" spans="1:9">
      <c r="A165" s="231"/>
      <c r="B165" s="231"/>
      <c r="C165" s="231"/>
      <c r="D165" s="232"/>
      <c r="E165" s="232"/>
      <c r="F165" s="232"/>
      <c r="G165" s="232"/>
      <c r="H165" s="232"/>
      <c r="I165" s="232"/>
    </row>
    <row r="166" spans="1:9">
      <c r="A166" s="231"/>
      <c r="B166" s="231"/>
      <c r="C166" s="231"/>
      <c r="D166" s="232"/>
      <c r="E166" s="232"/>
      <c r="F166" s="232"/>
      <c r="G166" s="232"/>
      <c r="H166" s="232"/>
      <c r="I166" s="232"/>
    </row>
    <row r="167" spans="1:9">
      <c r="A167" s="231"/>
      <c r="B167" s="231"/>
      <c r="C167" s="231"/>
      <c r="D167" s="232"/>
      <c r="E167" s="232"/>
      <c r="F167" s="232"/>
      <c r="G167" s="232"/>
      <c r="H167" s="232"/>
      <c r="I167" s="232"/>
    </row>
    <row r="168" spans="1:9">
      <c r="A168" s="231"/>
      <c r="B168" s="231"/>
      <c r="C168" s="231"/>
      <c r="D168" s="232"/>
      <c r="E168" s="232"/>
      <c r="F168" s="232"/>
      <c r="G168" s="232"/>
      <c r="H168" s="232"/>
      <c r="I168" s="232"/>
    </row>
    <row r="169" spans="1:9">
      <c r="A169" s="231"/>
      <c r="B169" s="231"/>
      <c r="C169" s="231"/>
      <c r="D169" s="232"/>
      <c r="E169" s="232"/>
      <c r="F169" s="232"/>
      <c r="G169" s="232"/>
      <c r="H169" s="232"/>
      <c r="I169" s="232"/>
    </row>
    <row r="170" spans="1:9">
      <c r="A170" s="231"/>
      <c r="B170" s="231"/>
      <c r="C170" s="231"/>
      <c r="D170" s="232"/>
      <c r="E170" s="232"/>
      <c r="F170" s="232"/>
      <c r="G170" s="232"/>
      <c r="H170" s="232"/>
      <c r="I170" s="232"/>
    </row>
    <row r="171" spans="1:9">
      <c r="A171" s="231"/>
      <c r="B171" s="231"/>
      <c r="C171" s="231"/>
      <c r="D171" s="232"/>
      <c r="E171" s="232"/>
      <c r="F171" s="232"/>
      <c r="G171" s="232"/>
      <c r="H171" s="232"/>
      <c r="I171" s="232"/>
    </row>
    <row r="172" spans="1:9">
      <c r="A172" s="231"/>
      <c r="B172" s="231"/>
      <c r="C172" s="231"/>
      <c r="D172" s="232"/>
      <c r="E172" s="232"/>
      <c r="F172" s="232"/>
      <c r="G172" s="232"/>
      <c r="H172" s="232"/>
      <c r="I172" s="232"/>
    </row>
    <row r="173" spans="1:9">
      <c r="A173" s="231"/>
      <c r="B173" s="231"/>
      <c r="C173" s="231"/>
      <c r="D173" s="232"/>
      <c r="E173" s="232"/>
      <c r="F173" s="232"/>
      <c r="G173" s="232"/>
      <c r="H173" s="232"/>
      <c r="I173" s="232"/>
    </row>
    <row r="174" spans="1:9">
      <c r="A174" s="231"/>
      <c r="B174" s="231"/>
      <c r="C174" s="231"/>
      <c r="D174" s="232"/>
      <c r="E174" s="232"/>
      <c r="F174" s="232"/>
      <c r="G174" s="232"/>
      <c r="H174" s="232"/>
      <c r="I174" s="232"/>
    </row>
    <row r="175" spans="1:9">
      <c r="A175" s="231"/>
      <c r="B175" s="231"/>
      <c r="C175" s="231"/>
      <c r="D175" s="232"/>
      <c r="E175" s="232"/>
      <c r="F175" s="232"/>
      <c r="G175" s="232"/>
      <c r="H175" s="232"/>
      <c r="I175" s="232"/>
    </row>
    <row r="176" spans="1:9">
      <c r="A176" s="231"/>
      <c r="B176" s="231"/>
      <c r="C176" s="231"/>
      <c r="D176" s="232"/>
      <c r="E176" s="232"/>
      <c r="F176" s="232"/>
      <c r="G176" s="232"/>
      <c r="H176" s="232"/>
      <c r="I176" s="232"/>
    </row>
    <row r="177" spans="1:9">
      <c r="A177" s="231"/>
      <c r="B177" s="231"/>
      <c r="C177" s="231"/>
      <c r="D177" s="232"/>
      <c r="E177" s="232"/>
      <c r="F177" s="232"/>
      <c r="G177" s="232"/>
      <c r="H177" s="232"/>
      <c r="I177" s="232"/>
    </row>
    <row r="178" spans="1:9">
      <c r="A178" s="231"/>
      <c r="B178" s="231"/>
      <c r="C178" s="231"/>
      <c r="D178" s="232"/>
      <c r="E178" s="232"/>
      <c r="F178" s="232"/>
      <c r="G178" s="232"/>
      <c r="H178" s="232"/>
      <c r="I178" s="232"/>
    </row>
    <row r="179" spans="1:9">
      <c r="A179" s="231"/>
      <c r="B179" s="231"/>
      <c r="C179" s="231"/>
      <c r="D179" s="232"/>
      <c r="E179" s="232"/>
      <c r="F179" s="232"/>
      <c r="G179" s="232"/>
      <c r="H179" s="232"/>
      <c r="I179" s="232"/>
    </row>
    <row r="180" spans="1:9">
      <c r="A180" s="231"/>
      <c r="B180" s="231"/>
      <c r="C180" s="231"/>
      <c r="D180" s="232"/>
      <c r="E180" s="232"/>
      <c r="F180" s="232"/>
      <c r="G180" s="232"/>
      <c r="H180" s="232"/>
      <c r="I180" s="232"/>
    </row>
    <row r="181" spans="1:9">
      <c r="A181" s="231"/>
      <c r="B181" s="231"/>
      <c r="C181" s="231"/>
      <c r="D181" s="232"/>
      <c r="E181" s="232"/>
      <c r="F181" s="232"/>
      <c r="G181" s="232"/>
      <c r="H181" s="232"/>
      <c r="I181" s="232"/>
    </row>
    <row r="182" spans="1:9">
      <c r="A182" s="231"/>
      <c r="B182" s="231"/>
      <c r="C182" s="231"/>
      <c r="D182" s="232"/>
      <c r="E182" s="232"/>
      <c r="F182" s="232"/>
      <c r="G182" s="232"/>
      <c r="H182" s="232"/>
      <c r="I182" s="232"/>
    </row>
    <row r="183" spans="1:9">
      <c r="A183" s="231"/>
      <c r="B183" s="231"/>
      <c r="C183" s="231"/>
      <c r="D183" s="232"/>
      <c r="E183" s="232"/>
      <c r="F183" s="232"/>
      <c r="G183" s="232"/>
      <c r="H183" s="232"/>
      <c r="I183" s="232"/>
    </row>
    <row r="184" spans="1:9">
      <c r="A184" s="231"/>
      <c r="B184" s="231"/>
      <c r="C184" s="231"/>
      <c r="D184" s="232"/>
      <c r="E184" s="232"/>
      <c r="F184" s="232"/>
      <c r="G184" s="232"/>
      <c r="H184" s="232"/>
      <c r="I184" s="232"/>
    </row>
    <row r="185" spans="1:9">
      <c r="A185" s="231"/>
      <c r="B185" s="231"/>
      <c r="C185" s="231"/>
      <c r="D185" s="232"/>
      <c r="E185" s="232"/>
      <c r="F185" s="232"/>
      <c r="G185" s="232"/>
      <c r="H185" s="232"/>
      <c r="I185" s="232"/>
    </row>
    <row r="186" spans="1:9">
      <c r="A186" s="231"/>
      <c r="B186" s="231"/>
      <c r="C186" s="231"/>
      <c r="D186" s="232"/>
      <c r="E186" s="232"/>
      <c r="F186" s="232"/>
      <c r="G186" s="232"/>
      <c r="H186" s="232"/>
      <c r="I186" s="232"/>
    </row>
    <row r="187" spans="1:9">
      <c r="A187" s="231"/>
      <c r="B187" s="231"/>
      <c r="C187" s="231"/>
      <c r="D187" s="232"/>
      <c r="E187" s="232"/>
      <c r="F187" s="232"/>
      <c r="G187" s="232"/>
      <c r="H187" s="232"/>
      <c r="I187" s="232"/>
    </row>
    <row r="188" spans="1:9">
      <c r="A188" s="231"/>
      <c r="B188" s="231"/>
      <c r="C188" s="231"/>
      <c r="D188" s="232"/>
      <c r="E188" s="232"/>
      <c r="F188" s="232"/>
      <c r="G188" s="232"/>
      <c r="H188" s="232"/>
      <c r="I188" s="232"/>
    </row>
    <row r="189" spans="1:9">
      <c r="A189" s="231"/>
      <c r="B189" s="231"/>
      <c r="C189" s="231"/>
      <c r="D189" s="232"/>
      <c r="E189" s="232"/>
      <c r="F189" s="232"/>
      <c r="G189" s="232"/>
      <c r="H189" s="232"/>
      <c r="I189" s="232"/>
    </row>
    <row r="190" spans="1:9">
      <c r="A190" s="231"/>
      <c r="B190" s="231"/>
      <c r="C190" s="231"/>
      <c r="D190" s="232"/>
      <c r="E190" s="232"/>
      <c r="F190" s="232"/>
      <c r="G190" s="232"/>
      <c r="H190" s="232"/>
      <c r="I190" s="232"/>
    </row>
    <row r="191" spans="1:9">
      <c r="A191" s="231"/>
      <c r="B191" s="231"/>
      <c r="C191" s="231"/>
      <c r="D191" s="232"/>
      <c r="E191" s="232"/>
      <c r="F191" s="232"/>
      <c r="G191" s="232"/>
      <c r="H191" s="232"/>
      <c r="I191" s="232"/>
    </row>
    <row r="192" spans="1:9">
      <c r="A192" s="231"/>
      <c r="B192" s="231"/>
      <c r="C192" s="231"/>
      <c r="D192" s="232"/>
      <c r="E192" s="232"/>
      <c r="F192" s="232"/>
      <c r="G192" s="232"/>
      <c r="H192" s="232"/>
      <c r="I192" s="232"/>
    </row>
    <row r="193" spans="1:9">
      <c r="A193" s="231"/>
      <c r="B193" s="231"/>
      <c r="C193" s="231"/>
      <c r="D193" s="232"/>
      <c r="E193" s="232"/>
      <c r="F193" s="232"/>
      <c r="G193" s="232"/>
      <c r="H193" s="232"/>
      <c r="I193" s="232"/>
    </row>
    <row r="194" spans="1:9">
      <c r="A194" s="231"/>
      <c r="B194" s="231"/>
      <c r="C194" s="231"/>
      <c r="D194" s="232"/>
      <c r="E194" s="232"/>
      <c r="F194" s="232"/>
      <c r="G194" s="232"/>
      <c r="H194" s="232"/>
      <c r="I194" s="232"/>
    </row>
    <row r="195" spans="1:9">
      <c r="A195" s="231"/>
      <c r="B195" s="231"/>
      <c r="C195" s="231"/>
      <c r="D195" s="232"/>
      <c r="E195" s="232"/>
      <c r="F195" s="232"/>
      <c r="G195" s="232"/>
      <c r="H195" s="232"/>
      <c r="I195" s="232"/>
    </row>
    <row r="196" spans="1:9">
      <c r="A196" s="231"/>
      <c r="B196" s="231"/>
      <c r="C196" s="231"/>
      <c r="D196" s="232"/>
      <c r="E196" s="232"/>
      <c r="F196" s="232"/>
      <c r="G196" s="232"/>
      <c r="H196" s="232"/>
      <c r="I196" s="232"/>
    </row>
    <row r="197" spans="1:9">
      <c r="A197" s="231"/>
      <c r="B197" s="231"/>
      <c r="C197" s="231"/>
      <c r="D197" s="232"/>
      <c r="E197" s="232"/>
      <c r="F197" s="232"/>
      <c r="G197" s="232"/>
      <c r="H197" s="232"/>
      <c r="I197" s="232"/>
    </row>
    <row r="198" spans="1:9">
      <c r="A198" s="231"/>
      <c r="B198" s="231"/>
      <c r="C198" s="231"/>
      <c r="D198" s="232"/>
      <c r="E198" s="232"/>
      <c r="F198" s="232"/>
      <c r="G198" s="232"/>
      <c r="H198" s="232"/>
      <c r="I198" s="232"/>
    </row>
    <row r="199" spans="1:9">
      <c r="A199" s="231"/>
      <c r="B199" s="231"/>
      <c r="C199" s="231"/>
      <c r="D199" s="232"/>
      <c r="E199" s="232"/>
      <c r="F199" s="232"/>
      <c r="G199" s="232"/>
      <c r="H199" s="232"/>
      <c r="I199" s="232"/>
    </row>
    <row r="200" spans="1:9">
      <c r="A200" s="231"/>
      <c r="B200" s="231"/>
      <c r="C200" s="231"/>
      <c r="D200" s="232"/>
      <c r="E200" s="232"/>
      <c r="F200" s="232"/>
      <c r="G200" s="232"/>
      <c r="H200" s="232"/>
      <c r="I200" s="232"/>
    </row>
    <row r="201" spans="1:9">
      <c r="A201" s="231"/>
      <c r="B201" s="231"/>
      <c r="C201" s="231"/>
      <c r="D201" s="232"/>
      <c r="E201" s="232"/>
      <c r="F201" s="232"/>
      <c r="G201" s="232"/>
      <c r="H201" s="232"/>
      <c r="I201" s="232"/>
    </row>
    <row r="202" spans="1:9">
      <c r="A202" s="231"/>
      <c r="B202" s="231"/>
      <c r="C202" s="231"/>
      <c r="D202" s="232"/>
      <c r="E202" s="232"/>
      <c r="F202" s="232"/>
      <c r="G202" s="232"/>
      <c r="H202" s="232"/>
      <c r="I202" s="232"/>
    </row>
    <row r="203" spans="1:9">
      <c r="A203" s="231"/>
      <c r="B203" s="231"/>
      <c r="C203" s="231"/>
      <c r="D203" s="232"/>
      <c r="E203" s="232"/>
      <c r="F203" s="232"/>
      <c r="G203" s="232"/>
      <c r="H203" s="232"/>
      <c r="I203" s="232"/>
    </row>
    <row r="204" spans="1:9">
      <c r="A204" s="231"/>
      <c r="B204" s="231"/>
      <c r="C204" s="231"/>
      <c r="D204" s="232"/>
      <c r="E204" s="232"/>
      <c r="F204" s="232"/>
      <c r="G204" s="232"/>
      <c r="H204" s="232"/>
      <c r="I204" s="232"/>
    </row>
    <row r="205" spans="1:9">
      <c r="A205" s="231"/>
      <c r="B205" s="231"/>
      <c r="C205" s="231"/>
      <c r="D205" s="232"/>
      <c r="E205" s="232"/>
      <c r="F205" s="232"/>
      <c r="G205" s="232"/>
      <c r="H205" s="232"/>
      <c r="I205" s="232"/>
    </row>
    <row r="206" spans="1:9">
      <c r="A206" s="231"/>
      <c r="B206" s="231"/>
      <c r="C206" s="231"/>
      <c r="D206" s="232"/>
      <c r="E206" s="232"/>
      <c r="F206" s="232"/>
      <c r="G206" s="232"/>
      <c r="H206" s="232"/>
      <c r="I206" s="232"/>
    </row>
    <row r="207" spans="1:9">
      <c r="A207" s="231"/>
      <c r="B207" s="231"/>
      <c r="C207" s="231"/>
      <c r="D207" s="232"/>
      <c r="E207" s="232"/>
      <c r="F207" s="232"/>
      <c r="G207" s="232"/>
      <c r="H207" s="232"/>
      <c r="I207" s="232"/>
    </row>
    <row r="208" spans="1:9">
      <c r="A208" s="231"/>
      <c r="B208" s="231"/>
      <c r="C208" s="231"/>
      <c r="D208" s="232"/>
      <c r="E208" s="232"/>
      <c r="F208" s="232"/>
      <c r="G208" s="232"/>
      <c r="H208" s="232"/>
      <c r="I208" s="232"/>
    </row>
    <row r="209" spans="1:9">
      <c r="A209" s="231"/>
      <c r="B209" s="231"/>
      <c r="C209" s="231"/>
      <c r="D209" s="232"/>
      <c r="E209" s="232"/>
      <c r="F209" s="232"/>
      <c r="G209" s="232"/>
      <c r="H209" s="232"/>
      <c r="I209" s="232"/>
    </row>
    <row r="210" spans="1:9">
      <c r="A210" s="231"/>
      <c r="B210" s="231"/>
      <c r="C210" s="231"/>
      <c r="D210" s="232"/>
      <c r="E210" s="232"/>
      <c r="F210" s="232"/>
      <c r="G210" s="232"/>
      <c r="H210" s="232"/>
      <c r="I210" s="232"/>
    </row>
    <row r="211" spans="1:9">
      <c r="A211" s="231"/>
      <c r="B211" s="231"/>
      <c r="C211" s="231"/>
      <c r="D211" s="232"/>
      <c r="E211" s="232"/>
      <c r="F211" s="232"/>
      <c r="G211" s="232"/>
      <c r="H211" s="232"/>
      <c r="I211" s="232"/>
    </row>
    <row r="212" spans="1:9">
      <c r="A212" s="231"/>
      <c r="B212" s="231"/>
      <c r="C212" s="231"/>
      <c r="D212" s="232"/>
      <c r="E212" s="232"/>
      <c r="F212" s="232"/>
      <c r="G212" s="232"/>
      <c r="H212" s="232"/>
      <c r="I212" s="232"/>
    </row>
    <row r="213" spans="1:9">
      <c r="A213" s="231"/>
      <c r="B213" s="231"/>
      <c r="C213" s="231"/>
      <c r="D213" s="232"/>
      <c r="E213" s="232"/>
      <c r="F213" s="232"/>
      <c r="G213" s="232"/>
      <c r="H213" s="232"/>
      <c r="I213" s="232"/>
    </row>
    <row r="214" spans="1:9">
      <c r="A214" s="231"/>
      <c r="B214" s="231"/>
      <c r="C214" s="231"/>
      <c r="D214" s="232"/>
      <c r="E214" s="232"/>
      <c r="F214" s="232"/>
      <c r="G214" s="232"/>
      <c r="H214" s="232"/>
      <c r="I214" s="232"/>
    </row>
    <row r="215" spans="1:9">
      <c r="A215" s="231"/>
      <c r="B215" s="231"/>
      <c r="C215" s="231"/>
      <c r="D215" s="232"/>
      <c r="E215" s="232"/>
      <c r="F215" s="232"/>
      <c r="G215" s="232"/>
      <c r="H215" s="232"/>
      <c r="I215" s="232"/>
    </row>
    <row r="216" spans="1:9">
      <c r="A216" s="231"/>
      <c r="B216" s="231"/>
      <c r="C216" s="231"/>
      <c r="D216" s="232"/>
      <c r="E216" s="232"/>
      <c r="F216" s="232"/>
      <c r="G216" s="232"/>
      <c r="H216" s="232"/>
      <c r="I216" s="232"/>
    </row>
    <row r="217" spans="1:9">
      <c r="A217" s="231"/>
      <c r="B217" s="231"/>
      <c r="C217" s="231"/>
      <c r="D217" s="232"/>
      <c r="E217" s="232"/>
      <c r="F217" s="232"/>
      <c r="G217" s="232"/>
      <c r="H217" s="232"/>
      <c r="I217" s="232"/>
    </row>
    <row r="218" spans="1:9">
      <c r="A218" s="231"/>
      <c r="B218" s="231"/>
      <c r="C218" s="231"/>
      <c r="D218" s="232"/>
      <c r="E218" s="232"/>
      <c r="F218" s="232"/>
      <c r="G218" s="232"/>
      <c r="H218" s="232"/>
      <c r="I218" s="232"/>
    </row>
    <row r="219" spans="1:9">
      <c r="A219" s="231"/>
      <c r="B219" s="231"/>
      <c r="C219" s="231"/>
      <c r="D219" s="232"/>
      <c r="E219" s="232"/>
      <c r="F219" s="232"/>
      <c r="G219" s="232"/>
      <c r="H219" s="232"/>
      <c r="I219" s="232"/>
    </row>
    <row r="220" spans="1:9">
      <c r="A220" s="231"/>
      <c r="B220" s="231"/>
      <c r="C220" s="231"/>
      <c r="D220" s="232"/>
      <c r="E220" s="232"/>
      <c r="F220" s="232"/>
      <c r="G220" s="232"/>
      <c r="H220" s="232"/>
      <c r="I220" s="232"/>
    </row>
    <row r="221" spans="1:9">
      <c r="A221" s="231"/>
      <c r="B221" s="231"/>
      <c r="C221" s="231"/>
      <c r="D221" s="232"/>
      <c r="E221" s="232"/>
      <c r="F221" s="232"/>
      <c r="G221" s="232"/>
      <c r="H221" s="232"/>
      <c r="I221" s="232"/>
    </row>
    <row r="222" spans="1:9">
      <c r="A222" s="231"/>
      <c r="B222" s="231"/>
      <c r="C222" s="231"/>
      <c r="D222" s="232"/>
      <c r="E222" s="232"/>
      <c r="F222" s="232"/>
      <c r="G222" s="232"/>
      <c r="H222" s="232"/>
      <c r="I222" s="232"/>
    </row>
    <row r="223" spans="1:9">
      <c r="A223" s="231"/>
      <c r="B223" s="231"/>
      <c r="C223" s="231"/>
      <c r="D223" s="232"/>
      <c r="E223" s="232"/>
      <c r="F223" s="232"/>
      <c r="G223" s="232"/>
      <c r="H223" s="232"/>
      <c r="I223" s="232"/>
    </row>
    <row r="224" spans="1:9">
      <c r="A224" s="231"/>
      <c r="B224" s="231"/>
      <c r="C224" s="231"/>
      <c r="D224" s="232"/>
      <c r="E224" s="232"/>
      <c r="F224" s="232"/>
      <c r="G224" s="232"/>
      <c r="H224" s="232"/>
      <c r="I224" s="232"/>
    </row>
    <row r="225" spans="1:9">
      <c r="A225" s="231"/>
      <c r="B225" s="231"/>
      <c r="C225" s="231"/>
      <c r="D225" s="232"/>
      <c r="E225" s="232"/>
      <c r="F225" s="232"/>
      <c r="G225" s="232"/>
      <c r="H225" s="232"/>
      <c r="I225" s="232"/>
    </row>
    <row r="226" spans="1:9">
      <c r="A226" s="231"/>
      <c r="B226" s="231"/>
      <c r="C226" s="231"/>
      <c r="D226" s="232"/>
      <c r="E226" s="232"/>
      <c r="F226" s="232"/>
      <c r="G226" s="232"/>
      <c r="H226" s="232"/>
      <c r="I226" s="232"/>
    </row>
    <row r="227" spans="1:9">
      <c r="A227" s="231"/>
      <c r="B227" s="231"/>
      <c r="C227" s="231"/>
      <c r="D227" s="232"/>
      <c r="E227" s="232"/>
      <c r="F227" s="232"/>
      <c r="G227" s="232"/>
      <c r="H227" s="232"/>
      <c r="I227" s="232"/>
    </row>
    <row r="228" spans="1:9">
      <c r="A228" s="231"/>
      <c r="B228" s="231"/>
      <c r="C228" s="231"/>
      <c r="D228" s="232"/>
      <c r="E228" s="232"/>
      <c r="F228" s="232"/>
      <c r="G228" s="232"/>
      <c r="H228" s="232"/>
      <c r="I228" s="232"/>
    </row>
    <row r="229" spans="1:9">
      <c r="A229" s="231"/>
      <c r="B229" s="231"/>
      <c r="C229" s="231"/>
      <c r="D229" s="232"/>
      <c r="E229" s="232"/>
      <c r="F229" s="232"/>
      <c r="G229" s="232"/>
      <c r="H229" s="232"/>
      <c r="I229" s="232"/>
    </row>
    <row r="230" spans="1:9">
      <c r="A230" s="231"/>
      <c r="B230" s="231"/>
      <c r="C230" s="231"/>
      <c r="D230" s="232"/>
      <c r="E230" s="232"/>
      <c r="F230" s="232"/>
      <c r="G230" s="232"/>
      <c r="H230" s="232"/>
      <c r="I230" s="232"/>
    </row>
    <row r="231" spans="1:9">
      <c r="A231" s="231"/>
      <c r="B231" s="231"/>
      <c r="C231" s="231"/>
      <c r="D231" s="232"/>
      <c r="E231" s="232"/>
      <c r="F231" s="232"/>
      <c r="G231" s="232"/>
      <c r="H231" s="232"/>
      <c r="I231" s="232"/>
    </row>
    <row r="232" spans="1:9">
      <c r="A232" s="231"/>
      <c r="B232" s="231"/>
      <c r="C232" s="231"/>
      <c r="D232" s="232"/>
      <c r="E232" s="232"/>
      <c r="F232" s="232"/>
      <c r="G232" s="232"/>
      <c r="H232" s="232"/>
      <c r="I232" s="232"/>
    </row>
    <row r="233" spans="1:9">
      <c r="A233" s="231"/>
      <c r="B233" s="231"/>
      <c r="C233" s="231"/>
      <c r="D233" s="232"/>
      <c r="E233" s="232"/>
      <c r="F233" s="232"/>
      <c r="G233" s="232"/>
      <c r="H233" s="232"/>
      <c r="I233" s="232"/>
    </row>
    <row r="234" spans="1:9">
      <c r="A234" s="231"/>
      <c r="B234" s="231"/>
      <c r="C234" s="231"/>
      <c r="D234" s="232"/>
      <c r="E234" s="232"/>
      <c r="F234" s="232"/>
      <c r="G234" s="232"/>
      <c r="H234" s="232"/>
      <c r="I234" s="232"/>
    </row>
    <row r="235" spans="1:9">
      <c r="A235" s="231"/>
      <c r="B235" s="231"/>
      <c r="C235" s="231"/>
      <c r="D235" s="232"/>
      <c r="E235" s="232"/>
      <c r="F235" s="232"/>
      <c r="G235" s="232"/>
      <c r="H235" s="232"/>
      <c r="I235" s="232"/>
    </row>
    <row r="236" spans="1:9">
      <c r="A236" s="231"/>
      <c r="B236" s="231"/>
      <c r="C236" s="231"/>
      <c r="D236" s="232"/>
      <c r="E236" s="232"/>
      <c r="F236" s="232"/>
      <c r="G236" s="232"/>
      <c r="H236" s="232"/>
      <c r="I236" s="232"/>
    </row>
    <row r="237" spans="1:9">
      <c r="A237" s="231"/>
      <c r="B237" s="231"/>
      <c r="C237" s="231"/>
      <c r="D237" s="232"/>
      <c r="E237" s="232"/>
      <c r="F237" s="232"/>
      <c r="G237" s="232"/>
      <c r="H237" s="232"/>
      <c r="I237" s="232"/>
    </row>
    <row r="238" spans="1:9">
      <c r="A238" s="231"/>
      <c r="B238" s="231"/>
      <c r="C238" s="231"/>
      <c r="D238" s="232"/>
      <c r="E238" s="232"/>
      <c r="F238" s="232"/>
      <c r="G238" s="232"/>
      <c r="H238" s="232"/>
      <c r="I238" s="232"/>
    </row>
    <row r="239" spans="1:9">
      <c r="A239" s="231"/>
      <c r="B239" s="231"/>
      <c r="C239" s="231"/>
      <c r="D239" s="232"/>
      <c r="E239" s="232"/>
      <c r="F239" s="232"/>
      <c r="G239" s="232"/>
      <c r="H239" s="232"/>
      <c r="I239" s="232"/>
    </row>
    <row r="240" spans="1:9">
      <c r="A240" s="231"/>
      <c r="B240" s="231"/>
      <c r="C240" s="231"/>
      <c r="D240" s="232"/>
      <c r="E240" s="232"/>
      <c r="F240" s="232"/>
      <c r="G240" s="232"/>
      <c r="H240" s="232"/>
      <c r="I240" s="232"/>
    </row>
    <row r="241" spans="1:9">
      <c r="A241" s="231"/>
      <c r="B241" s="231"/>
      <c r="C241" s="231"/>
      <c r="D241" s="232"/>
      <c r="E241" s="232"/>
      <c r="F241" s="232"/>
      <c r="G241" s="232"/>
      <c r="H241" s="232"/>
      <c r="I241" s="232"/>
    </row>
    <row r="242" spans="1:9">
      <c r="A242" s="231"/>
      <c r="B242" s="231"/>
      <c r="C242" s="231"/>
      <c r="D242" s="232"/>
      <c r="E242" s="232"/>
      <c r="F242" s="232"/>
      <c r="G242" s="232"/>
      <c r="H242" s="232"/>
      <c r="I242" s="232"/>
    </row>
    <row r="243" spans="1:9">
      <c r="A243" s="231"/>
      <c r="B243" s="231"/>
      <c r="C243" s="231"/>
      <c r="D243" s="232"/>
      <c r="E243" s="232"/>
      <c r="F243" s="232"/>
      <c r="G243" s="232"/>
      <c r="H243" s="232"/>
      <c r="I243" s="232"/>
    </row>
    <row r="244" spans="1:9">
      <c r="A244" s="231"/>
      <c r="B244" s="231"/>
      <c r="C244" s="231"/>
      <c r="D244" s="232"/>
      <c r="E244" s="232"/>
      <c r="F244" s="232"/>
      <c r="G244" s="232"/>
      <c r="H244" s="232"/>
      <c r="I244" s="232"/>
    </row>
    <row r="245" spans="1:9">
      <c r="A245" s="231"/>
      <c r="B245" s="231"/>
      <c r="C245" s="231"/>
      <c r="D245" s="232"/>
      <c r="E245" s="232"/>
      <c r="F245" s="232"/>
      <c r="G245" s="232"/>
      <c r="H245" s="232"/>
      <c r="I245" s="232"/>
    </row>
    <row r="246" spans="1:9">
      <c r="A246" s="231"/>
      <c r="B246" s="231"/>
      <c r="C246" s="231"/>
      <c r="D246" s="232"/>
      <c r="E246" s="232"/>
      <c r="F246" s="232"/>
      <c r="G246" s="232"/>
      <c r="H246" s="232"/>
      <c r="I246" s="232"/>
    </row>
    <row r="247" spans="1:9">
      <c r="A247" s="231"/>
      <c r="B247" s="231"/>
      <c r="C247" s="231"/>
      <c r="D247" s="232"/>
      <c r="E247" s="232"/>
      <c r="F247" s="232"/>
      <c r="G247" s="232"/>
      <c r="H247" s="232"/>
      <c r="I247" s="232"/>
    </row>
    <row r="248" spans="1:9">
      <c r="A248" s="231"/>
      <c r="B248" s="231"/>
      <c r="C248" s="231"/>
      <c r="D248" s="232"/>
      <c r="E248" s="232"/>
      <c r="F248" s="232"/>
      <c r="G248" s="232"/>
      <c r="H248" s="232"/>
      <c r="I248" s="232"/>
    </row>
  </sheetData>
  <mergeCells count="8">
    <mergeCell ref="H11:I11"/>
    <mergeCell ref="H12:I14"/>
    <mergeCell ref="H106:I106"/>
    <mergeCell ref="D106:E106"/>
    <mergeCell ref="F100:G100"/>
    <mergeCell ref="D102:E102"/>
    <mergeCell ref="D17:D18"/>
    <mergeCell ref="E17:E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opLeftCell="A3" zoomScale="60" zoomScaleNormal="60" workbookViewId="0">
      <selection activeCell="A104" sqref="A97:XFD104"/>
    </sheetView>
  </sheetViews>
  <sheetFormatPr defaultRowHeight="15"/>
  <cols>
    <col min="1" max="1" width="81.7109375" style="599" customWidth="1"/>
    <col min="2" max="2" width="3.28515625" style="599" hidden="1" customWidth="1"/>
    <col min="3" max="3" width="4.140625" style="599" hidden="1" customWidth="1"/>
    <col min="4" max="5" width="19.140625" style="598" customWidth="1"/>
    <col min="6" max="9" width="19" style="598" customWidth="1"/>
  </cols>
  <sheetData>
    <row r="1" spans="1:9" ht="18.75">
      <c r="A1" s="333"/>
      <c r="B1" s="333"/>
      <c r="C1" s="333"/>
      <c r="D1" s="334"/>
      <c r="E1" s="335"/>
      <c r="F1" s="335"/>
      <c r="G1" s="335"/>
      <c r="H1" s="334"/>
      <c r="I1" s="334"/>
    </row>
    <row r="2" spans="1:9" ht="15.75">
      <c r="A2" s="333"/>
      <c r="B2" s="333"/>
      <c r="C2" s="333"/>
      <c r="D2" s="334"/>
      <c r="E2" s="336"/>
      <c r="F2" s="336"/>
      <c r="G2" s="336"/>
      <c r="H2" s="334"/>
      <c r="I2" s="334"/>
    </row>
    <row r="3" spans="1:9" ht="15.75">
      <c r="A3" s="333"/>
      <c r="B3" s="333"/>
      <c r="C3" s="333"/>
      <c r="D3" s="334"/>
      <c r="E3" s="336"/>
      <c r="F3" s="336"/>
      <c r="G3" s="336"/>
      <c r="H3" s="334"/>
      <c r="I3" s="334"/>
    </row>
    <row r="4" spans="1:9" ht="15.75">
      <c r="A4" s="333"/>
      <c r="B4" s="333"/>
      <c r="C4" s="333"/>
      <c r="D4" s="334"/>
      <c r="E4" s="336"/>
      <c r="F4" s="336"/>
      <c r="G4" s="336"/>
      <c r="H4" s="334"/>
      <c r="I4" s="334"/>
    </row>
    <row r="5" spans="1:9" ht="15.75">
      <c r="A5" s="333"/>
      <c r="B5" s="333"/>
      <c r="C5" s="333"/>
      <c r="D5" s="334"/>
      <c r="E5" s="336"/>
      <c r="F5" s="336"/>
      <c r="G5" s="336"/>
      <c r="H5" s="334"/>
      <c r="I5" s="334"/>
    </row>
    <row r="6" spans="1:9" ht="15.75">
      <c r="A6" s="333"/>
      <c r="B6" s="333"/>
      <c r="C6" s="333"/>
      <c r="D6" s="334"/>
      <c r="E6" s="336"/>
      <c r="F6" s="336"/>
      <c r="G6" s="336"/>
      <c r="H6" s="334"/>
      <c r="I6" s="334"/>
    </row>
    <row r="7" spans="1:9" ht="20.25">
      <c r="A7" s="337"/>
      <c r="B7" s="337"/>
      <c r="C7" s="337"/>
      <c r="D7" s="334"/>
      <c r="E7" s="334"/>
      <c r="F7" s="334"/>
      <c r="G7" s="334"/>
      <c r="H7" s="334"/>
      <c r="I7" s="334"/>
    </row>
    <row r="8" spans="1:9" ht="21" thickBot="1">
      <c r="A8" s="338" t="e">
        <f>VLOOKUP(D15,SMETKA,3,FALSE)</f>
        <v>#N/A</v>
      </c>
      <c r="B8" s="339"/>
      <c r="C8" s="339"/>
      <c r="D8" s="340"/>
      <c r="E8" s="340"/>
      <c r="F8" s="340"/>
      <c r="G8" s="340"/>
      <c r="H8" s="340"/>
      <c r="I8" s="341"/>
    </row>
    <row r="9" spans="1:9" ht="21" thickTop="1">
      <c r="A9" s="337"/>
      <c r="B9" s="337"/>
      <c r="C9" s="337"/>
      <c r="D9" s="342"/>
      <c r="E9" s="342"/>
      <c r="F9" s="342"/>
      <c r="G9" s="342"/>
      <c r="H9" s="342"/>
      <c r="I9" s="342"/>
    </row>
    <row r="10" spans="1:9" ht="18.75">
      <c r="A10" s="343"/>
      <c r="B10" s="343"/>
      <c r="C10" s="343"/>
      <c r="D10" s="334"/>
      <c r="E10" s="257"/>
      <c r="F10" s="257"/>
      <c r="G10" s="257"/>
      <c r="H10" s="334"/>
      <c r="I10" s="334"/>
    </row>
    <row r="11" spans="1:9" ht="18.75">
      <c r="A11" s="284" t="s">
        <v>1</v>
      </c>
      <c r="B11" s="284"/>
      <c r="C11" s="284"/>
      <c r="D11" s="282" t="s">
        <v>2</v>
      </c>
      <c r="E11" s="283">
        <v>43524</v>
      </c>
      <c r="F11" s="287" t="s">
        <v>3</v>
      </c>
      <c r="G11" s="288" t="s">
        <v>4</v>
      </c>
      <c r="H11" s="323">
        <v>0</v>
      </c>
      <c r="I11" s="324"/>
    </row>
    <row r="12" spans="1:9" ht="18.75" customHeight="1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345" t="s">
        <v>11</v>
      </c>
      <c r="B15" s="346"/>
      <c r="C15" s="346"/>
      <c r="D15" s="322" t="str">
        <f>+[1]OTCHET!D15</f>
        <v>ФИНАНСОВО-ПРАВНА ФОРМА</v>
      </c>
      <c r="E15" s="278">
        <f>[1]OTCHET!E15</f>
        <v>33</v>
      </c>
      <c r="F15" s="344"/>
      <c r="G15" s="347"/>
      <c r="H15" s="347"/>
      <c r="I15" s="348"/>
    </row>
    <row r="16" spans="1:9" ht="16.5" thickBot="1">
      <c r="A16" s="349"/>
      <c r="B16" s="349"/>
      <c r="C16" s="349"/>
      <c r="D16" s="350"/>
      <c r="E16" s="350"/>
      <c r="F16" s="350"/>
      <c r="G16" s="350"/>
      <c r="H16" s="350"/>
      <c r="I16" s="351" t="s">
        <v>13</v>
      </c>
    </row>
    <row r="17" spans="1:9" ht="15.75">
      <c r="A17" s="352"/>
      <c r="B17" s="353" t="s">
        <v>14</v>
      </c>
      <c r="C17" s="353"/>
      <c r="D17" s="329" t="s">
        <v>15</v>
      </c>
      <c r="E17" s="354" t="s">
        <v>16</v>
      </c>
      <c r="F17" s="355" t="s">
        <v>17</v>
      </c>
      <c r="G17" s="262"/>
      <c r="H17" s="356"/>
      <c r="I17" s="264"/>
    </row>
    <row r="18" spans="1:9" ht="47.25">
      <c r="A18" s="357" t="s">
        <v>18</v>
      </c>
      <c r="B18" s="358"/>
      <c r="C18" s="358"/>
      <c r="D18" s="330"/>
      <c r="E18" s="359"/>
      <c r="F18" s="360" t="s">
        <v>19</v>
      </c>
      <c r="G18" s="361" t="s">
        <v>20</v>
      </c>
      <c r="H18" s="361" t="s">
        <v>21</v>
      </c>
      <c r="I18" s="362" t="s">
        <v>22</v>
      </c>
    </row>
    <row r="19" spans="1:9" ht="15.75">
      <c r="A19" s="363"/>
      <c r="B19" s="363"/>
      <c r="C19" s="363"/>
      <c r="D19" s="364"/>
      <c r="E19" s="364"/>
      <c r="F19" s="365"/>
      <c r="G19" s="366"/>
      <c r="H19" s="366"/>
      <c r="I19" s="367"/>
    </row>
    <row r="20" spans="1:9" ht="15.75">
      <c r="A20" s="368" t="s">
        <v>23</v>
      </c>
      <c r="B20" s="369"/>
      <c r="C20" s="369"/>
      <c r="D20" s="370" t="s">
        <v>24</v>
      </c>
      <c r="E20" s="370" t="s">
        <v>25</v>
      </c>
      <c r="F20" s="371" t="s">
        <v>26</v>
      </c>
      <c r="G20" s="372" t="s">
        <v>27</v>
      </c>
      <c r="H20" s="372" t="s">
        <v>28</v>
      </c>
      <c r="I20" s="373" t="s">
        <v>29</v>
      </c>
    </row>
    <row r="21" spans="1:9" ht="15.75">
      <c r="A21" s="374"/>
      <c r="B21" s="374"/>
      <c r="C21" s="374"/>
      <c r="D21" s="375"/>
      <c r="E21" s="375"/>
      <c r="F21" s="376"/>
      <c r="G21" s="377"/>
      <c r="H21" s="377"/>
      <c r="I21" s="378"/>
    </row>
    <row r="22" spans="1:9" ht="19.5" thickBot="1">
      <c r="A22" s="379" t="s">
        <v>30</v>
      </c>
      <c r="B22" s="380" t="s">
        <v>31</v>
      </c>
      <c r="C22" s="381"/>
      <c r="D22" s="382">
        <f t="shared" ref="D22:I22" si="0">+D23+D25+D36+D37</f>
        <v>0</v>
      </c>
      <c r="E22" s="382">
        <f t="shared" si="0"/>
        <v>0</v>
      </c>
      <c r="F22" s="383">
        <f t="shared" si="0"/>
        <v>0</v>
      </c>
      <c r="G22" s="384">
        <f t="shared" si="0"/>
        <v>0</v>
      </c>
      <c r="H22" s="384">
        <f t="shared" si="0"/>
        <v>0</v>
      </c>
      <c r="I22" s="385">
        <f t="shared" si="0"/>
        <v>0</v>
      </c>
    </row>
    <row r="23" spans="1:9" ht="16.5" thickTop="1">
      <c r="A23" s="386" t="s">
        <v>32</v>
      </c>
      <c r="B23" s="386" t="s">
        <v>33</v>
      </c>
      <c r="C23" s="386"/>
      <c r="D23" s="387">
        <f>[1]OTCHET!D22+[1]OTCHET!D28+[1]OTCHET!D33+[1]OTCHET!D39+[1]OTCHET!D47+[1]OTCHET!D52+[1]OTCHET!D58+[1]OTCHET!D61+[1]OTCHET!D64+[1]OTCHET!D65+[1]OTCHET!D72+[1]OTCHET!D73</f>
        <v>0</v>
      </c>
      <c r="E23" s="387">
        <f t="shared" ref="E23:E88" si="1">+F23+G23+H23+I23</f>
        <v>0</v>
      </c>
      <c r="F23" s="388">
        <f>[1]OTCHET!F22+[1]OTCHET!F28+[1]OTCHET!F33+[1]OTCHET!F39+[1]OTCHET!F47+[1]OTCHET!F52+[1]OTCHET!F58+[1]OTCHET!F61+[1]OTCHET!F64+[1]OTCHET!F65+[1]OTCHET!F72+[1]OTCHET!F73</f>
        <v>0</v>
      </c>
      <c r="G23" s="389">
        <f>[1]OTCHET!G22+[1]OTCHET!G28+[1]OTCHET!G33+[1]OTCHET!G39+[1]OTCHET!G47+[1]OTCHET!G52+[1]OTCHET!G58+[1]OTCHET!G61+[1]OTCHET!G64+[1]OTCHET!G65+[1]OTCHET!G72+[1]OTCHET!G73</f>
        <v>0</v>
      </c>
      <c r="H23" s="389">
        <f>[1]OTCHET!H22+[1]OTCHET!H28+[1]OTCHET!H33+[1]OTCHET!H39+[1]OTCHET!H47+[1]OTCHET!H52+[1]OTCHET!H58+[1]OTCHET!H61+[1]OTCHET!H64+[1]OTCHET!H65+[1]OTCHET!H72+[1]OTCHET!H73</f>
        <v>0</v>
      </c>
      <c r="I23" s="390">
        <f>[1]OTCHET!I22+[1]OTCHET!I28+[1]OTCHET!I33+[1]OTCHET!I39+[1]OTCHET!I47+[1]OTCHET!I52+[1]OTCHET!I58+[1]OTCHET!I61+[1]OTCHET!I64+[1]OTCHET!I65+[1]OTCHET!I72+[1]OTCHET!I73</f>
        <v>0</v>
      </c>
    </row>
    <row r="24" spans="1:9" ht="15.75">
      <c r="A24" s="391" t="s">
        <v>34</v>
      </c>
      <c r="B24" s="391" t="s">
        <v>35</v>
      </c>
      <c r="C24" s="391"/>
      <c r="D24" s="392"/>
      <c r="E24" s="392">
        <f t="shared" si="1"/>
        <v>0</v>
      </c>
      <c r="F24" s="393"/>
      <c r="G24" s="394"/>
      <c r="H24" s="394"/>
      <c r="I24" s="395"/>
    </row>
    <row r="25" spans="1:9" ht="15.75">
      <c r="A25" s="396" t="s">
        <v>36</v>
      </c>
      <c r="B25" s="396" t="s">
        <v>37</v>
      </c>
      <c r="C25" s="396"/>
      <c r="D25" s="397">
        <f>+D26+D30+D31+D32+D33</f>
        <v>0</v>
      </c>
      <c r="E25" s="397">
        <f>+E26+E30+E31+E32+E33</f>
        <v>0</v>
      </c>
      <c r="F25" s="398">
        <f t="shared" ref="F25:I25" si="2">+F26+F30+F31+F32+F33</f>
        <v>0</v>
      </c>
      <c r="G25" s="399">
        <f>+G26+G30+G31+G32+G33</f>
        <v>0</v>
      </c>
      <c r="H25" s="399">
        <f>+H26+H30+H31+H32+H33</f>
        <v>0</v>
      </c>
      <c r="I25" s="400">
        <f>+I26+I30+I31+I32+I33</f>
        <v>0</v>
      </c>
    </row>
    <row r="26" spans="1:9" ht="15.75">
      <c r="A26" s="401" t="s">
        <v>38</v>
      </c>
      <c r="B26" s="401" t="s">
        <v>39</v>
      </c>
      <c r="C26" s="401"/>
      <c r="D26" s="402">
        <f>[1]OTCHET!D74</f>
        <v>0</v>
      </c>
      <c r="E26" s="402">
        <f t="shared" si="1"/>
        <v>0</v>
      </c>
      <c r="F26" s="403">
        <f>[1]OTCHET!F74</f>
        <v>0</v>
      </c>
      <c r="G26" s="404">
        <f>[1]OTCHET!G74</f>
        <v>0</v>
      </c>
      <c r="H26" s="404">
        <f>[1]OTCHET!H74</f>
        <v>0</v>
      </c>
      <c r="I26" s="405">
        <f>[1]OTCHET!I74</f>
        <v>0</v>
      </c>
    </row>
    <row r="27" spans="1:9" ht="15.75">
      <c r="A27" s="406" t="s">
        <v>40</v>
      </c>
      <c r="B27" s="407" t="s">
        <v>41</v>
      </c>
      <c r="C27" s="406"/>
      <c r="D27" s="408" t="str">
        <f>[1]OTCHET!D75</f>
        <v>вноски от приходи на държавни (общински) предприятия и институции</v>
      </c>
      <c r="E27" s="408">
        <f t="shared" si="1"/>
        <v>0</v>
      </c>
      <c r="F27" s="409">
        <f>[1]OTCHET!F75</f>
        <v>0</v>
      </c>
      <c r="G27" s="410">
        <f>[1]OTCHET!G75</f>
        <v>0</v>
      </c>
      <c r="H27" s="410">
        <f>[1]OTCHET!H75</f>
        <v>0</v>
      </c>
      <c r="I27" s="411">
        <f>[1]OTCHET!I75</f>
        <v>0</v>
      </c>
    </row>
    <row r="28" spans="1:9" ht="15.75">
      <c r="A28" s="412" t="s">
        <v>42</v>
      </c>
      <c r="B28" s="413" t="s">
        <v>43</v>
      </c>
      <c r="C28" s="412"/>
      <c r="D28" s="414" t="str">
        <f>[1]OTCHET!D77</f>
        <v>нетни приходи от продажби на услуги, стоки и продукция</v>
      </c>
      <c r="E28" s="414">
        <f t="shared" si="1"/>
        <v>0</v>
      </c>
      <c r="F28" s="415">
        <f>[1]OTCHET!F77</f>
        <v>0</v>
      </c>
      <c r="G28" s="416">
        <f>[1]OTCHET!G77</f>
        <v>0</v>
      </c>
      <c r="H28" s="416">
        <f>[1]OTCHET!H77</f>
        <v>0</v>
      </c>
      <c r="I28" s="417">
        <f>[1]OTCHET!I77</f>
        <v>0</v>
      </c>
    </row>
    <row r="29" spans="1:9" ht="15.75">
      <c r="A29" s="418" t="s">
        <v>44</v>
      </c>
      <c r="B29" s="419" t="s">
        <v>45</v>
      </c>
      <c r="C29" s="418"/>
      <c r="D29" s="420" t="e">
        <f>+[1]OTCHET!D78+[1]OTCHET!D79</f>
        <v>#VALUE!</v>
      </c>
      <c r="E29" s="420">
        <f t="shared" si="1"/>
        <v>0</v>
      </c>
      <c r="F29" s="421">
        <f>+[1]OTCHET!F78+[1]OTCHET!F79</f>
        <v>0</v>
      </c>
      <c r="G29" s="422">
        <f>+[1]OTCHET!G78+[1]OTCHET!G79</f>
        <v>0</v>
      </c>
      <c r="H29" s="422">
        <f>+[1]OTCHET!H78+[1]OTCHET!H79</f>
        <v>0</v>
      </c>
      <c r="I29" s="423">
        <f>+[1]OTCHET!I78+[1]OTCHET!I79</f>
        <v>0</v>
      </c>
    </row>
    <row r="30" spans="1:9" ht="15.75">
      <c r="A30" s="424" t="s">
        <v>46</v>
      </c>
      <c r="B30" s="424" t="s">
        <v>47</v>
      </c>
      <c r="C30" s="424"/>
      <c r="D30" s="425">
        <f>[1]OTCHET!D90+[1]OTCHET!D93+[1]OTCHET!D94</f>
        <v>0</v>
      </c>
      <c r="E30" s="425">
        <f t="shared" si="1"/>
        <v>0</v>
      </c>
      <c r="F30" s="426">
        <f>[1]OTCHET!F90+[1]OTCHET!F93+[1]OTCHET!F94</f>
        <v>0</v>
      </c>
      <c r="G30" s="427">
        <f>[1]OTCHET!G90+[1]OTCHET!G93+[1]OTCHET!G94</f>
        <v>0</v>
      </c>
      <c r="H30" s="427">
        <f>[1]OTCHET!H90+[1]OTCHET!H93+[1]OTCHET!H94</f>
        <v>0</v>
      </c>
      <c r="I30" s="428">
        <f>[1]OTCHET!I90+[1]OTCHET!I93+[1]OTCHET!I94</f>
        <v>0</v>
      </c>
    </row>
    <row r="31" spans="1:9" ht="15.75">
      <c r="A31" s="429" t="s">
        <v>48</v>
      </c>
      <c r="B31" s="429" t="s">
        <v>49</v>
      </c>
      <c r="C31" s="429"/>
      <c r="D31" s="430">
        <f>[1]OTCHET!D108</f>
        <v>0</v>
      </c>
      <c r="E31" s="430">
        <f t="shared" si="1"/>
        <v>0</v>
      </c>
      <c r="F31" s="431">
        <f>[1]OTCHET!F108</f>
        <v>0</v>
      </c>
      <c r="G31" s="432">
        <f>[1]OTCHET!G108</f>
        <v>0</v>
      </c>
      <c r="H31" s="432">
        <f>[1]OTCHET!H108</f>
        <v>0</v>
      </c>
      <c r="I31" s="433">
        <f>[1]OTCHET!I108</f>
        <v>0</v>
      </c>
    </row>
    <row r="32" spans="1:9" ht="15.75">
      <c r="A32" s="429" t="s">
        <v>50</v>
      </c>
      <c r="B32" s="429" t="s">
        <v>51</v>
      </c>
      <c r="C32" s="429"/>
      <c r="D32" s="430">
        <f>[1]OTCHET!D112+[1]OTCHET!D121+[1]OTCHET!D137+[1]OTCHET!D138</f>
        <v>0</v>
      </c>
      <c r="E32" s="430">
        <f t="shared" si="1"/>
        <v>0</v>
      </c>
      <c r="F32" s="431">
        <f>[1]OTCHET!F112+[1]OTCHET!F121+[1]OTCHET!F137+[1]OTCHET!F138</f>
        <v>0</v>
      </c>
      <c r="G32" s="432">
        <f>[1]OTCHET!G112+[1]OTCHET!G121+[1]OTCHET!G137+[1]OTCHET!G138</f>
        <v>0</v>
      </c>
      <c r="H32" s="432">
        <f>[1]OTCHET!H112+[1]OTCHET!H121+[1]OTCHET!H137+[1]OTCHET!H138</f>
        <v>0</v>
      </c>
      <c r="I32" s="433">
        <f>[1]OTCHET!I112+[1]OTCHET!I121+[1]OTCHET!I137+[1]OTCHET!I138</f>
        <v>0</v>
      </c>
    </row>
    <row r="33" spans="1:9" ht="15.75">
      <c r="A33" s="434" t="s">
        <v>52</v>
      </c>
      <c r="B33" s="435" t="s">
        <v>53</v>
      </c>
      <c r="C33" s="434"/>
      <c r="D33" s="392">
        <f>[1]OTCHET!D125</f>
        <v>0</v>
      </c>
      <c r="E33" s="392">
        <f t="shared" si="1"/>
        <v>0</v>
      </c>
      <c r="F33" s="393">
        <f>[1]OTCHET!F125</f>
        <v>0</v>
      </c>
      <c r="G33" s="394">
        <f>[1]OTCHET!G125</f>
        <v>0</v>
      </c>
      <c r="H33" s="394">
        <f>[1]OTCHET!H125</f>
        <v>0</v>
      </c>
      <c r="I33" s="395">
        <f>[1]OTCHET!I125</f>
        <v>0</v>
      </c>
    </row>
    <row r="34" spans="1:9" ht="16.5" thickBot="1">
      <c r="A34" s="436"/>
      <c r="B34" s="437"/>
      <c r="C34" s="437"/>
      <c r="D34" s="438"/>
      <c r="E34" s="438">
        <f t="shared" si="1"/>
        <v>0</v>
      </c>
      <c r="F34" s="439"/>
      <c r="G34" s="440"/>
      <c r="H34" s="440"/>
      <c r="I34" s="441"/>
    </row>
    <row r="35" spans="1:9" ht="15.75">
      <c r="A35" s="442"/>
      <c r="B35" s="442"/>
      <c r="C35" s="442"/>
      <c r="D35" s="443"/>
      <c r="E35" s="443">
        <f t="shared" si="1"/>
        <v>0</v>
      </c>
      <c r="F35" s="444"/>
      <c r="G35" s="445"/>
      <c r="H35" s="445"/>
      <c r="I35" s="446"/>
    </row>
    <row r="36" spans="1:9" ht="15.75">
      <c r="A36" s="447" t="s">
        <v>54</v>
      </c>
      <c r="B36" s="447" t="s">
        <v>55</v>
      </c>
      <c r="C36" s="447"/>
      <c r="D36" s="448">
        <f>+[1]OTCHET!D139</f>
        <v>0</v>
      </c>
      <c r="E36" s="448">
        <f t="shared" si="1"/>
        <v>0</v>
      </c>
      <c r="F36" s="449">
        <f>+[1]OTCHET!F139</f>
        <v>0</v>
      </c>
      <c r="G36" s="450">
        <f>+[1]OTCHET!G139</f>
        <v>0</v>
      </c>
      <c r="H36" s="450">
        <f>+[1]OTCHET!H139</f>
        <v>0</v>
      </c>
      <c r="I36" s="451">
        <f>+[1]OTCHET!I139</f>
        <v>0</v>
      </c>
    </row>
    <row r="37" spans="1:9" ht="15.75">
      <c r="A37" s="452" t="s">
        <v>56</v>
      </c>
      <c r="B37" s="452" t="s">
        <v>57</v>
      </c>
      <c r="C37" s="452"/>
      <c r="D37" s="453">
        <f>[1]OTCHET!D142+[1]OTCHET!D151+[1]OTCHET!D160</f>
        <v>0</v>
      </c>
      <c r="E37" s="453">
        <f t="shared" si="1"/>
        <v>0</v>
      </c>
      <c r="F37" s="454">
        <f>[1]OTCHET!F142+[1]OTCHET!F151+[1]OTCHET!F160</f>
        <v>0</v>
      </c>
      <c r="G37" s="455">
        <f>[1]OTCHET!G142+[1]OTCHET!G151+[1]OTCHET!G160</f>
        <v>0</v>
      </c>
      <c r="H37" s="455">
        <f>[1]OTCHET!H142+[1]OTCHET!H151+[1]OTCHET!H160</f>
        <v>0</v>
      </c>
      <c r="I37" s="456">
        <f>[1]OTCHET!I142+[1]OTCHET!I151+[1]OTCHET!I160</f>
        <v>0</v>
      </c>
    </row>
    <row r="38" spans="1:9" ht="19.5" thickBot="1">
      <c r="A38" s="457" t="s">
        <v>58</v>
      </c>
      <c r="B38" s="458" t="s">
        <v>59</v>
      </c>
      <c r="C38" s="459"/>
      <c r="D38" s="460">
        <f t="shared" ref="D38:I38" si="3">D39+D43+D44+D46+SUM(D48:D52)+D55</f>
        <v>0</v>
      </c>
      <c r="E38" s="460">
        <f t="shared" si="3"/>
        <v>0</v>
      </c>
      <c r="F38" s="461">
        <f t="shared" si="3"/>
        <v>0</v>
      </c>
      <c r="G38" s="462">
        <f t="shared" si="3"/>
        <v>0</v>
      </c>
      <c r="H38" s="462">
        <f t="shared" si="3"/>
        <v>0</v>
      </c>
      <c r="I38" s="463">
        <f t="shared" si="3"/>
        <v>0</v>
      </c>
    </row>
    <row r="39" spans="1:9" ht="16.5" thickTop="1">
      <c r="A39" s="464" t="s">
        <v>60</v>
      </c>
      <c r="B39" s="465" t="s">
        <v>61</v>
      </c>
      <c r="C39" s="464"/>
      <c r="D39" s="466">
        <f t="shared" ref="D39:I39" si="4">SUM(D40:D42)</f>
        <v>0</v>
      </c>
      <c r="E39" s="466">
        <f t="shared" si="4"/>
        <v>0</v>
      </c>
      <c r="F39" s="467">
        <f t="shared" si="4"/>
        <v>0</v>
      </c>
      <c r="G39" s="468">
        <f t="shared" si="4"/>
        <v>0</v>
      </c>
      <c r="H39" s="468">
        <f t="shared" si="4"/>
        <v>0</v>
      </c>
      <c r="I39" s="469">
        <f t="shared" si="4"/>
        <v>0</v>
      </c>
    </row>
    <row r="40" spans="1:9" ht="15.75">
      <c r="A40" s="470" t="s">
        <v>62</v>
      </c>
      <c r="B40" s="471" t="s">
        <v>61</v>
      </c>
      <c r="C40" s="472"/>
      <c r="D40" s="318">
        <f>[1]OTCHET!D187</f>
        <v>0</v>
      </c>
      <c r="E40" s="318">
        <f t="shared" si="1"/>
        <v>0</v>
      </c>
      <c r="F40" s="315">
        <f>[1]OTCHET!F187</f>
        <v>0</v>
      </c>
      <c r="G40" s="302">
        <f>[1]OTCHET!G187</f>
        <v>0</v>
      </c>
      <c r="H40" s="302">
        <f>[1]OTCHET!H187</f>
        <v>0</v>
      </c>
      <c r="I40" s="303">
        <f>[1]OTCHET!I187</f>
        <v>0</v>
      </c>
    </row>
    <row r="41" spans="1:9" ht="15.75">
      <c r="A41" s="473" t="s">
        <v>63</v>
      </c>
      <c r="B41" s="474" t="s">
        <v>64</v>
      </c>
      <c r="C41" s="475"/>
      <c r="D41" s="319">
        <f>[1]OTCHET!D190</f>
        <v>0</v>
      </c>
      <c r="E41" s="319">
        <f t="shared" si="1"/>
        <v>0</v>
      </c>
      <c r="F41" s="316">
        <f>[1]OTCHET!F190</f>
        <v>0</v>
      </c>
      <c r="G41" s="306">
        <f>[1]OTCHET!G190</f>
        <v>0</v>
      </c>
      <c r="H41" s="306">
        <f>[1]OTCHET!H190</f>
        <v>0</v>
      </c>
      <c r="I41" s="307">
        <f>[1]OTCHET!I190</f>
        <v>0</v>
      </c>
    </row>
    <row r="42" spans="1:9" ht="15.75">
      <c r="A42" s="476" t="s">
        <v>65</v>
      </c>
      <c r="B42" s="477" t="s">
        <v>66</v>
      </c>
      <c r="C42" s="478"/>
      <c r="D42" s="320">
        <f>+[1]OTCHET!D196+[1]OTCHET!D204</f>
        <v>0</v>
      </c>
      <c r="E42" s="320">
        <f t="shared" si="1"/>
        <v>0</v>
      </c>
      <c r="F42" s="317">
        <f>+[1]OTCHET!F196+[1]OTCHET!F204</f>
        <v>0</v>
      </c>
      <c r="G42" s="310">
        <f>+[1]OTCHET!G196+[1]OTCHET!G204</f>
        <v>0</v>
      </c>
      <c r="H42" s="310">
        <f>+[1]OTCHET!H196+[1]OTCHET!H204</f>
        <v>0</v>
      </c>
      <c r="I42" s="311">
        <f>+[1]OTCHET!I196+[1]OTCHET!I204</f>
        <v>0</v>
      </c>
    </row>
    <row r="43" spans="1:9" ht="15.75">
      <c r="A43" s="479" t="s">
        <v>67</v>
      </c>
      <c r="B43" s="480" t="s">
        <v>68</v>
      </c>
      <c r="C43" s="479"/>
      <c r="D43" s="481">
        <f>+[1]OTCHET!D205+[1]OTCHET!D223+[1]OTCHET!D271</f>
        <v>0</v>
      </c>
      <c r="E43" s="481">
        <f t="shared" si="1"/>
        <v>0</v>
      </c>
      <c r="F43" s="482">
        <f>+[1]OTCHET!F205+[1]OTCHET!F223+[1]OTCHET!F271</f>
        <v>0</v>
      </c>
      <c r="G43" s="483">
        <f>+[1]OTCHET!G205+[1]OTCHET!G223+[1]OTCHET!G271</f>
        <v>0</v>
      </c>
      <c r="H43" s="483">
        <f>+[1]OTCHET!H205+[1]OTCHET!H223+[1]OTCHET!H271</f>
        <v>0</v>
      </c>
      <c r="I43" s="484">
        <f>+[1]OTCHET!I205+[1]OTCHET!I223+[1]OTCHET!I271</f>
        <v>0</v>
      </c>
    </row>
    <row r="44" spans="1:9" ht="15.75">
      <c r="A44" s="485" t="s">
        <v>69</v>
      </c>
      <c r="B44" s="391" t="s">
        <v>70</v>
      </c>
      <c r="C44" s="485"/>
      <c r="D44" s="392">
        <f>+[1]OTCHET!D227+[1]OTCHET!D233+[1]OTCHET!D236+[1]OTCHET!D237+[1]OTCHET!D238+[1]OTCHET!D239+[1]OTCHET!D240</f>
        <v>0</v>
      </c>
      <c r="E44" s="392">
        <f t="shared" si="1"/>
        <v>0</v>
      </c>
      <c r="F44" s="393">
        <f>+[1]OTCHET!F227+[1]OTCHET!F233+[1]OTCHET!F236+[1]OTCHET!F237+[1]OTCHET!F238+[1]OTCHET!F239+[1]OTCHET!F240</f>
        <v>0</v>
      </c>
      <c r="G44" s="394">
        <f>+[1]OTCHET!G227+[1]OTCHET!G233+[1]OTCHET!G236+[1]OTCHET!G237+[1]OTCHET!G238+[1]OTCHET!G239+[1]OTCHET!G240</f>
        <v>0</v>
      </c>
      <c r="H44" s="394">
        <f>+[1]OTCHET!H227+[1]OTCHET!H233+[1]OTCHET!H236+[1]OTCHET!H237+[1]OTCHET!H238+[1]OTCHET!H239+[1]OTCHET!H240</f>
        <v>0</v>
      </c>
      <c r="I44" s="395">
        <f>+[1]OTCHET!I227+[1]OTCHET!I233+[1]OTCHET!I236+[1]OTCHET!I237+[1]OTCHET!I238+[1]OTCHET!I239+[1]OTCHET!I240</f>
        <v>0</v>
      </c>
    </row>
    <row r="45" spans="1:9" ht="15.75">
      <c r="A45" s="486" t="s">
        <v>71</v>
      </c>
      <c r="B45" s="486" t="s">
        <v>72</v>
      </c>
      <c r="C45" s="486"/>
      <c r="D45" s="487" t="e">
        <f>+[1]OTCHET!D236+[1]OTCHET!D237+[1]OTCHET!D238+[1]OTCHET!D239+[1]OTCHET!D243+[1]OTCHET!D244+[1]OTCHET!D248</f>
        <v>#VALUE!</v>
      </c>
      <c r="E45" s="487">
        <f t="shared" si="1"/>
        <v>0</v>
      </c>
      <c r="F45" s="488">
        <f>+[1]OTCHET!F236+[1]OTCHET!F237+[1]OTCHET!F238+[1]OTCHET!F239+[1]OTCHET!F243+[1]OTCHET!F244+[1]OTCHET!F248</f>
        <v>0</v>
      </c>
      <c r="G45" s="489">
        <f>+[1]OTCHET!G236+[1]OTCHET!G237+[1]OTCHET!G238+[1]OTCHET!G239+[1]OTCHET!G243+[1]OTCHET!G244+[1]OTCHET!G248</f>
        <v>0</v>
      </c>
      <c r="H45" s="3">
        <f>+[1]OTCHET!H236+[1]OTCHET!H237+[1]OTCHET!H238+[1]OTCHET!H239+[1]OTCHET!H243+[1]OTCHET!H244+[1]OTCHET!H248</f>
        <v>0</v>
      </c>
      <c r="I45" s="490">
        <f>+[1]OTCHET!I236+[1]OTCHET!I237+[1]OTCHET!I238+[1]OTCHET!I239+[1]OTCHET!I243+[1]OTCHET!I244+[1]OTCHET!I248</f>
        <v>0</v>
      </c>
    </row>
    <row r="46" spans="1:9" ht="15.75">
      <c r="A46" s="479" t="s">
        <v>73</v>
      </c>
      <c r="B46" s="480" t="s">
        <v>74</v>
      </c>
      <c r="C46" s="479"/>
      <c r="D46" s="481">
        <f>+[1]OTCHET!D255+[1]OTCHET!D256+[1]OTCHET!D257+[1]OTCHET!D258</f>
        <v>0</v>
      </c>
      <c r="E46" s="481">
        <f t="shared" si="1"/>
        <v>0</v>
      </c>
      <c r="F46" s="482">
        <f>+[1]OTCHET!F255+[1]OTCHET!F256+[1]OTCHET!F257+[1]OTCHET!F258</f>
        <v>0</v>
      </c>
      <c r="G46" s="483">
        <f>+[1]OTCHET!G255+[1]OTCHET!G256+[1]OTCHET!G257+[1]OTCHET!G258</f>
        <v>0</v>
      </c>
      <c r="H46" s="483">
        <f>+[1]OTCHET!H255+[1]OTCHET!H256+[1]OTCHET!H257+[1]OTCHET!H258</f>
        <v>0</v>
      </c>
      <c r="I46" s="484">
        <f>+[1]OTCHET!I255+[1]OTCHET!I256+[1]OTCHET!I257+[1]OTCHET!I258</f>
        <v>0</v>
      </c>
    </row>
    <row r="47" spans="1:9" ht="15.75">
      <c r="A47" s="486" t="s">
        <v>75</v>
      </c>
      <c r="B47" s="486" t="s">
        <v>76</v>
      </c>
      <c r="C47" s="486"/>
      <c r="D47" s="487">
        <f>+[1]OTCHET!D256</f>
        <v>0</v>
      </c>
      <c r="E47" s="487">
        <f t="shared" si="1"/>
        <v>0</v>
      </c>
      <c r="F47" s="488">
        <f>+[1]OTCHET!F256</f>
        <v>0</v>
      </c>
      <c r="G47" s="489">
        <f>+[1]OTCHET!G256</f>
        <v>0</v>
      </c>
      <c r="H47" s="3">
        <f>+[1]OTCHET!H256</f>
        <v>0</v>
      </c>
      <c r="I47" s="490">
        <f>+[1]OTCHET!I256</f>
        <v>0</v>
      </c>
    </row>
    <row r="48" spans="1:9" ht="15.75">
      <c r="A48" s="491" t="s">
        <v>77</v>
      </c>
      <c r="B48" s="491" t="s">
        <v>78</v>
      </c>
      <c r="C48" s="492"/>
      <c r="D48" s="430">
        <f>+[1]OTCHET!D265+[1]OTCHET!D269+[1]OTCHET!D270</f>
        <v>0</v>
      </c>
      <c r="E48" s="430">
        <f t="shared" si="1"/>
        <v>0</v>
      </c>
      <c r="F48" s="426">
        <f>+[1]OTCHET!F265+[1]OTCHET!F269+[1]OTCHET!F270</f>
        <v>0</v>
      </c>
      <c r="G48" s="427">
        <f>+[1]OTCHET!G265+[1]OTCHET!G269+[1]OTCHET!G270</f>
        <v>0</v>
      </c>
      <c r="H48" s="427">
        <f>+[1]OTCHET!H265+[1]OTCHET!H269+[1]OTCHET!H270</f>
        <v>0</v>
      </c>
      <c r="I48" s="428">
        <f>+[1]OTCHET!I265+[1]OTCHET!I269+[1]OTCHET!I270</f>
        <v>0</v>
      </c>
    </row>
    <row r="49" spans="1:9" ht="15.75">
      <c r="A49" s="491" t="s">
        <v>79</v>
      </c>
      <c r="B49" s="491" t="s">
        <v>80</v>
      </c>
      <c r="C49" s="492"/>
      <c r="D49" s="430">
        <f>[1]OTCHET!D275+[1]OTCHET!D276+[1]OTCHET!D284+[1]OTCHET!D287</f>
        <v>0</v>
      </c>
      <c r="E49" s="430">
        <f t="shared" si="1"/>
        <v>0</v>
      </c>
      <c r="F49" s="431">
        <f>[1]OTCHET!F275+[1]OTCHET!F276+[1]OTCHET!F284+[1]OTCHET!F287</f>
        <v>0</v>
      </c>
      <c r="G49" s="432">
        <f>[1]OTCHET!G275+[1]OTCHET!G276+[1]OTCHET!G284+[1]OTCHET!G287</f>
        <v>0</v>
      </c>
      <c r="H49" s="432">
        <f>[1]OTCHET!H275+[1]OTCHET!H276+[1]OTCHET!H284+[1]OTCHET!H287</f>
        <v>0</v>
      </c>
      <c r="I49" s="433">
        <f>[1]OTCHET!I275+[1]OTCHET!I276+[1]OTCHET!I284+[1]OTCHET!I287</f>
        <v>0</v>
      </c>
    </row>
    <row r="50" spans="1:9" ht="15.75">
      <c r="A50" s="491" t="s">
        <v>81</v>
      </c>
      <c r="B50" s="491" t="s">
        <v>82</v>
      </c>
      <c r="C50" s="491"/>
      <c r="D50" s="430">
        <f>+[1]OTCHET!D288</f>
        <v>0</v>
      </c>
      <c r="E50" s="430">
        <f t="shared" si="1"/>
        <v>0</v>
      </c>
      <c r="F50" s="431">
        <f>+[1]OTCHET!F288</f>
        <v>0</v>
      </c>
      <c r="G50" s="432">
        <f>+[1]OTCHET!G288</f>
        <v>0</v>
      </c>
      <c r="H50" s="432">
        <f>+[1]OTCHET!H288</f>
        <v>0</v>
      </c>
      <c r="I50" s="433">
        <f>+[1]OTCHET!I288</f>
        <v>0</v>
      </c>
    </row>
    <row r="51" spans="1:9" ht="15.75">
      <c r="A51" s="485" t="s">
        <v>83</v>
      </c>
      <c r="B51" s="493" t="s">
        <v>84</v>
      </c>
      <c r="C51" s="391"/>
      <c r="D51" s="392">
        <f>+[1]OTCHET!D272</f>
        <v>0</v>
      </c>
      <c r="E51" s="392">
        <f>+F51+G51+H51+I51</f>
        <v>0</v>
      </c>
      <c r="F51" s="393">
        <f>+[1]OTCHET!F272</f>
        <v>0</v>
      </c>
      <c r="G51" s="394">
        <f>+[1]OTCHET!G272</f>
        <v>0</v>
      </c>
      <c r="H51" s="394">
        <f>+[1]OTCHET!H272</f>
        <v>0</v>
      </c>
      <c r="I51" s="395">
        <f>+[1]OTCHET!I272</f>
        <v>0</v>
      </c>
    </row>
    <row r="52" spans="1:9" ht="15.75">
      <c r="A52" s="485" t="s">
        <v>85</v>
      </c>
      <c r="B52" s="493" t="s">
        <v>84</v>
      </c>
      <c r="C52" s="391"/>
      <c r="D52" s="392">
        <f>+[1]OTCHET!D293</f>
        <v>0</v>
      </c>
      <c r="E52" s="392">
        <f t="shared" si="1"/>
        <v>0</v>
      </c>
      <c r="F52" s="393">
        <f>+[1]OTCHET!F293</f>
        <v>0</v>
      </c>
      <c r="G52" s="394">
        <f>+[1]OTCHET!G293</f>
        <v>0</v>
      </c>
      <c r="H52" s="394">
        <f>+[1]OTCHET!H293</f>
        <v>0</v>
      </c>
      <c r="I52" s="395">
        <f>+[1]OTCHET!I293</f>
        <v>0</v>
      </c>
    </row>
    <row r="53" spans="1:9" ht="15.75">
      <c r="A53" s="494" t="s">
        <v>86</v>
      </c>
      <c r="B53" s="494" t="s">
        <v>87</v>
      </c>
      <c r="C53" s="495"/>
      <c r="D53" s="496" t="str">
        <f>[1]OTCHET!D294</f>
        <v>плащания за попълване на държавния резерв</v>
      </c>
      <c r="E53" s="496">
        <f t="shared" si="1"/>
        <v>0</v>
      </c>
      <c r="F53" s="497">
        <f>[1]OTCHET!F294</f>
        <v>0</v>
      </c>
      <c r="G53" s="498">
        <f>[1]OTCHET!G294</f>
        <v>0</v>
      </c>
      <c r="H53" s="498">
        <f>[1]OTCHET!H294</f>
        <v>0</v>
      </c>
      <c r="I53" s="499">
        <f>[1]OTCHET!I294</f>
        <v>0</v>
      </c>
    </row>
    <row r="54" spans="1:9" ht="15.75">
      <c r="A54" s="500" t="s">
        <v>88</v>
      </c>
      <c r="B54" s="501" t="s">
        <v>89</v>
      </c>
      <c r="C54" s="502"/>
      <c r="D54" s="503" t="str">
        <f>[1]OTCHET!D296</f>
        <v>постъпления от продажба на държавния резерв (-)</v>
      </c>
      <c r="E54" s="503">
        <f t="shared" si="1"/>
        <v>0</v>
      </c>
      <c r="F54" s="504">
        <f>[1]OTCHET!F296</f>
        <v>0</v>
      </c>
      <c r="G54" s="505">
        <f>[1]OTCHET!G296</f>
        <v>0</v>
      </c>
      <c r="H54" s="505">
        <f>[1]OTCHET!H296</f>
        <v>0</v>
      </c>
      <c r="I54" s="506">
        <f>[1]OTCHET!I296</f>
        <v>0</v>
      </c>
    </row>
    <row r="55" spans="1:9" ht="15.75">
      <c r="A55" s="436" t="s">
        <v>90</v>
      </c>
      <c r="B55" s="436" t="s">
        <v>91</v>
      </c>
      <c r="C55" s="507"/>
      <c r="D55" s="508">
        <f>+[1]OTCHET!D297</f>
        <v>0</v>
      </c>
      <c r="E55" s="508">
        <f t="shared" si="1"/>
        <v>0</v>
      </c>
      <c r="F55" s="509">
        <f>+[1]OTCHET!F297</f>
        <v>0</v>
      </c>
      <c r="G55" s="510">
        <f>+[1]OTCHET!G297</f>
        <v>0</v>
      </c>
      <c r="H55" s="510">
        <f>+[1]OTCHET!H297</f>
        <v>0</v>
      </c>
      <c r="I55" s="511">
        <f>+[1]OTCHET!I297</f>
        <v>0</v>
      </c>
    </row>
    <row r="56" spans="1:9" ht="19.5" thickBot="1">
      <c r="A56" s="512" t="s">
        <v>92</v>
      </c>
      <c r="B56" s="513" t="s">
        <v>93</v>
      </c>
      <c r="C56" s="513"/>
      <c r="D56" s="514">
        <f t="shared" ref="D56:I56" si="5">+D57+D58+D62</f>
        <v>0</v>
      </c>
      <c r="E56" s="514">
        <f t="shared" si="5"/>
        <v>0</v>
      </c>
      <c r="F56" s="515">
        <f t="shared" si="5"/>
        <v>0</v>
      </c>
      <c r="G56" s="516">
        <f t="shared" si="5"/>
        <v>0</v>
      </c>
      <c r="H56" s="90">
        <f t="shared" si="5"/>
        <v>0</v>
      </c>
      <c r="I56" s="517">
        <f t="shared" si="5"/>
        <v>0</v>
      </c>
    </row>
    <row r="57" spans="1:9" ht="16.5" thickTop="1">
      <c r="A57" s="479" t="s">
        <v>94</v>
      </c>
      <c r="B57" s="480" t="s">
        <v>95</v>
      </c>
      <c r="C57" s="479"/>
      <c r="D57" s="518">
        <f>+[1]OTCHET!D361+[1]OTCHET!D375+[1]OTCHET!D388</f>
        <v>0</v>
      </c>
      <c r="E57" s="518">
        <f t="shared" si="1"/>
        <v>0</v>
      </c>
      <c r="F57" s="519">
        <f>+[1]OTCHET!F361+[1]OTCHET!F375+[1]OTCHET!F388</f>
        <v>0</v>
      </c>
      <c r="G57" s="520">
        <f>+[1]OTCHET!G361+[1]OTCHET!G375+[1]OTCHET!G388</f>
        <v>0</v>
      </c>
      <c r="H57" s="520">
        <f>+[1]OTCHET!H361+[1]OTCHET!H375+[1]OTCHET!H388</f>
        <v>0</v>
      </c>
      <c r="I57" s="521">
        <f>+[1]OTCHET!I361+[1]OTCHET!I375+[1]OTCHET!I388</f>
        <v>0</v>
      </c>
    </row>
    <row r="58" spans="1:9" ht="15.75">
      <c r="A58" s="492" t="s">
        <v>96</v>
      </c>
      <c r="B58" s="491" t="s">
        <v>97</v>
      </c>
      <c r="C58" s="492"/>
      <c r="D58" s="522">
        <f>+[1]OTCHET!D383+[1]OTCHET!D391+[1]OTCHET!D396+[1]OTCHET!D399+[1]OTCHET!D402+[1]OTCHET!D405+[1]OTCHET!D406+[1]OTCHET!D409+[1]OTCHET!D422+[1]OTCHET!D423+[1]OTCHET!D424+[1]OTCHET!D425+[1]OTCHET!D426</f>
        <v>0</v>
      </c>
      <c r="E58" s="522">
        <f t="shared" si="1"/>
        <v>0</v>
      </c>
      <c r="F58" s="523">
        <f>+[1]OTCHET!F383+[1]OTCHET!F391+[1]OTCHET!F396+[1]OTCHET!F399+[1]OTCHET!F402+[1]OTCHET!F405+[1]OTCHET!F406+[1]OTCHET!F409+[1]OTCHET!F422+[1]OTCHET!F423+[1]OTCHET!F424+[1]OTCHET!F425+[1]OTCHET!F426</f>
        <v>0</v>
      </c>
      <c r="G58" s="524">
        <f>+[1]OTCHET!G383+[1]OTCHET!G391+[1]OTCHET!G396+[1]OTCHET!G399+[1]OTCHET!G402+[1]OTCHET!G405+[1]OTCHET!G406+[1]OTCHET!G409+[1]OTCHET!G422+[1]OTCHET!G423+[1]OTCHET!G424+[1]OTCHET!G425+[1]OTCHET!G426</f>
        <v>0</v>
      </c>
      <c r="H58" s="524">
        <f>+[1]OTCHET!H383+[1]OTCHET!H391+[1]OTCHET!H396+[1]OTCHET!H399+[1]OTCHET!H402+[1]OTCHET!H405+[1]OTCHET!H406+[1]OTCHET!H409+[1]OTCHET!H422+[1]OTCHET!H423+[1]OTCHET!H424+[1]OTCHET!H425+[1]OTCHET!H426</f>
        <v>0</v>
      </c>
      <c r="I58" s="525">
        <f>+[1]OTCHET!I383+[1]OTCHET!I391+[1]OTCHET!I396+[1]OTCHET!I399+[1]OTCHET!I402+[1]OTCHET!I405+[1]OTCHET!I406+[1]OTCHET!I409+[1]OTCHET!I422+[1]OTCHET!I423+[1]OTCHET!I424+[1]OTCHET!I425+[1]OTCHET!I426</f>
        <v>0</v>
      </c>
    </row>
    <row r="59" spans="1:9" ht="15.75">
      <c r="A59" s="391" t="s">
        <v>98</v>
      </c>
      <c r="B59" s="391" t="s">
        <v>99</v>
      </c>
      <c r="C59" s="485"/>
      <c r="D59" s="526">
        <f>+[1]OTCHET!D422+[1]OTCHET!D423+[1]OTCHET!D424+[1]OTCHET!D425+[1]OTCHET!D426</f>
        <v>0</v>
      </c>
      <c r="E59" s="526">
        <f t="shared" si="1"/>
        <v>0</v>
      </c>
      <c r="F59" s="527">
        <f>+[1]OTCHET!F422+[1]OTCHET!F423+[1]OTCHET!F424+[1]OTCHET!F425+[1]OTCHET!F426</f>
        <v>0</v>
      </c>
      <c r="G59" s="528">
        <f>+[1]OTCHET!G422+[1]OTCHET!G423+[1]OTCHET!G424+[1]OTCHET!G425+[1]OTCHET!G426</f>
        <v>0</v>
      </c>
      <c r="H59" s="528">
        <f>+[1]OTCHET!H422+[1]OTCHET!H423+[1]OTCHET!H424+[1]OTCHET!H425+[1]OTCHET!H426</f>
        <v>0</v>
      </c>
      <c r="I59" s="529">
        <f>+[1]OTCHET!I422+[1]OTCHET!I423+[1]OTCHET!I424+[1]OTCHET!I425+[1]OTCHET!I426</f>
        <v>0</v>
      </c>
    </row>
    <row r="60" spans="1:9" ht="15.75">
      <c r="A60" s="530" t="s">
        <v>100</v>
      </c>
      <c r="B60" s="530" t="s">
        <v>35</v>
      </c>
      <c r="C60" s="531"/>
      <c r="D60" s="532">
        <f>[1]OTCHET!D405</f>
        <v>0</v>
      </c>
      <c r="E60" s="532">
        <f t="shared" si="1"/>
        <v>0</v>
      </c>
      <c r="F60" s="533">
        <f>[1]OTCHET!F405</f>
        <v>0</v>
      </c>
      <c r="G60" s="534">
        <f>[1]OTCHET!G405</f>
        <v>0</v>
      </c>
      <c r="H60" s="534">
        <f>[1]OTCHET!H405</f>
        <v>0</v>
      </c>
      <c r="I60" s="535">
        <f>[1]OTCHET!I405</f>
        <v>0</v>
      </c>
    </row>
    <row r="61" spans="1:9" ht="15.75">
      <c r="A61" s="81"/>
      <c r="B61" s="536"/>
      <c r="C61" s="479"/>
      <c r="D61" s="518"/>
      <c r="E61" s="518">
        <f t="shared" si="1"/>
        <v>0</v>
      </c>
      <c r="F61" s="519"/>
      <c r="G61" s="520"/>
      <c r="H61" s="520"/>
      <c r="I61" s="521"/>
    </row>
    <row r="62" spans="1:9" ht="15.75">
      <c r="A62" s="537" t="s">
        <v>101</v>
      </c>
      <c r="B62" s="452" t="s">
        <v>102</v>
      </c>
      <c r="C62" s="537"/>
      <c r="D62" s="453">
        <f>[1]OTCHET!D412</f>
        <v>0</v>
      </c>
      <c r="E62" s="453">
        <f t="shared" si="1"/>
        <v>0</v>
      </c>
      <c r="F62" s="454">
        <f>[1]OTCHET!F412</f>
        <v>0</v>
      </c>
      <c r="G62" s="455">
        <f>[1]OTCHET!G412</f>
        <v>0</v>
      </c>
      <c r="H62" s="455">
        <f>[1]OTCHET!H412</f>
        <v>0</v>
      </c>
      <c r="I62" s="456">
        <f>[1]OTCHET!I412</f>
        <v>0</v>
      </c>
    </row>
    <row r="63" spans="1:9" ht="19.5" thickBot="1">
      <c r="A63" s="538" t="s">
        <v>103</v>
      </c>
      <c r="B63" s="539" t="s">
        <v>104</v>
      </c>
      <c r="C63" s="540"/>
      <c r="D63" s="541">
        <f>+[1]OTCHET!D249</f>
        <v>0</v>
      </c>
      <c r="E63" s="541">
        <f t="shared" si="1"/>
        <v>0</v>
      </c>
      <c r="F63" s="542">
        <f>+[1]OTCHET!F249</f>
        <v>0</v>
      </c>
      <c r="G63" s="543">
        <f>+[1]OTCHET!G249</f>
        <v>0</v>
      </c>
      <c r="H63" s="543">
        <f>+[1]OTCHET!H249</f>
        <v>0</v>
      </c>
      <c r="I63" s="544">
        <f>+[1]OTCHET!I249</f>
        <v>0</v>
      </c>
    </row>
    <row r="64" spans="1:9" ht="19.5" thickTop="1">
      <c r="A64" s="545" t="s">
        <v>105</v>
      </c>
      <c r="B64" s="546"/>
      <c r="C64" s="546"/>
      <c r="D64" s="547">
        <f t="shared" ref="D64:I64" si="6">+D22-D38+D56-D63</f>
        <v>0</v>
      </c>
      <c r="E64" s="547">
        <f t="shared" si="6"/>
        <v>0</v>
      </c>
      <c r="F64" s="548">
        <f t="shared" si="6"/>
        <v>0</v>
      </c>
      <c r="G64" s="549">
        <f t="shared" si="6"/>
        <v>0</v>
      </c>
      <c r="H64" s="549">
        <f t="shared" si="6"/>
        <v>0</v>
      </c>
      <c r="I64" s="550">
        <f t="shared" si="6"/>
        <v>0</v>
      </c>
    </row>
    <row r="65" spans="1:9">
      <c r="A65" s="237" t="e">
        <f>+IF(+SUM(D$65:I$65)=0,0,"Контрола: дефицит/излишък = финансиране с обратен знак (V. + VІ. = 0)")</f>
        <v>#VALUE!</v>
      </c>
      <c r="B65" s="551"/>
      <c r="C65" s="551"/>
      <c r="D65" s="552" t="e">
        <f t="shared" ref="D65:I65" si="7">+D$64+D$66</f>
        <v>#VALUE!</v>
      </c>
      <c r="E65" s="552">
        <f t="shared" si="7"/>
        <v>0</v>
      </c>
      <c r="F65" s="553">
        <f t="shared" si="7"/>
        <v>0</v>
      </c>
      <c r="G65" s="553">
        <f t="shared" si="7"/>
        <v>0</v>
      </c>
      <c r="H65" s="553">
        <f t="shared" si="7"/>
        <v>0</v>
      </c>
      <c r="I65" s="554">
        <f t="shared" si="7"/>
        <v>0</v>
      </c>
    </row>
    <row r="66" spans="1:9" ht="19.5" thickBot="1">
      <c r="A66" s="379" t="s">
        <v>106</v>
      </c>
      <c r="B66" s="555" t="s">
        <v>107</v>
      </c>
      <c r="C66" s="555"/>
      <c r="D66" s="556" t="e">
        <f>SUM(+D68+D76+D77+D84+D85+D86+D89+D90+D91+D92+D93+D94+D95)</f>
        <v>#VALUE!</v>
      </c>
      <c r="E66" s="556">
        <f>SUM(+E68+E76+E77+E84+E85+E86+E89+E90+E91+E92+E93+E94+E95)</f>
        <v>0</v>
      </c>
      <c r="F66" s="557">
        <f t="shared" ref="F66:I66" si="8">SUM(+F68+F76+F77+F84+F85+F86+F89+F90+F91+F92+F93+F94+F95)</f>
        <v>0</v>
      </c>
      <c r="G66" s="558">
        <f>SUM(+G68+G76+G77+G84+G85+G86+G89+G90+G91+G92+G93+G94+G95)</f>
        <v>0</v>
      </c>
      <c r="H66" s="558">
        <f>SUM(+H68+H76+H77+H84+H85+H86+H89+H90+H91+H92+H93+H94+H95)</f>
        <v>0</v>
      </c>
      <c r="I66" s="559">
        <f>SUM(+I68+I76+I77+I84+I85+I86+I89+I90+I91+I92+I93+I94+I95)</f>
        <v>0</v>
      </c>
    </row>
    <row r="67" spans="1:9" ht="16.5" thickTop="1">
      <c r="A67" s="560"/>
      <c r="B67" s="560"/>
      <c r="C67" s="560"/>
      <c r="D67" s="561"/>
      <c r="E67" s="562">
        <f t="shared" si="1"/>
        <v>0</v>
      </c>
      <c r="F67" s="563"/>
      <c r="G67" s="564"/>
      <c r="H67" s="564"/>
      <c r="I67" s="565"/>
    </row>
    <row r="68" spans="1:9" ht="15.75">
      <c r="A68" s="485" t="s">
        <v>108</v>
      </c>
      <c r="B68" s="391" t="s">
        <v>109</v>
      </c>
      <c r="C68" s="485"/>
      <c r="D68" s="526" t="e">
        <f>SUM(D69:D75)</f>
        <v>#VALUE!</v>
      </c>
      <c r="E68" s="526">
        <f>SUM(E69:E75)</f>
        <v>0</v>
      </c>
      <c r="F68" s="527">
        <f t="shared" ref="F68:I68" si="9">SUM(F69:F75)</f>
        <v>0</v>
      </c>
      <c r="G68" s="528">
        <f>SUM(G69:G75)</f>
        <v>0</v>
      </c>
      <c r="H68" s="528">
        <f>SUM(H69:H75)</f>
        <v>0</v>
      </c>
      <c r="I68" s="529">
        <f>SUM(I69:I75)</f>
        <v>0</v>
      </c>
    </row>
    <row r="69" spans="1:9" ht="15.75">
      <c r="A69" s="566" t="s">
        <v>110</v>
      </c>
      <c r="B69" s="566" t="s">
        <v>111</v>
      </c>
      <c r="C69" s="566"/>
      <c r="D69" s="567" t="e">
        <f>+[1]OTCHET!D482+[1]OTCHET!D483+[1]OTCHET!D486+[1]OTCHET!D487+[1]OTCHET!D490+[1]OTCHET!D491+[1]OTCHET!D495</f>
        <v>#VALUE!</v>
      </c>
      <c r="E69" s="567">
        <f t="shared" si="1"/>
        <v>0</v>
      </c>
      <c r="F69" s="568">
        <f>+[1]OTCHET!F482+[1]OTCHET!F483+[1]OTCHET!F486+[1]OTCHET!F487+[1]OTCHET!F490+[1]OTCHET!F491+[1]OTCHET!F495</f>
        <v>0</v>
      </c>
      <c r="G69" s="569">
        <f>+[1]OTCHET!G482+[1]OTCHET!G483+[1]OTCHET!G486+[1]OTCHET!G487+[1]OTCHET!G490+[1]OTCHET!G491+[1]OTCHET!G495</f>
        <v>0</v>
      </c>
      <c r="H69" s="569">
        <f>+[1]OTCHET!H482+[1]OTCHET!H483+[1]OTCHET!H486+[1]OTCHET!H487+[1]OTCHET!H490+[1]OTCHET!H491+[1]OTCHET!H495</f>
        <v>0</v>
      </c>
      <c r="I69" s="570">
        <f>+[1]OTCHET!I482+[1]OTCHET!I483+[1]OTCHET!I486+[1]OTCHET!I487+[1]OTCHET!I490+[1]OTCHET!I491+[1]OTCHET!I495</f>
        <v>0</v>
      </c>
    </row>
    <row r="70" spans="1:9" ht="15.75">
      <c r="A70" s="571" t="s">
        <v>112</v>
      </c>
      <c r="B70" s="571" t="s">
        <v>113</v>
      </c>
      <c r="C70" s="571"/>
      <c r="D70" s="572" t="e">
        <f>+[1]OTCHET!D484+[1]OTCHET!D485+[1]OTCHET!D488+[1]OTCHET!D489+[1]OTCHET!D492+[1]OTCHET!D493+[1]OTCHET!D494+[1]OTCHET!D496</f>
        <v>#VALUE!</v>
      </c>
      <c r="E70" s="572">
        <f t="shared" si="1"/>
        <v>0</v>
      </c>
      <c r="F70" s="573">
        <f>+[1]OTCHET!F484+[1]OTCHET!F485+[1]OTCHET!F488+[1]OTCHET!F489+[1]OTCHET!F492+[1]OTCHET!F493+[1]OTCHET!F494+[1]OTCHET!F496</f>
        <v>0</v>
      </c>
      <c r="G70" s="574">
        <f>+[1]OTCHET!G484+[1]OTCHET!G485+[1]OTCHET!G488+[1]OTCHET!G489+[1]OTCHET!G492+[1]OTCHET!G493+[1]OTCHET!G494+[1]OTCHET!G496</f>
        <v>0</v>
      </c>
      <c r="H70" s="574">
        <f>+[1]OTCHET!H484+[1]OTCHET!H485+[1]OTCHET!H488+[1]OTCHET!H489+[1]OTCHET!H492+[1]OTCHET!H493+[1]OTCHET!H494+[1]OTCHET!H496</f>
        <v>0</v>
      </c>
      <c r="I70" s="575">
        <f>+[1]OTCHET!I484+[1]OTCHET!I485+[1]OTCHET!I488+[1]OTCHET!I489+[1]OTCHET!I492+[1]OTCHET!I493+[1]OTCHET!I494+[1]OTCHET!I496</f>
        <v>0</v>
      </c>
    </row>
    <row r="71" spans="1:9" ht="15.75">
      <c r="A71" s="571" t="s">
        <v>114</v>
      </c>
      <c r="B71" s="571" t="s">
        <v>115</v>
      </c>
      <c r="C71" s="571"/>
      <c r="D71" s="572">
        <f>+[1]OTCHET!D497</f>
        <v>0</v>
      </c>
      <c r="E71" s="572">
        <f t="shared" si="1"/>
        <v>0</v>
      </c>
      <c r="F71" s="573">
        <f>+[1]OTCHET!F497</f>
        <v>0</v>
      </c>
      <c r="G71" s="574">
        <f>+[1]OTCHET!G497</f>
        <v>0</v>
      </c>
      <c r="H71" s="574">
        <f>+[1]OTCHET!H497</f>
        <v>0</v>
      </c>
      <c r="I71" s="575">
        <f>+[1]OTCHET!I497</f>
        <v>0</v>
      </c>
    </row>
    <row r="72" spans="1:9" ht="15.75">
      <c r="A72" s="571" t="s">
        <v>116</v>
      </c>
      <c r="B72" s="571" t="s">
        <v>117</v>
      </c>
      <c r="C72" s="571"/>
      <c r="D72" s="572">
        <f>+[1]OTCHET!D502</f>
        <v>0</v>
      </c>
      <c r="E72" s="572">
        <f t="shared" si="1"/>
        <v>0</v>
      </c>
      <c r="F72" s="573">
        <f>+[1]OTCHET!F502</f>
        <v>0</v>
      </c>
      <c r="G72" s="574">
        <f>+[1]OTCHET!G502</f>
        <v>0</v>
      </c>
      <c r="H72" s="574">
        <f>+[1]OTCHET!H502</f>
        <v>0</v>
      </c>
      <c r="I72" s="575">
        <f>+[1]OTCHET!I502</f>
        <v>0</v>
      </c>
    </row>
    <row r="73" spans="1:9" ht="15.75">
      <c r="A73" s="571" t="s">
        <v>118</v>
      </c>
      <c r="B73" s="571" t="s">
        <v>119</v>
      </c>
      <c r="C73" s="571"/>
      <c r="D73" s="572" t="str">
        <f>+[1]OTCHET!D542</f>
        <v>с чуждестранни ценни книжа и финасови активи (+/-)</v>
      </c>
      <c r="E73" s="572">
        <f t="shared" si="1"/>
        <v>0</v>
      </c>
      <c r="F73" s="573">
        <f>+[1]OTCHET!F542</f>
        <v>0</v>
      </c>
      <c r="G73" s="574">
        <f>+[1]OTCHET!G542</f>
        <v>0</v>
      </c>
      <c r="H73" s="574">
        <f>+[1]OTCHET!H542</f>
        <v>0</v>
      </c>
      <c r="I73" s="575">
        <f>+[1]OTCHET!I542</f>
        <v>0</v>
      </c>
    </row>
    <row r="74" spans="1:9" ht="15.75">
      <c r="A74" s="576" t="s">
        <v>120</v>
      </c>
      <c r="B74" s="576" t="s">
        <v>121</v>
      </c>
      <c r="C74" s="576"/>
      <c r="D74" s="572" t="e">
        <f>+[1]OTCHET!D581+[1]OTCHET!D582</f>
        <v>#VALUE!</v>
      </c>
      <c r="E74" s="572">
        <f t="shared" si="1"/>
        <v>0</v>
      </c>
      <c r="F74" s="573">
        <f>+[1]OTCHET!F581+[1]OTCHET!F582</f>
        <v>0</v>
      </c>
      <c r="G74" s="574">
        <f>+[1]OTCHET!G581+[1]OTCHET!G582</f>
        <v>0</v>
      </c>
      <c r="H74" s="574">
        <f>+[1]OTCHET!H581+[1]OTCHET!H582</f>
        <v>0</v>
      </c>
      <c r="I74" s="575">
        <f>+[1]OTCHET!I581+[1]OTCHET!I582</f>
        <v>0</v>
      </c>
    </row>
    <row r="75" spans="1:9" ht="15.75">
      <c r="A75" s="577" t="s">
        <v>122</v>
      </c>
      <c r="B75" s="577" t="s">
        <v>123</v>
      </c>
      <c r="C75" s="577"/>
      <c r="D75" s="578" t="e">
        <f>+[1]OTCHET!D583+[1]OTCHET!D584+[1]OTCHET!D585</f>
        <v>#VALUE!</v>
      </c>
      <c r="E75" s="578">
        <f t="shared" si="1"/>
        <v>0</v>
      </c>
      <c r="F75" s="579">
        <f>+[1]OTCHET!F583+[1]OTCHET!F584+[1]OTCHET!F585</f>
        <v>0</v>
      </c>
      <c r="G75" s="580">
        <f>+[1]OTCHET!G583+[1]OTCHET!G584+[1]OTCHET!G585</f>
        <v>0</v>
      </c>
      <c r="H75" s="580">
        <f>+[1]OTCHET!H583+[1]OTCHET!H584+[1]OTCHET!H585</f>
        <v>0</v>
      </c>
      <c r="I75" s="581">
        <f>+[1]OTCHET!I583+[1]OTCHET!I584+[1]OTCHET!I585</f>
        <v>0</v>
      </c>
    </row>
    <row r="76" spans="1:9" ht="15.75">
      <c r="A76" s="479" t="s">
        <v>124</v>
      </c>
      <c r="B76" s="480" t="s">
        <v>125</v>
      </c>
      <c r="C76" s="479"/>
      <c r="D76" s="518">
        <f>[1]OTCHET!D461</f>
        <v>0</v>
      </c>
      <c r="E76" s="518">
        <f t="shared" si="1"/>
        <v>0</v>
      </c>
      <c r="F76" s="519">
        <f>[1]OTCHET!F461</f>
        <v>0</v>
      </c>
      <c r="G76" s="520">
        <f>[1]OTCHET!G461</f>
        <v>0</v>
      </c>
      <c r="H76" s="520">
        <f>[1]OTCHET!H461</f>
        <v>0</v>
      </c>
      <c r="I76" s="521">
        <f>[1]OTCHET!I461</f>
        <v>0</v>
      </c>
    </row>
    <row r="77" spans="1:9" ht="15.75">
      <c r="A77" s="485" t="s">
        <v>126</v>
      </c>
      <c r="B77" s="391" t="s">
        <v>127</v>
      </c>
      <c r="C77" s="485"/>
      <c r="D77" s="526" t="e">
        <f>SUM(D78:D83)</f>
        <v>#VALUE!</v>
      </c>
      <c r="E77" s="526">
        <f>SUM(E78:E83)</f>
        <v>0</v>
      </c>
      <c r="F77" s="527">
        <f t="shared" ref="F77:I77" si="10">SUM(F78:F83)</f>
        <v>0</v>
      </c>
      <c r="G77" s="528">
        <f>SUM(G78:G83)</f>
        <v>0</v>
      </c>
      <c r="H77" s="528">
        <f>SUM(H78:H83)</f>
        <v>0</v>
      </c>
      <c r="I77" s="529">
        <f>SUM(I78:I83)</f>
        <v>0</v>
      </c>
    </row>
    <row r="78" spans="1:9" ht="15.75">
      <c r="A78" s="566" t="s">
        <v>128</v>
      </c>
      <c r="B78" s="566" t="s">
        <v>129</v>
      </c>
      <c r="C78" s="566"/>
      <c r="D78" s="567" t="e">
        <f>+[1]OTCHET!D466+[1]OTCHET!D469</f>
        <v>#VALUE!</v>
      </c>
      <c r="E78" s="567">
        <f t="shared" si="1"/>
        <v>0</v>
      </c>
      <c r="F78" s="568">
        <f>+[1]OTCHET!F466+[1]OTCHET!F469</f>
        <v>0</v>
      </c>
      <c r="G78" s="569">
        <f>+[1]OTCHET!G466+[1]OTCHET!G469</f>
        <v>0</v>
      </c>
      <c r="H78" s="569">
        <f>+[1]OTCHET!H466+[1]OTCHET!H469</f>
        <v>0</v>
      </c>
      <c r="I78" s="570">
        <f>+[1]OTCHET!I466+[1]OTCHET!I469</f>
        <v>0</v>
      </c>
    </row>
    <row r="79" spans="1:9" ht="15.75">
      <c r="A79" s="571" t="s">
        <v>130</v>
      </c>
      <c r="B79" s="571" t="s">
        <v>131</v>
      </c>
      <c r="C79" s="571"/>
      <c r="D79" s="572" t="e">
        <f>+[1]OTCHET!D467+[1]OTCHET!D470</f>
        <v>#VALUE!</v>
      </c>
      <c r="E79" s="572">
        <f t="shared" si="1"/>
        <v>0</v>
      </c>
      <c r="F79" s="573">
        <f>+[1]OTCHET!F467+[1]OTCHET!F470</f>
        <v>0</v>
      </c>
      <c r="G79" s="574">
        <f>+[1]OTCHET!G467+[1]OTCHET!G470</f>
        <v>0</v>
      </c>
      <c r="H79" s="574">
        <f>+[1]OTCHET!H467+[1]OTCHET!H470</f>
        <v>0</v>
      </c>
      <c r="I79" s="575">
        <f>+[1]OTCHET!I467+[1]OTCHET!I470</f>
        <v>0</v>
      </c>
    </row>
    <row r="80" spans="1:9" ht="15.75">
      <c r="A80" s="571" t="s">
        <v>132</v>
      </c>
      <c r="B80" s="571" t="s">
        <v>133</v>
      </c>
      <c r="C80" s="571"/>
      <c r="D80" s="572">
        <f>[1]OTCHET!D471</f>
        <v>0</v>
      </c>
      <c r="E80" s="572">
        <f t="shared" si="1"/>
        <v>0</v>
      </c>
      <c r="F80" s="573">
        <f>[1]OTCHET!F471</f>
        <v>0</v>
      </c>
      <c r="G80" s="574">
        <f>[1]OTCHET!G471</f>
        <v>0</v>
      </c>
      <c r="H80" s="574">
        <f>[1]OTCHET!H471</f>
        <v>0</v>
      </c>
      <c r="I80" s="575">
        <f>[1]OTCHET!I471</f>
        <v>0</v>
      </c>
    </row>
    <row r="81" spans="1:9" ht="15.75">
      <c r="A81" s="571"/>
      <c r="B81" s="571"/>
      <c r="C81" s="571"/>
      <c r="D81" s="572"/>
      <c r="E81" s="572">
        <f t="shared" si="1"/>
        <v>0</v>
      </c>
      <c r="F81" s="573"/>
      <c r="G81" s="574"/>
      <c r="H81" s="574"/>
      <c r="I81" s="575"/>
    </row>
    <row r="82" spans="1:9" ht="15.75">
      <c r="A82" s="571" t="s">
        <v>134</v>
      </c>
      <c r="B82" s="571" t="s">
        <v>135</v>
      </c>
      <c r="C82" s="571"/>
      <c r="D82" s="572" t="str">
        <f>+[1]OTCHET!D479</f>
        <v>предоставени заеми на крайни бенефициенти (-)</v>
      </c>
      <c r="E82" s="572">
        <f t="shared" si="1"/>
        <v>0</v>
      </c>
      <c r="F82" s="573">
        <f>+[1]OTCHET!F479</f>
        <v>0</v>
      </c>
      <c r="G82" s="574">
        <f>+[1]OTCHET!G479</f>
        <v>0</v>
      </c>
      <c r="H82" s="574">
        <f>+[1]OTCHET!H479</f>
        <v>0</v>
      </c>
      <c r="I82" s="575">
        <f>+[1]OTCHET!I479</f>
        <v>0</v>
      </c>
    </row>
    <row r="83" spans="1:9" ht="15.75">
      <c r="A83" s="582" t="s">
        <v>136</v>
      </c>
      <c r="B83" s="582" t="s">
        <v>137</v>
      </c>
      <c r="C83" s="582"/>
      <c r="D83" s="578" t="str">
        <f>+[1]OTCHET!D480</f>
        <v>възстановени суми по предоставени заеми на крайни бенефиценти (+)</v>
      </c>
      <c r="E83" s="578">
        <f t="shared" si="1"/>
        <v>0</v>
      </c>
      <c r="F83" s="579">
        <f>+[1]OTCHET!F480</f>
        <v>0</v>
      </c>
      <c r="G83" s="580">
        <f>+[1]OTCHET!G480</f>
        <v>0</v>
      </c>
      <c r="H83" s="580">
        <f>+[1]OTCHET!H480</f>
        <v>0</v>
      </c>
      <c r="I83" s="581">
        <f>+[1]OTCHET!I480</f>
        <v>0</v>
      </c>
    </row>
    <row r="84" spans="1:9" ht="15.75">
      <c r="A84" s="479" t="s">
        <v>138</v>
      </c>
      <c r="B84" s="480" t="s">
        <v>139</v>
      </c>
      <c r="C84" s="479"/>
      <c r="D84" s="518">
        <f>[1]OTCHET!D535</f>
        <v>0</v>
      </c>
      <c r="E84" s="518">
        <f t="shared" si="1"/>
        <v>0</v>
      </c>
      <c r="F84" s="519">
        <f>[1]OTCHET!F535</f>
        <v>0</v>
      </c>
      <c r="G84" s="520">
        <f>[1]OTCHET!G535</f>
        <v>0</v>
      </c>
      <c r="H84" s="520">
        <f>[1]OTCHET!H535</f>
        <v>0</v>
      </c>
      <c r="I84" s="521">
        <f>[1]OTCHET!I535</f>
        <v>0</v>
      </c>
    </row>
    <row r="85" spans="1:9" ht="15.75">
      <c r="A85" s="492" t="s">
        <v>140</v>
      </c>
      <c r="B85" s="491" t="s">
        <v>141</v>
      </c>
      <c r="C85" s="492"/>
      <c r="D85" s="522">
        <f>[1]OTCHET!D536</f>
        <v>0</v>
      </c>
      <c r="E85" s="522">
        <f t="shared" si="1"/>
        <v>0</v>
      </c>
      <c r="F85" s="523">
        <f>[1]OTCHET!F536</f>
        <v>0</v>
      </c>
      <c r="G85" s="524">
        <f>[1]OTCHET!G536</f>
        <v>0</v>
      </c>
      <c r="H85" s="524">
        <f>[1]OTCHET!H536</f>
        <v>0</v>
      </c>
      <c r="I85" s="525">
        <f>[1]OTCHET!I536</f>
        <v>0</v>
      </c>
    </row>
    <row r="86" spans="1:9" ht="15.75">
      <c r="A86" s="485" t="s">
        <v>142</v>
      </c>
      <c r="B86" s="391" t="s">
        <v>143</v>
      </c>
      <c r="C86" s="485"/>
      <c r="D86" s="526" t="e">
        <f>+D87+D88</f>
        <v>#VALUE!</v>
      </c>
      <c r="E86" s="526">
        <f>+E87+E88</f>
        <v>4594</v>
      </c>
      <c r="F86" s="527">
        <f t="shared" ref="F86:I86" si="11">+F87+F88</f>
        <v>2297</v>
      </c>
      <c r="G86" s="528">
        <f>+G87+G88</f>
        <v>-743</v>
      </c>
      <c r="H86" s="528">
        <f>+H87+H88</f>
        <v>0</v>
      </c>
      <c r="I86" s="529">
        <f>+I87+I88</f>
        <v>3040</v>
      </c>
    </row>
    <row r="87" spans="1:9" ht="15.75">
      <c r="A87" s="566" t="s">
        <v>144</v>
      </c>
      <c r="B87" s="566" t="s">
        <v>145</v>
      </c>
      <c r="C87" s="583"/>
      <c r="D87" s="567" t="e">
        <f>+[1]OTCHET!D503+[1]OTCHET!D512+[1]OTCHET!D516+[1]OTCHET!D543</f>
        <v>#VALUE!</v>
      </c>
      <c r="E87" s="567">
        <f t="shared" si="1"/>
        <v>0</v>
      </c>
      <c r="F87" s="568">
        <f>+[1]OTCHET!F503+[1]OTCHET!F512+[1]OTCHET!F516+[1]OTCHET!F543</f>
        <v>0</v>
      </c>
      <c r="G87" s="569">
        <f>+[1]OTCHET!G503+[1]OTCHET!G512+[1]OTCHET!G516+[1]OTCHET!G543</f>
        <v>0</v>
      </c>
      <c r="H87" s="569">
        <f>+[1]OTCHET!H503+[1]OTCHET!H512+[1]OTCHET!H516+[1]OTCHET!H543</f>
        <v>0</v>
      </c>
      <c r="I87" s="570">
        <f>+[1]OTCHET!I503+[1]OTCHET!I512+[1]OTCHET!I516+[1]OTCHET!I543</f>
        <v>0</v>
      </c>
    </row>
    <row r="88" spans="1:9" ht="15.75">
      <c r="A88" s="582" t="s">
        <v>146</v>
      </c>
      <c r="B88" s="582" t="s">
        <v>147</v>
      </c>
      <c r="C88" s="584"/>
      <c r="D88" s="578">
        <f>+[1]OTCHET!D521+[1]OTCHET!D524+[1]OTCHET!D544</f>
        <v>0</v>
      </c>
      <c r="E88" s="578">
        <f t="shared" si="1"/>
        <v>4594</v>
      </c>
      <c r="F88" s="579">
        <f>+[1]OTCHET!F521+[1]OTCHET!F524+[1]OTCHET!F544</f>
        <v>2297</v>
      </c>
      <c r="G88" s="580">
        <f>+[1]OTCHET!G521+[1]OTCHET!G524+[1]OTCHET!G544</f>
        <v>-743</v>
      </c>
      <c r="H88" s="580">
        <f>+[1]OTCHET!H521+[1]OTCHET!H524+[1]OTCHET!H544</f>
        <v>0</v>
      </c>
      <c r="I88" s="581">
        <f>+[1]OTCHET!I521+[1]OTCHET!I524+[1]OTCHET!I544</f>
        <v>3040</v>
      </c>
    </row>
    <row r="89" spans="1:9" ht="15.75">
      <c r="A89" s="479" t="s">
        <v>148</v>
      </c>
      <c r="B89" s="480" t="s">
        <v>149</v>
      </c>
      <c r="C89" s="585"/>
      <c r="D89" s="518">
        <f>[1]OTCHET!D531</f>
        <v>0</v>
      </c>
      <c r="E89" s="518">
        <f t="shared" ref="E89:E96" si="12">+F89+G89+H89+I89</f>
        <v>0</v>
      </c>
      <c r="F89" s="519">
        <f>[1]OTCHET!F531</f>
        <v>0</v>
      </c>
      <c r="G89" s="520">
        <f>[1]OTCHET!G531</f>
        <v>0</v>
      </c>
      <c r="H89" s="520">
        <f>[1]OTCHET!H531</f>
        <v>0</v>
      </c>
      <c r="I89" s="521">
        <f>[1]OTCHET!I531</f>
        <v>0</v>
      </c>
    </row>
    <row r="90" spans="1:9" ht="15.75">
      <c r="A90" s="492" t="s">
        <v>150</v>
      </c>
      <c r="B90" s="491" t="s">
        <v>151</v>
      </c>
      <c r="C90" s="492"/>
      <c r="D90" s="522" t="e">
        <f>+[1]OTCHET!D567+[1]OTCHET!D568+[1]OTCHET!D569+[1]OTCHET!D570+[1]OTCHET!D571+[1]OTCHET!D572</f>
        <v>#VALUE!</v>
      </c>
      <c r="E90" s="522">
        <f t="shared" si="12"/>
        <v>85876</v>
      </c>
      <c r="F90" s="523">
        <f>+[1]OTCHET!F567+[1]OTCHET!F568+[1]OTCHET!F569+[1]OTCHET!F570+[1]OTCHET!F571+[1]OTCHET!F572</f>
        <v>42938</v>
      </c>
      <c r="G90" s="524">
        <f>+[1]OTCHET!G567+[1]OTCHET!G568+[1]OTCHET!G569+[1]OTCHET!G570+[1]OTCHET!G571+[1]OTCHET!G572</f>
        <v>42938</v>
      </c>
      <c r="H90" s="524">
        <f>+[1]OTCHET!H567+[1]OTCHET!H568+[1]OTCHET!H569+[1]OTCHET!H570+[1]OTCHET!H571+[1]OTCHET!H572</f>
        <v>0</v>
      </c>
      <c r="I90" s="525">
        <f>+[1]OTCHET!I567+[1]OTCHET!I568+[1]OTCHET!I569+[1]OTCHET!I570+[1]OTCHET!I571+[1]OTCHET!I572</f>
        <v>0</v>
      </c>
    </row>
    <row r="91" spans="1:9" ht="15.75">
      <c r="A91" s="586" t="s">
        <v>152</v>
      </c>
      <c r="B91" s="586" t="s">
        <v>153</v>
      </c>
      <c r="C91" s="586"/>
      <c r="D91" s="430" t="e">
        <f>+[1]OTCHET!D573+[1]OTCHET!D574+[1]OTCHET!D575+[1]OTCHET!D576+[1]OTCHET!D577+[1]OTCHET!D578+[1]OTCHET!D579</f>
        <v>#VALUE!</v>
      </c>
      <c r="E91" s="430">
        <f t="shared" si="12"/>
        <v>-90470</v>
      </c>
      <c r="F91" s="431">
        <f>+[1]OTCHET!F573+[1]OTCHET!F574+[1]OTCHET!F575+[1]OTCHET!F576+[1]OTCHET!F577+[1]OTCHET!F578+[1]OTCHET!F579</f>
        <v>-45235</v>
      </c>
      <c r="G91" s="432">
        <f>+[1]OTCHET!G573+[1]OTCHET!G574+[1]OTCHET!G575+[1]OTCHET!G576+[1]OTCHET!G577+[1]OTCHET!G578+[1]OTCHET!G579</f>
        <v>-42195</v>
      </c>
      <c r="H91" s="432">
        <f>+[1]OTCHET!H573+[1]OTCHET!H574+[1]OTCHET!H575+[1]OTCHET!H576+[1]OTCHET!H577+[1]OTCHET!H578+[1]OTCHET!H579</f>
        <v>0</v>
      </c>
      <c r="I91" s="433">
        <f>+[1]OTCHET!I573+[1]OTCHET!I574+[1]OTCHET!I575+[1]OTCHET!I576+[1]OTCHET!I577+[1]OTCHET!I578+[1]OTCHET!I579</f>
        <v>-3040</v>
      </c>
    </row>
    <row r="92" spans="1:9" ht="15.75">
      <c r="A92" s="491" t="s">
        <v>154</v>
      </c>
      <c r="B92" s="491" t="s">
        <v>155</v>
      </c>
      <c r="C92" s="586"/>
      <c r="D92" s="430" t="str">
        <f>+[1]OTCHET!D580</f>
        <v xml:space="preserve"> преоценка на валутни наличности (нереализирани курсови разлики) по сметки и средства в страната  (+/-)</v>
      </c>
      <c r="E92" s="430">
        <f t="shared" si="12"/>
        <v>0</v>
      </c>
      <c r="F92" s="431">
        <f>+[1]OTCHET!F580</f>
        <v>0</v>
      </c>
      <c r="G92" s="432">
        <f>+[1]OTCHET!G580</f>
        <v>0</v>
      </c>
      <c r="H92" s="432">
        <f>+[1]OTCHET!H580</f>
        <v>0</v>
      </c>
      <c r="I92" s="433">
        <f>+[1]OTCHET!I580</f>
        <v>0</v>
      </c>
    </row>
    <row r="93" spans="1:9" ht="15.75">
      <c r="A93" s="491" t="s">
        <v>156</v>
      </c>
      <c r="B93" s="491" t="s">
        <v>157</v>
      </c>
      <c r="C93" s="491"/>
      <c r="D93" s="430" t="e">
        <f>+[1]OTCHET!D587+[1]OTCHET!D588</f>
        <v>#VALUE!</v>
      </c>
      <c r="E93" s="430">
        <f t="shared" si="12"/>
        <v>0</v>
      </c>
      <c r="F93" s="431">
        <f>+[1]OTCHET!F587+[1]OTCHET!F588</f>
        <v>0</v>
      </c>
      <c r="G93" s="432">
        <f>+[1]OTCHET!G587+[1]OTCHET!G588</f>
        <v>0</v>
      </c>
      <c r="H93" s="432">
        <f>+[1]OTCHET!H587+[1]OTCHET!H588</f>
        <v>0</v>
      </c>
      <c r="I93" s="433">
        <f>+[1]OTCHET!I587+[1]OTCHET!I588</f>
        <v>0</v>
      </c>
    </row>
    <row r="94" spans="1:9" ht="15.75">
      <c r="A94" s="491" t="s">
        <v>158</v>
      </c>
      <c r="B94" s="586" t="s">
        <v>159</v>
      </c>
      <c r="C94" s="491"/>
      <c r="D94" s="430" t="e">
        <f>+[1]OTCHET!D589+[1]OTCHET!D590</f>
        <v>#VALUE!</v>
      </c>
      <c r="E94" s="430">
        <f t="shared" si="12"/>
        <v>0</v>
      </c>
      <c r="F94" s="431">
        <f>+[1]OTCHET!F589+[1]OTCHET!F590</f>
        <v>0</v>
      </c>
      <c r="G94" s="432">
        <f>+[1]OTCHET!G589+[1]OTCHET!G590</f>
        <v>0</v>
      </c>
      <c r="H94" s="432">
        <f>+[1]OTCHET!H589+[1]OTCHET!H590</f>
        <v>0</v>
      </c>
      <c r="I94" s="433">
        <f>+[1]OTCHET!I589+[1]OTCHET!I590</f>
        <v>0</v>
      </c>
    </row>
    <row r="95" spans="1:9" ht="15.75">
      <c r="A95" s="391" t="s">
        <v>160</v>
      </c>
      <c r="B95" s="391" t="s">
        <v>161</v>
      </c>
      <c r="C95" s="391"/>
      <c r="D95" s="392">
        <f>[1]OTCHET!D591</f>
        <v>0</v>
      </c>
      <c r="E95" s="392">
        <f t="shared" si="12"/>
        <v>0</v>
      </c>
      <c r="F95" s="393">
        <f>[1]OTCHET!F591</f>
        <v>0</v>
      </c>
      <c r="G95" s="394">
        <f>[1]OTCHET!G591</f>
        <v>0</v>
      </c>
      <c r="H95" s="394">
        <f>[1]OTCHET!H591</f>
        <v>0</v>
      </c>
      <c r="I95" s="395">
        <f>[1]OTCHET!I591</f>
        <v>0</v>
      </c>
    </row>
    <row r="96" spans="1:9" ht="16.5" thickBot="1">
      <c r="A96" s="587" t="s">
        <v>162</v>
      </c>
      <c r="B96" s="587" t="s">
        <v>163</v>
      </c>
      <c r="C96" s="587"/>
      <c r="D96" s="588" t="str">
        <f>+[1]OTCHET!D594</f>
        <v>покупко-продажба на валута (+/-)</v>
      </c>
      <c r="E96" s="588">
        <f t="shared" si="12"/>
        <v>0</v>
      </c>
      <c r="F96" s="589">
        <f>+[1]OTCHET!F594</f>
        <v>0</v>
      </c>
      <c r="G96" s="590">
        <f>+[1]OTCHET!G594</f>
        <v>0</v>
      </c>
      <c r="H96" s="590">
        <f>+[1]OTCHET!H594</f>
        <v>0</v>
      </c>
      <c r="I96" s="591">
        <f>+[1]OTCHET!I594</f>
        <v>0</v>
      </c>
    </row>
    <row r="97" spans="1:9" ht="15.75">
      <c r="A97" s="321" t="e">
        <f>+IF(+SUM(D$65:I$65)=0,0,"Контрола: дефицит/излишък = финансиране с обратен знак (V. + VІ. = 0)")</f>
        <v>#VALUE!</v>
      </c>
      <c r="B97" s="592"/>
      <c r="C97" s="592"/>
      <c r="D97" s="593" t="e">
        <f t="shared" ref="D97:I97" si="13">+D$64+D$66</f>
        <v>#VALUE!</v>
      </c>
      <c r="E97" s="593">
        <f t="shared" si="13"/>
        <v>0</v>
      </c>
      <c r="F97" s="594">
        <f t="shared" si="13"/>
        <v>0</v>
      </c>
      <c r="G97" s="594">
        <f t="shared" si="13"/>
        <v>0</v>
      </c>
      <c r="H97" s="594">
        <f t="shared" si="13"/>
        <v>0</v>
      </c>
      <c r="I97" s="594">
        <f t="shared" si="13"/>
        <v>0</v>
      </c>
    </row>
    <row r="98" spans="1:9" ht="15.75">
      <c r="A98" s="595"/>
      <c r="B98" s="595"/>
      <c r="C98" s="595"/>
      <c r="D98" s="596"/>
      <c r="E98" s="249"/>
      <c r="F98" s="597"/>
      <c r="G98" s="334"/>
      <c r="H98" s="334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600"/>
      <c r="B107" s="600"/>
      <c r="C107" s="600"/>
      <c r="D107" s="601"/>
      <c r="E107" s="601"/>
      <c r="F107" s="601"/>
      <c r="G107" s="601"/>
      <c r="H107" s="601"/>
      <c r="I107" s="601"/>
    </row>
    <row r="108" spans="1:9">
      <c r="A108" s="600"/>
      <c r="B108" s="600"/>
      <c r="C108" s="600"/>
      <c r="D108" s="601"/>
      <c r="E108" s="601"/>
      <c r="F108" s="601"/>
      <c r="G108" s="601"/>
      <c r="H108" s="601"/>
      <c r="I108" s="601"/>
    </row>
    <row r="109" spans="1:9">
      <c r="A109" s="600"/>
      <c r="B109" s="600"/>
      <c r="C109" s="600"/>
      <c r="D109" s="601"/>
      <c r="E109" s="601"/>
      <c r="F109" s="601"/>
      <c r="G109" s="601"/>
      <c r="H109" s="601"/>
      <c r="I109" s="601"/>
    </row>
    <row r="110" spans="1:9">
      <c r="A110" s="600"/>
      <c r="B110" s="600"/>
      <c r="C110" s="600"/>
      <c r="D110" s="601"/>
      <c r="E110" s="601"/>
      <c r="F110" s="601"/>
      <c r="G110" s="601"/>
      <c r="H110" s="601"/>
      <c r="I110" s="601"/>
    </row>
    <row r="111" spans="1:9">
      <c r="A111" s="600"/>
      <c r="B111" s="600"/>
      <c r="C111" s="600"/>
      <c r="D111" s="601"/>
      <c r="E111" s="601"/>
      <c r="F111" s="601"/>
      <c r="G111" s="601"/>
      <c r="H111" s="601"/>
      <c r="I111" s="601"/>
    </row>
    <row r="112" spans="1:9">
      <c r="A112" s="600"/>
      <c r="B112" s="600"/>
      <c r="C112" s="600"/>
      <c r="D112" s="601"/>
      <c r="E112" s="601"/>
      <c r="F112" s="601"/>
      <c r="G112" s="601"/>
      <c r="H112" s="601"/>
      <c r="I112" s="601"/>
    </row>
    <row r="113" spans="1:9">
      <c r="A113" s="600"/>
      <c r="B113" s="600"/>
      <c r="C113" s="600"/>
      <c r="D113" s="601"/>
      <c r="E113" s="601"/>
      <c r="F113" s="601"/>
      <c r="G113" s="601"/>
      <c r="H113" s="601"/>
      <c r="I113" s="601"/>
    </row>
    <row r="114" spans="1:9">
      <c r="A114" s="600"/>
      <c r="B114" s="600"/>
      <c r="C114" s="600"/>
      <c r="D114" s="601"/>
      <c r="E114" s="601"/>
      <c r="F114" s="601"/>
      <c r="G114" s="601"/>
      <c r="H114" s="601"/>
      <c r="I114" s="601"/>
    </row>
    <row r="115" spans="1:9">
      <c r="A115" s="600"/>
      <c r="B115" s="600"/>
      <c r="C115" s="600"/>
      <c r="D115" s="601"/>
      <c r="E115" s="601"/>
      <c r="F115" s="601"/>
      <c r="G115" s="601"/>
      <c r="H115" s="601"/>
      <c r="I115" s="601"/>
    </row>
    <row r="116" spans="1:9">
      <c r="A116" s="600"/>
      <c r="B116" s="600"/>
      <c r="C116" s="600"/>
      <c r="D116" s="601"/>
      <c r="E116" s="601"/>
      <c r="F116" s="601"/>
      <c r="G116" s="601"/>
      <c r="H116" s="601"/>
      <c r="I116" s="601"/>
    </row>
    <row r="117" spans="1:9">
      <c r="A117" s="600"/>
      <c r="B117" s="600"/>
      <c r="C117" s="600"/>
      <c r="D117" s="601"/>
      <c r="E117" s="601"/>
      <c r="F117" s="601"/>
      <c r="G117" s="601"/>
      <c r="H117" s="601"/>
      <c r="I117" s="601"/>
    </row>
    <row r="118" spans="1:9">
      <c r="A118" s="600"/>
      <c r="B118" s="600"/>
      <c r="C118" s="600"/>
      <c r="D118" s="601"/>
      <c r="E118" s="601"/>
      <c r="F118" s="601"/>
      <c r="G118" s="601"/>
      <c r="H118" s="601"/>
      <c r="I118" s="601"/>
    </row>
    <row r="119" spans="1:9">
      <c r="A119" s="600"/>
      <c r="B119" s="600"/>
      <c r="C119" s="600"/>
      <c r="D119" s="601"/>
      <c r="E119" s="601"/>
      <c r="F119" s="601"/>
      <c r="G119" s="601"/>
      <c r="H119" s="601"/>
      <c r="I119" s="601"/>
    </row>
    <row r="120" spans="1:9">
      <c r="A120" s="600"/>
      <c r="B120" s="600"/>
      <c r="C120" s="600"/>
      <c r="D120" s="601"/>
      <c r="E120" s="601"/>
      <c r="F120" s="601"/>
      <c r="G120" s="601"/>
      <c r="H120" s="601"/>
      <c r="I120" s="601"/>
    </row>
    <row r="121" spans="1:9">
      <c r="A121" s="600"/>
      <c r="B121" s="600"/>
      <c r="C121" s="600"/>
      <c r="D121" s="601"/>
      <c r="E121" s="601"/>
      <c r="F121" s="601"/>
      <c r="G121" s="601"/>
      <c r="H121" s="601"/>
      <c r="I121" s="601"/>
    </row>
    <row r="122" spans="1:9">
      <c r="A122" s="600"/>
      <c r="B122" s="600"/>
      <c r="C122" s="600"/>
      <c r="D122" s="601"/>
      <c r="E122" s="601"/>
      <c r="F122" s="601"/>
      <c r="G122" s="601"/>
      <c r="H122" s="601"/>
      <c r="I122" s="601"/>
    </row>
    <row r="123" spans="1:9">
      <c r="A123" s="600"/>
      <c r="B123" s="600"/>
      <c r="C123" s="600"/>
      <c r="D123" s="601"/>
      <c r="E123" s="601"/>
      <c r="F123" s="601"/>
      <c r="G123" s="601"/>
      <c r="H123" s="601"/>
      <c r="I123" s="601"/>
    </row>
    <row r="124" spans="1:9">
      <c r="A124" s="600"/>
      <c r="B124" s="600"/>
      <c r="C124" s="600"/>
      <c r="D124" s="601"/>
      <c r="E124" s="601"/>
      <c r="F124" s="601"/>
      <c r="G124" s="601"/>
      <c r="H124" s="601"/>
      <c r="I124" s="601"/>
    </row>
    <row r="125" spans="1:9">
      <c r="A125" s="600"/>
      <c r="B125" s="600"/>
      <c r="C125" s="600"/>
      <c r="D125" s="601"/>
      <c r="E125" s="601"/>
      <c r="F125" s="601"/>
      <c r="G125" s="601"/>
      <c r="H125" s="601"/>
      <c r="I125" s="601"/>
    </row>
    <row r="126" spans="1:9">
      <c r="A126" s="600"/>
      <c r="B126" s="600"/>
      <c r="C126" s="600"/>
      <c r="D126" s="601"/>
      <c r="E126" s="601"/>
      <c r="F126" s="601"/>
      <c r="G126" s="601"/>
      <c r="H126" s="601"/>
      <c r="I126" s="601"/>
    </row>
    <row r="127" spans="1:9">
      <c r="A127" s="600"/>
      <c r="B127" s="600"/>
      <c r="C127" s="600"/>
      <c r="D127" s="601"/>
      <c r="E127" s="601"/>
      <c r="F127" s="601"/>
      <c r="G127" s="601"/>
      <c r="H127" s="601"/>
      <c r="I127" s="601"/>
    </row>
    <row r="128" spans="1:9">
      <c r="A128" s="600"/>
      <c r="B128" s="600"/>
      <c r="C128" s="600"/>
      <c r="D128" s="601"/>
      <c r="E128" s="601"/>
      <c r="F128" s="601"/>
      <c r="G128" s="601"/>
      <c r="H128" s="601"/>
      <c r="I128" s="601"/>
    </row>
    <row r="129" spans="1:9">
      <c r="A129" s="600"/>
      <c r="B129" s="600"/>
      <c r="C129" s="600"/>
      <c r="D129" s="601"/>
      <c r="E129" s="601"/>
      <c r="F129" s="601"/>
      <c r="G129" s="601"/>
      <c r="H129" s="601"/>
      <c r="I129" s="601"/>
    </row>
    <row r="130" spans="1:9">
      <c r="A130" s="600"/>
      <c r="B130" s="600"/>
      <c r="C130" s="600"/>
      <c r="D130" s="601"/>
      <c r="E130" s="601"/>
      <c r="F130" s="601"/>
      <c r="G130" s="601"/>
      <c r="H130" s="601"/>
      <c r="I130" s="601"/>
    </row>
    <row r="131" spans="1:9">
      <c r="A131" s="600"/>
      <c r="B131" s="600"/>
      <c r="C131" s="600"/>
      <c r="D131" s="601"/>
      <c r="E131" s="601"/>
      <c r="F131" s="601"/>
      <c r="G131" s="601"/>
      <c r="H131" s="601"/>
      <c r="I131" s="601"/>
    </row>
    <row r="132" spans="1:9">
      <c r="A132" s="600"/>
      <c r="B132" s="600"/>
      <c r="C132" s="600"/>
      <c r="D132" s="601"/>
      <c r="E132" s="601"/>
      <c r="F132" s="601"/>
      <c r="G132" s="601"/>
      <c r="H132" s="601"/>
      <c r="I132" s="601"/>
    </row>
    <row r="133" spans="1:9">
      <c r="A133" s="600"/>
      <c r="B133" s="600"/>
      <c r="C133" s="600"/>
      <c r="D133" s="601"/>
      <c r="E133" s="601"/>
      <c r="F133" s="601"/>
      <c r="G133" s="601"/>
      <c r="H133" s="601"/>
      <c r="I133" s="601"/>
    </row>
    <row r="134" spans="1:9">
      <c r="A134" s="600"/>
      <c r="B134" s="600"/>
      <c r="C134" s="600"/>
      <c r="D134" s="601"/>
      <c r="E134" s="601"/>
      <c r="F134" s="601"/>
      <c r="G134" s="601"/>
      <c r="H134" s="601"/>
      <c r="I134" s="601"/>
    </row>
    <row r="135" spans="1:9">
      <c r="A135" s="600"/>
      <c r="B135" s="600"/>
      <c r="C135" s="600"/>
      <c r="D135" s="601"/>
      <c r="E135" s="601"/>
      <c r="F135" s="601"/>
      <c r="G135" s="601"/>
      <c r="H135" s="601"/>
      <c r="I135" s="601"/>
    </row>
    <row r="136" spans="1:9">
      <c r="A136" s="600"/>
      <c r="B136" s="600"/>
      <c r="C136" s="600"/>
      <c r="D136" s="601"/>
      <c r="E136" s="601"/>
      <c r="F136" s="601"/>
      <c r="G136" s="601"/>
      <c r="H136" s="601"/>
      <c r="I136" s="601"/>
    </row>
    <row r="137" spans="1:9">
      <c r="A137" s="600"/>
      <c r="B137" s="600"/>
      <c r="C137" s="600"/>
      <c r="D137" s="601"/>
      <c r="E137" s="601"/>
      <c r="F137" s="601"/>
      <c r="G137" s="601"/>
      <c r="H137" s="601"/>
      <c r="I137" s="601"/>
    </row>
    <row r="138" spans="1:9">
      <c r="A138" s="600"/>
      <c r="B138" s="600"/>
      <c r="C138" s="600"/>
      <c r="D138" s="601"/>
      <c r="E138" s="601"/>
      <c r="F138" s="601"/>
      <c r="G138" s="601"/>
      <c r="H138" s="601"/>
      <c r="I138" s="601"/>
    </row>
    <row r="139" spans="1:9">
      <c r="A139" s="600"/>
      <c r="B139" s="600"/>
      <c r="C139" s="600"/>
      <c r="D139" s="601"/>
      <c r="E139" s="601"/>
      <c r="F139" s="601"/>
      <c r="G139" s="601"/>
      <c r="H139" s="601"/>
      <c r="I139" s="601"/>
    </row>
    <row r="140" spans="1:9">
      <c r="A140" s="600"/>
      <c r="B140" s="600"/>
      <c r="C140" s="600"/>
      <c r="D140" s="601"/>
      <c r="E140" s="601"/>
      <c r="F140" s="601"/>
      <c r="G140" s="601"/>
      <c r="H140" s="601"/>
      <c r="I140" s="601"/>
    </row>
    <row r="141" spans="1:9">
      <c r="A141" s="600"/>
      <c r="B141" s="600"/>
      <c r="C141" s="600"/>
      <c r="D141" s="601"/>
      <c r="E141" s="601"/>
      <c r="F141" s="601"/>
      <c r="G141" s="601"/>
      <c r="H141" s="601"/>
      <c r="I141" s="601"/>
    </row>
    <row r="142" spans="1:9">
      <c r="A142" s="600"/>
      <c r="B142" s="600"/>
      <c r="C142" s="600"/>
      <c r="D142" s="601"/>
      <c r="E142" s="601"/>
      <c r="F142" s="601"/>
      <c r="G142" s="601"/>
      <c r="H142" s="601"/>
      <c r="I142" s="601"/>
    </row>
    <row r="143" spans="1:9">
      <c r="A143" s="600"/>
      <c r="B143" s="600"/>
      <c r="C143" s="600"/>
      <c r="D143" s="601"/>
      <c r="E143" s="601"/>
      <c r="F143" s="601"/>
      <c r="G143" s="601"/>
      <c r="H143" s="601"/>
      <c r="I143" s="601"/>
    </row>
    <row r="144" spans="1:9">
      <c r="A144" s="600"/>
      <c r="B144" s="600"/>
      <c r="C144" s="600"/>
      <c r="D144" s="601"/>
      <c r="E144" s="601"/>
      <c r="F144" s="601"/>
      <c r="G144" s="601"/>
      <c r="H144" s="601"/>
      <c r="I144" s="601"/>
    </row>
    <row r="145" spans="1:9">
      <c r="A145" s="600"/>
      <c r="B145" s="600"/>
      <c r="C145" s="600"/>
      <c r="D145" s="601"/>
      <c r="E145" s="601"/>
      <c r="F145" s="601"/>
      <c r="G145" s="601"/>
      <c r="H145" s="601"/>
      <c r="I145" s="601"/>
    </row>
    <row r="146" spans="1:9">
      <c r="A146" s="600"/>
      <c r="B146" s="600"/>
      <c r="C146" s="600"/>
      <c r="D146" s="601"/>
      <c r="E146" s="601"/>
      <c r="F146" s="601"/>
      <c r="G146" s="601"/>
      <c r="H146" s="601"/>
      <c r="I146" s="601"/>
    </row>
    <row r="147" spans="1:9">
      <c r="A147" s="600"/>
      <c r="B147" s="600"/>
      <c r="C147" s="600"/>
      <c r="D147" s="601"/>
      <c r="E147" s="601"/>
      <c r="F147" s="601"/>
      <c r="G147" s="601"/>
      <c r="H147" s="601"/>
      <c r="I147" s="601"/>
    </row>
    <row r="148" spans="1:9">
      <c r="A148" s="600"/>
      <c r="B148" s="600"/>
      <c r="C148" s="600"/>
      <c r="D148" s="601"/>
      <c r="E148" s="601"/>
      <c r="F148" s="601"/>
      <c r="G148" s="601"/>
      <c r="H148" s="601"/>
      <c r="I148" s="601"/>
    </row>
    <row r="149" spans="1:9">
      <c r="A149" s="600"/>
      <c r="B149" s="600"/>
      <c r="C149" s="600"/>
      <c r="D149" s="601"/>
      <c r="E149" s="601"/>
      <c r="F149" s="601"/>
      <c r="G149" s="601"/>
      <c r="H149" s="601"/>
      <c r="I149" s="601"/>
    </row>
    <row r="150" spans="1:9">
      <c r="A150" s="600"/>
      <c r="B150" s="600"/>
      <c r="C150" s="600"/>
      <c r="D150" s="601"/>
      <c r="E150" s="601"/>
      <c r="F150" s="601"/>
      <c r="G150" s="601"/>
      <c r="H150" s="601"/>
      <c r="I150" s="601"/>
    </row>
    <row r="151" spans="1:9">
      <c r="A151" s="600"/>
      <c r="B151" s="600"/>
      <c r="C151" s="600"/>
      <c r="D151" s="601"/>
      <c r="E151" s="601"/>
      <c r="F151" s="601"/>
      <c r="G151" s="601"/>
      <c r="H151" s="601"/>
      <c r="I151" s="601"/>
    </row>
    <row r="152" spans="1:9">
      <c r="A152" s="600"/>
      <c r="B152" s="600"/>
      <c r="C152" s="600"/>
      <c r="D152" s="601"/>
      <c r="E152" s="601"/>
      <c r="F152" s="601"/>
      <c r="G152" s="601"/>
      <c r="H152" s="601"/>
      <c r="I152" s="601"/>
    </row>
    <row r="153" spans="1:9">
      <c r="A153" s="600"/>
      <c r="B153" s="600"/>
      <c r="C153" s="600"/>
      <c r="D153" s="601"/>
      <c r="E153" s="601"/>
      <c r="F153" s="601"/>
      <c r="G153" s="601"/>
      <c r="H153" s="601"/>
      <c r="I153" s="601"/>
    </row>
    <row r="154" spans="1:9">
      <c r="A154" s="600"/>
      <c r="B154" s="600"/>
      <c r="C154" s="600"/>
      <c r="D154" s="601"/>
      <c r="E154" s="601"/>
      <c r="F154" s="601"/>
      <c r="G154" s="601"/>
      <c r="H154" s="601"/>
      <c r="I154" s="601"/>
    </row>
    <row r="155" spans="1:9">
      <c r="A155" s="600"/>
      <c r="B155" s="600"/>
      <c r="C155" s="600"/>
      <c r="D155" s="601"/>
      <c r="E155" s="601"/>
      <c r="F155" s="601"/>
      <c r="G155" s="601"/>
      <c r="H155" s="601"/>
      <c r="I155" s="601"/>
    </row>
    <row r="156" spans="1:9">
      <c r="A156" s="600"/>
      <c r="B156" s="600"/>
      <c r="C156" s="600"/>
      <c r="D156" s="601"/>
      <c r="E156" s="601"/>
      <c r="F156" s="601"/>
      <c r="G156" s="601"/>
      <c r="H156" s="601"/>
      <c r="I156" s="601"/>
    </row>
    <row r="157" spans="1:9">
      <c r="A157" s="600"/>
      <c r="B157" s="600"/>
      <c r="C157" s="600"/>
      <c r="D157" s="601"/>
      <c r="E157" s="601"/>
      <c r="F157" s="601"/>
      <c r="G157" s="601"/>
      <c r="H157" s="601"/>
      <c r="I157" s="601"/>
    </row>
    <row r="158" spans="1:9">
      <c r="A158" s="600"/>
      <c r="B158" s="600"/>
      <c r="C158" s="600"/>
      <c r="D158" s="601"/>
      <c r="E158" s="601"/>
      <c r="F158" s="601"/>
      <c r="G158" s="601"/>
      <c r="H158" s="601"/>
      <c r="I158" s="601"/>
    </row>
    <row r="159" spans="1:9">
      <c r="A159" s="600"/>
      <c r="B159" s="600"/>
      <c r="C159" s="600"/>
      <c r="D159" s="601"/>
      <c r="E159" s="601"/>
      <c r="F159" s="601"/>
      <c r="G159" s="601"/>
      <c r="H159" s="601"/>
      <c r="I159" s="601"/>
    </row>
    <row r="160" spans="1:9">
      <c r="A160" s="600"/>
      <c r="B160" s="600"/>
      <c r="C160" s="600"/>
      <c r="D160" s="601"/>
      <c r="E160" s="601"/>
      <c r="F160" s="601"/>
      <c r="G160" s="601"/>
      <c r="H160" s="601"/>
      <c r="I160" s="601"/>
    </row>
    <row r="161" spans="1:9">
      <c r="A161" s="600"/>
      <c r="B161" s="600"/>
      <c r="C161" s="600"/>
      <c r="D161" s="601"/>
      <c r="E161" s="601"/>
      <c r="F161" s="601"/>
      <c r="G161" s="601"/>
      <c r="H161" s="601"/>
      <c r="I161" s="601"/>
    </row>
    <row r="162" spans="1:9">
      <c r="A162" s="600"/>
      <c r="B162" s="600"/>
      <c r="C162" s="600"/>
      <c r="D162" s="601"/>
      <c r="E162" s="601"/>
      <c r="F162" s="601"/>
      <c r="G162" s="601"/>
      <c r="H162" s="601"/>
      <c r="I162" s="601"/>
    </row>
    <row r="163" spans="1:9">
      <c r="A163" s="600"/>
      <c r="B163" s="600"/>
      <c r="C163" s="600"/>
      <c r="D163" s="601"/>
      <c r="E163" s="601"/>
      <c r="F163" s="601"/>
      <c r="G163" s="601"/>
      <c r="H163" s="601"/>
      <c r="I163" s="601"/>
    </row>
    <row r="164" spans="1:9">
      <c r="A164" s="600"/>
      <c r="B164" s="600"/>
      <c r="C164" s="600"/>
      <c r="D164" s="601"/>
      <c r="E164" s="601"/>
      <c r="F164" s="601"/>
      <c r="G164" s="601"/>
      <c r="H164" s="601"/>
      <c r="I164" s="601"/>
    </row>
    <row r="165" spans="1:9">
      <c r="A165" s="600"/>
      <c r="B165" s="600"/>
      <c r="C165" s="600"/>
      <c r="D165" s="601"/>
      <c r="E165" s="601"/>
      <c r="F165" s="601"/>
      <c r="G165" s="601"/>
      <c r="H165" s="601"/>
      <c r="I165" s="601"/>
    </row>
    <row r="166" spans="1:9">
      <c r="A166" s="600"/>
      <c r="B166" s="600"/>
      <c r="C166" s="600"/>
      <c r="D166" s="601"/>
      <c r="E166" s="601"/>
      <c r="F166" s="601"/>
      <c r="G166" s="601"/>
      <c r="H166" s="601"/>
      <c r="I166" s="601"/>
    </row>
    <row r="167" spans="1:9">
      <c r="A167" s="600"/>
      <c r="B167" s="600"/>
      <c r="C167" s="600"/>
      <c r="D167" s="601"/>
      <c r="E167" s="601"/>
      <c r="F167" s="601"/>
      <c r="G167" s="601"/>
      <c r="H167" s="601"/>
      <c r="I167" s="601"/>
    </row>
    <row r="168" spans="1:9">
      <c r="A168" s="600"/>
      <c r="B168" s="600"/>
      <c r="C168" s="600"/>
      <c r="D168" s="601"/>
      <c r="E168" s="601"/>
      <c r="F168" s="601"/>
      <c r="G168" s="601"/>
      <c r="H168" s="601"/>
      <c r="I168" s="601"/>
    </row>
    <row r="169" spans="1:9">
      <c r="A169" s="600"/>
      <c r="B169" s="600"/>
      <c r="C169" s="600"/>
      <c r="D169" s="601"/>
      <c r="E169" s="601"/>
      <c r="F169" s="601"/>
      <c r="G169" s="601"/>
      <c r="H169" s="601"/>
      <c r="I169" s="601"/>
    </row>
    <row r="170" spans="1:9">
      <c r="A170" s="600"/>
      <c r="B170" s="600"/>
      <c r="C170" s="600"/>
      <c r="D170" s="601"/>
      <c r="E170" s="601"/>
      <c r="F170" s="601"/>
      <c r="G170" s="601"/>
      <c r="H170" s="601"/>
      <c r="I170" s="601"/>
    </row>
    <row r="171" spans="1:9">
      <c r="A171" s="600"/>
      <c r="B171" s="600"/>
      <c r="C171" s="600"/>
      <c r="D171" s="601"/>
      <c r="E171" s="601"/>
      <c r="F171" s="601"/>
      <c r="G171" s="601"/>
      <c r="H171" s="601"/>
      <c r="I171" s="601"/>
    </row>
    <row r="172" spans="1:9">
      <c r="A172" s="600"/>
      <c r="B172" s="600"/>
      <c r="C172" s="600"/>
      <c r="D172" s="601"/>
      <c r="E172" s="601"/>
      <c r="F172" s="601"/>
      <c r="G172" s="601"/>
      <c r="H172" s="601"/>
      <c r="I172" s="601"/>
    </row>
    <row r="173" spans="1:9">
      <c r="A173" s="600"/>
      <c r="B173" s="600"/>
      <c r="C173" s="600"/>
      <c r="D173" s="601"/>
      <c r="E173" s="601"/>
      <c r="F173" s="601"/>
      <c r="G173" s="601"/>
      <c r="H173" s="601"/>
      <c r="I173" s="601"/>
    </row>
    <row r="174" spans="1:9">
      <c r="A174" s="600"/>
      <c r="B174" s="600"/>
      <c r="C174" s="600"/>
      <c r="D174" s="601"/>
      <c r="E174" s="601"/>
      <c r="F174" s="601"/>
      <c r="G174" s="601"/>
      <c r="H174" s="601"/>
      <c r="I174" s="601"/>
    </row>
    <row r="175" spans="1:9">
      <c r="A175" s="600"/>
      <c r="B175" s="600"/>
      <c r="C175" s="600"/>
      <c r="D175" s="601"/>
      <c r="E175" s="601"/>
      <c r="F175" s="601"/>
      <c r="G175" s="601"/>
      <c r="H175" s="601"/>
      <c r="I175" s="601"/>
    </row>
    <row r="176" spans="1:9">
      <c r="A176" s="600"/>
      <c r="B176" s="600"/>
      <c r="C176" s="600"/>
      <c r="D176" s="601"/>
      <c r="E176" s="601"/>
      <c r="F176" s="601"/>
      <c r="G176" s="601"/>
      <c r="H176" s="601"/>
      <c r="I176" s="601"/>
    </row>
    <row r="177" spans="1:9">
      <c r="A177" s="600"/>
      <c r="B177" s="600"/>
      <c r="C177" s="600"/>
      <c r="D177" s="601"/>
      <c r="E177" s="601"/>
      <c r="F177" s="601"/>
      <c r="G177" s="601"/>
      <c r="H177" s="601"/>
      <c r="I177" s="601"/>
    </row>
    <row r="178" spans="1:9">
      <c r="A178" s="600"/>
      <c r="B178" s="600"/>
      <c r="C178" s="600"/>
      <c r="D178" s="601"/>
      <c r="E178" s="601"/>
      <c r="F178" s="601"/>
      <c r="G178" s="601"/>
      <c r="H178" s="601"/>
      <c r="I178" s="601"/>
    </row>
    <row r="179" spans="1:9">
      <c r="A179" s="600"/>
      <c r="B179" s="600"/>
      <c r="C179" s="600"/>
      <c r="D179" s="601"/>
      <c r="E179" s="601"/>
      <c r="F179" s="601"/>
      <c r="G179" s="601"/>
      <c r="H179" s="601"/>
      <c r="I179" s="601"/>
    </row>
    <row r="180" spans="1:9">
      <c r="A180" s="600"/>
      <c r="B180" s="600"/>
      <c r="C180" s="600"/>
      <c r="D180" s="601"/>
      <c r="E180" s="601"/>
      <c r="F180" s="601"/>
      <c r="G180" s="601"/>
      <c r="H180" s="601"/>
      <c r="I180" s="601"/>
    </row>
    <row r="181" spans="1:9">
      <c r="A181" s="600"/>
      <c r="B181" s="600"/>
      <c r="C181" s="600"/>
      <c r="D181" s="601"/>
      <c r="E181" s="601"/>
      <c r="F181" s="601"/>
      <c r="G181" s="601"/>
      <c r="H181" s="601"/>
      <c r="I181" s="601"/>
    </row>
    <row r="182" spans="1:9">
      <c r="A182" s="600"/>
      <c r="B182" s="600"/>
      <c r="C182" s="600"/>
      <c r="D182" s="601"/>
      <c r="E182" s="601"/>
      <c r="F182" s="601"/>
      <c r="G182" s="601"/>
      <c r="H182" s="601"/>
      <c r="I182" s="601"/>
    </row>
    <row r="183" spans="1:9">
      <c r="A183" s="600"/>
      <c r="B183" s="600"/>
      <c r="C183" s="600"/>
      <c r="D183" s="601"/>
      <c r="E183" s="601"/>
      <c r="F183" s="601"/>
      <c r="G183" s="601"/>
      <c r="H183" s="601"/>
      <c r="I183" s="601"/>
    </row>
    <row r="184" spans="1:9">
      <c r="A184" s="600"/>
      <c r="B184" s="600"/>
      <c r="C184" s="600"/>
      <c r="D184" s="601"/>
      <c r="E184" s="601"/>
      <c r="F184" s="601"/>
      <c r="G184" s="601"/>
      <c r="H184" s="601"/>
      <c r="I184" s="601"/>
    </row>
    <row r="185" spans="1:9">
      <c r="A185" s="600"/>
      <c r="B185" s="600"/>
      <c r="C185" s="600"/>
      <c r="D185" s="601"/>
      <c r="E185" s="601"/>
      <c r="F185" s="601"/>
      <c r="G185" s="601"/>
      <c r="H185" s="601"/>
      <c r="I185" s="601"/>
    </row>
    <row r="186" spans="1:9">
      <c r="A186" s="600"/>
      <c r="B186" s="600"/>
      <c r="C186" s="600"/>
      <c r="D186" s="601"/>
      <c r="E186" s="601"/>
      <c r="F186" s="601"/>
      <c r="G186" s="601"/>
      <c r="H186" s="601"/>
      <c r="I186" s="601"/>
    </row>
    <row r="187" spans="1:9">
      <c r="A187" s="600"/>
      <c r="B187" s="600"/>
      <c r="C187" s="600"/>
      <c r="D187" s="601"/>
      <c r="E187" s="601"/>
      <c r="F187" s="601"/>
      <c r="G187" s="601"/>
      <c r="H187" s="601"/>
      <c r="I187" s="601"/>
    </row>
    <row r="188" spans="1:9">
      <c r="A188" s="600"/>
      <c r="B188" s="600"/>
      <c r="C188" s="600"/>
      <c r="D188" s="601"/>
      <c r="E188" s="601"/>
      <c r="F188" s="601"/>
      <c r="G188" s="601"/>
      <c r="H188" s="601"/>
      <c r="I188" s="601"/>
    </row>
    <row r="189" spans="1:9">
      <c r="A189" s="600"/>
      <c r="B189" s="600"/>
      <c r="C189" s="600"/>
      <c r="D189" s="601"/>
      <c r="E189" s="601"/>
      <c r="F189" s="601"/>
      <c r="G189" s="601"/>
      <c r="H189" s="601"/>
      <c r="I189" s="601"/>
    </row>
    <row r="190" spans="1:9">
      <c r="A190" s="600"/>
      <c r="B190" s="600"/>
      <c r="C190" s="600"/>
      <c r="D190" s="601"/>
      <c r="E190" s="601"/>
      <c r="F190" s="601"/>
      <c r="G190" s="601"/>
      <c r="H190" s="601"/>
      <c r="I190" s="601"/>
    </row>
    <row r="191" spans="1:9">
      <c r="A191" s="600"/>
      <c r="B191" s="600"/>
      <c r="C191" s="600"/>
      <c r="D191" s="601"/>
      <c r="E191" s="601"/>
      <c r="F191" s="601"/>
      <c r="G191" s="601"/>
      <c r="H191" s="601"/>
      <c r="I191" s="601"/>
    </row>
    <row r="192" spans="1:9">
      <c r="A192" s="600"/>
      <c r="B192" s="600"/>
      <c r="C192" s="600"/>
      <c r="D192" s="601"/>
      <c r="E192" s="601"/>
      <c r="F192" s="601"/>
      <c r="G192" s="601"/>
      <c r="H192" s="601"/>
      <c r="I192" s="601"/>
    </row>
    <row r="193" spans="1:9">
      <c r="A193" s="600"/>
      <c r="B193" s="600"/>
      <c r="C193" s="600"/>
      <c r="D193" s="601"/>
      <c r="E193" s="601"/>
      <c r="F193" s="601"/>
      <c r="G193" s="601"/>
      <c r="H193" s="601"/>
      <c r="I193" s="601"/>
    </row>
    <row r="194" spans="1:9">
      <c r="A194" s="600"/>
      <c r="B194" s="600"/>
      <c r="C194" s="600"/>
      <c r="D194" s="601"/>
      <c r="E194" s="601"/>
      <c r="F194" s="601"/>
      <c r="G194" s="601"/>
      <c r="H194" s="601"/>
      <c r="I194" s="601"/>
    </row>
    <row r="195" spans="1:9">
      <c r="A195" s="600"/>
      <c r="B195" s="600"/>
      <c r="C195" s="600"/>
      <c r="D195" s="601"/>
      <c r="E195" s="601"/>
      <c r="F195" s="601"/>
      <c r="G195" s="601"/>
      <c r="H195" s="601"/>
      <c r="I195" s="601"/>
    </row>
    <row r="196" spans="1:9">
      <c r="A196" s="600"/>
      <c r="B196" s="600"/>
      <c r="C196" s="600"/>
      <c r="D196" s="601"/>
      <c r="E196" s="601"/>
      <c r="F196" s="601"/>
      <c r="G196" s="601"/>
      <c r="H196" s="601"/>
      <c r="I196" s="601"/>
    </row>
    <row r="197" spans="1:9">
      <c r="A197" s="600"/>
      <c r="B197" s="600"/>
      <c r="C197" s="600"/>
      <c r="D197" s="601"/>
      <c r="E197" s="601"/>
      <c r="F197" s="601"/>
      <c r="G197" s="601"/>
      <c r="H197" s="601"/>
      <c r="I197" s="601"/>
    </row>
    <row r="198" spans="1:9">
      <c r="A198" s="600"/>
      <c r="B198" s="600"/>
      <c r="C198" s="600"/>
      <c r="D198" s="601"/>
      <c r="E198" s="601"/>
      <c r="F198" s="601"/>
      <c r="G198" s="601"/>
      <c r="H198" s="601"/>
      <c r="I198" s="601"/>
    </row>
    <row r="199" spans="1:9">
      <c r="A199" s="600"/>
      <c r="B199" s="600"/>
      <c r="C199" s="600"/>
      <c r="D199" s="601"/>
      <c r="E199" s="601"/>
      <c r="F199" s="601"/>
      <c r="G199" s="601"/>
      <c r="H199" s="601"/>
      <c r="I199" s="601"/>
    </row>
    <row r="200" spans="1:9">
      <c r="A200" s="600"/>
      <c r="B200" s="600"/>
      <c r="C200" s="600"/>
      <c r="D200" s="601"/>
      <c r="E200" s="601"/>
      <c r="F200" s="601"/>
      <c r="G200" s="601"/>
      <c r="H200" s="601"/>
      <c r="I200" s="601"/>
    </row>
    <row r="201" spans="1:9">
      <c r="A201" s="600"/>
      <c r="B201" s="600"/>
      <c r="C201" s="600"/>
      <c r="D201" s="601"/>
      <c r="E201" s="601"/>
      <c r="F201" s="601"/>
      <c r="G201" s="601"/>
      <c r="H201" s="601"/>
      <c r="I201" s="601"/>
    </row>
    <row r="202" spans="1:9">
      <c r="A202" s="600"/>
      <c r="B202" s="600"/>
      <c r="C202" s="600"/>
      <c r="D202" s="601"/>
      <c r="E202" s="601"/>
      <c r="F202" s="601"/>
      <c r="G202" s="601"/>
      <c r="H202" s="601"/>
      <c r="I202" s="601"/>
    </row>
    <row r="203" spans="1:9">
      <c r="A203" s="600"/>
      <c r="B203" s="600"/>
      <c r="C203" s="600"/>
      <c r="D203" s="601"/>
      <c r="E203" s="601"/>
      <c r="F203" s="601"/>
      <c r="G203" s="601"/>
      <c r="H203" s="601"/>
      <c r="I203" s="601"/>
    </row>
    <row r="204" spans="1:9">
      <c r="A204" s="600"/>
      <c r="B204" s="600"/>
      <c r="C204" s="600"/>
      <c r="D204" s="601"/>
      <c r="E204" s="601"/>
      <c r="F204" s="601"/>
      <c r="G204" s="601"/>
      <c r="H204" s="601"/>
      <c r="I204" s="601"/>
    </row>
    <row r="205" spans="1:9">
      <c r="A205" s="600"/>
      <c r="B205" s="600"/>
      <c r="C205" s="600"/>
      <c r="D205" s="601"/>
      <c r="E205" s="601"/>
      <c r="F205" s="601"/>
      <c r="G205" s="601"/>
      <c r="H205" s="601"/>
      <c r="I205" s="601"/>
    </row>
    <row r="206" spans="1:9">
      <c r="A206" s="600"/>
      <c r="B206" s="600"/>
      <c r="C206" s="600"/>
      <c r="D206" s="601"/>
      <c r="E206" s="601"/>
      <c r="F206" s="601"/>
      <c r="G206" s="601"/>
      <c r="H206" s="601"/>
      <c r="I206" s="601"/>
    </row>
    <row r="207" spans="1:9">
      <c r="A207" s="600"/>
      <c r="B207" s="600"/>
      <c r="C207" s="600"/>
      <c r="D207" s="601"/>
      <c r="E207" s="601"/>
      <c r="F207" s="601"/>
      <c r="G207" s="601"/>
      <c r="H207" s="601"/>
      <c r="I207" s="601"/>
    </row>
    <row r="208" spans="1:9">
      <c r="A208" s="600"/>
      <c r="B208" s="600"/>
      <c r="C208" s="600"/>
      <c r="D208" s="601"/>
      <c r="E208" s="601"/>
      <c r="F208" s="601"/>
      <c r="G208" s="601"/>
      <c r="H208" s="601"/>
      <c r="I208" s="601"/>
    </row>
    <row r="209" spans="1:9">
      <c r="A209" s="600"/>
      <c r="B209" s="600"/>
      <c r="C209" s="600"/>
      <c r="D209" s="601"/>
      <c r="E209" s="601"/>
      <c r="F209" s="601"/>
      <c r="G209" s="601"/>
      <c r="H209" s="601"/>
      <c r="I209" s="601"/>
    </row>
    <row r="210" spans="1:9">
      <c r="A210" s="600"/>
      <c r="B210" s="600"/>
      <c r="C210" s="600"/>
      <c r="D210" s="601"/>
      <c r="E210" s="601"/>
      <c r="F210" s="601"/>
      <c r="G210" s="601"/>
      <c r="H210" s="601"/>
      <c r="I210" s="601"/>
    </row>
    <row r="211" spans="1:9">
      <c r="A211" s="600"/>
      <c r="B211" s="600"/>
      <c r="C211" s="600"/>
      <c r="D211" s="601"/>
      <c r="E211" s="601"/>
      <c r="F211" s="601"/>
      <c r="G211" s="601"/>
      <c r="H211" s="601"/>
      <c r="I211" s="601"/>
    </row>
    <row r="212" spans="1:9">
      <c r="A212" s="600"/>
      <c r="B212" s="600"/>
      <c r="C212" s="600"/>
      <c r="D212" s="601"/>
      <c r="E212" s="601"/>
      <c r="F212" s="601"/>
      <c r="G212" s="601"/>
      <c r="H212" s="601"/>
      <c r="I212" s="601"/>
    </row>
    <row r="213" spans="1:9">
      <c r="A213" s="600"/>
      <c r="B213" s="600"/>
      <c r="C213" s="600"/>
      <c r="D213" s="601"/>
      <c r="E213" s="601"/>
      <c r="F213" s="601"/>
      <c r="G213" s="601"/>
      <c r="H213" s="601"/>
      <c r="I213" s="601"/>
    </row>
    <row r="214" spans="1:9">
      <c r="A214" s="600"/>
      <c r="B214" s="600"/>
      <c r="C214" s="600"/>
      <c r="D214" s="601"/>
      <c r="E214" s="601"/>
      <c r="F214" s="601"/>
      <c r="G214" s="601"/>
      <c r="H214" s="601"/>
      <c r="I214" s="601"/>
    </row>
    <row r="215" spans="1:9">
      <c r="A215" s="600"/>
      <c r="B215" s="600"/>
      <c r="C215" s="600"/>
      <c r="D215" s="601"/>
      <c r="E215" s="601"/>
      <c r="F215" s="601"/>
      <c r="G215" s="601"/>
      <c r="H215" s="601"/>
      <c r="I215" s="601"/>
    </row>
    <row r="216" spans="1:9">
      <c r="A216" s="600"/>
      <c r="B216" s="600"/>
      <c r="C216" s="600"/>
      <c r="D216" s="601"/>
      <c r="E216" s="601"/>
      <c r="F216" s="601"/>
      <c r="G216" s="601"/>
      <c r="H216" s="601"/>
      <c r="I216" s="601"/>
    </row>
    <row r="217" spans="1:9">
      <c r="A217" s="600"/>
      <c r="B217" s="600"/>
      <c r="C217" s="600"/>
      <c r="D217" s="601"/>
      <c r="E217" s="601"/>
      <c r="F217" s="601"/>
      <c r="G217" s="601"/>
      <c r="H217" s="601"/>
      <c r="I217" s="601"/>
    </row>
    <row r="218" spans="1:9">
      <c r="A218" s="600"/>
      <c r="B218" s="600"/>
      <c r="C218" s="600"/>
      <c r="D218" s="601"/>
      <c r="E218" s="601"/>
      <c r="F218" s="601"/>
      <c r="G218" s="601"/>
      <c r="H218" s="601"/>
      <c r="I218" s="601"/>
    </row>
    <row r="219" spans="1:9">
      <c r="A219" s="600"/>
      <c r="B219" s="600"/>
      <c r="C219" s="600"/>
      <c r="D219" s="601"/>
      <c r="E219" s="601"/>
      <c r="F219" s="601"/>
      <c r="G219" s="601"/>
      <c r="H219" s="601"/>
      <c r="I219" s="601"/>
    </row>
    <row r="220" spans="1:9">
      <c r="A220" s="600"/>
      <c r="B220" s="600"/>
      <c r="C220" s="600"/>
      <c r="D220" s="601"/>
      <c r="E220" s="601"/>
      <c r="F220" s="601"/>
      <c r="G220" s="601"/>
      <c r="H220" s="601"/>
      <c r="I220" s="601"/>
    </row>
    <row r="221" spans="1:9">
      <c r="A221" s="600"/>
      <c r="B221" s="600"/>
      <c r="C221" s="600"/>
      <c r="D221" s="601"/>
      <c r="E221" s="601"/>
      <c r="F221" s="601"/>
      <c r="G221" s="601"/>
      <c r="H221" s="601"/>
      <c r="I221" s="601"/>
    </row>
    <row r="222" spans="1:9">
      <c r="A222" s="600"/>
      <c r="B222" s="600"/>
      <c r="C222" s="600"/>
      <c r="D222" s="601"/>
      <c r="E222" s="601"/>
      <c r="F222" s="601"/>
      <c r="G222" s="601"/>
      <c r="H222" s="601"/>
      <c r="I222" s="601"/>
    </row>
    <row r="223" spans="1:9">
      <c r="A223" s="600"/>
      <c r="B223" s="600"/>
      <c r="C223" s="600"/>
      <c r="D223" s="601"/>
      <c r="E223" s="601"/>
      <c r="F223" s="601"/>
      <c r="G223" s="601"/>
      <c r="H223" s="601"/>
      <c r="I223" s="601"/>
    </row>
    <row r="224" spans="1:9">
      <c r="A224" s="600"/>
      <c r="B224" s="600"/>
      <c r="C224" s="600"/>
      <c r="D224" s="601"/>
      <c r="E224" s="601"/>
      <c r="F224" s="601"/>
      <c r="G224" s="601"/>
      <c r="H224" s="601"/>
      <c r="I224" s="601"/>
    </row>
    <row r="225" spans="1:9">
      <c r="A225" s="600"/>
      <c r="B225" s="600"/>
      <c r="C225" s="600"/>
      <c r="D225" s="601"/>
      <c r="E225" s="601"/>
      <c r="F225" s="601"/>
      <c r="G225" s="601"/>
      <c r="H225" s="601"/>
      <c r="I225" s="601"/>
    </row>
    <row r="226" spans="1:9">
      <c r="A226" s="600"/>
      <c r="B226" s="600"/>
      <c r="C226" s="600"/>
      <c r="D226" s="601"/>
      <c r="E226" s="601"/>
      <c r="F226" s="601"/>
      <c r="G226" s="601"/>
      <c r="H226" s="601"/>
      <c r="I226" s="601"/>
    </row>
    <row r="227" spans="1:9">
      <c r="A227" s="600"/>
      <c r="B227" s="600"/>
      <c r="C227" s="600"/>
      <c r="D227" s="601"/>
      <c r="E227" s="601"/>
      <c r="F227" s="601"/>
      <c r="G227" s="601"/>
      <c r="H227" s="601"/>
      <c r="I227" s="601"/>
    </row>
    <row r="228" spans="1:9">
      <c r="A228" s="600"/>
      <c r="B228" s="600"/>
      <c r="C228" s="600"/>
      <c r="D228" s="601"/>
      <c r="E228" s="601"/>
      <c r="F228" s="601"/>
      <c r="G228" s="601"/>
      <c r="H228" s="601"/>
      <c r="I228" s="601"/>
    </row>
    <row r="229" spans="1:9">
      <c r="A229" s="600"/>
      <c r="B229" s="600"/>
      <c r="C229" s="600"/>
      <c r="D229" s="601"/>
      <c r="E229" s="601"/>
      <c r="F229" s="601"/>
      <c r="G229" s="601"/>
      <c r="H229" s="601"/>
      <c r="I229" s="601"/>
    </row>
    <row r="230" spans="1:9">
      <c r="A230" s="600"/>
      <c r="B230" s="600"/>
      <c r="C230" s="600"/>
      <c r="D230" s="601"/>
      <c r="E230" s="601"/>
      <c r="F230" s="601"/>
      <c r="G230" s="601"/>
      <c r="H230" s="601"/>
      <c r="I230" s="601"/>
    </row>
    <row r="231" spans="1:9">
      <c r="A231" s="600"/>
      <c r="B231" s="600"/>
      <c r="C231" s="600"/>
      <c r="D231" s="601"/>
      <c r="E231" s="601"/>
      <c r="F231" s="601"/>
      <c r="G231" s="601"/>
      <c r="H231" s="601"/>
      <c r="I231" s="601"/>
    </row>
    <row r="232" spans="1:9">
      <c r="A232" s="600"/>
      <c r="B232" s="600"/>
      <c r="C232" s="600"/>
      <c r="D232" s="601"/>
      <c r="E232" s="601"/>
      <c r="F232" s="601"/>
      <c r="G232" s="601"/>
      <c r="H232" s="601"/>
      <c r="I232" s="601"/>
    </row>
    <row r="233" spans="1:9">
      <c r="A233" s="600"/>
      <c r="B233" s="600"/>
      <c r="C233" s="600"/>
      <c r="D233" s="601"/>
      <c r="E233" s="601"/>
      <c r="F233" s="601"/>
      <c r="G233" s="601"/>
      <c r="H233" s="601"/>
      <c r="I233" s="601"/>
    </row>
    <row r="234" spans="1:9">
      <c r="A234" s="600"/>
      <c r="B234" s="600"/>
      <c r="C234" s="600"/>
      <c r="D234" s="601"/>
      <c r="E234" s="601"/>
      <c r="F234" s="601"/>
      <c r="G234" s="601"/>
      <c r="H234" s="601"/>
      <c r="I234" s="601"/>
    </row>
    <row r="235" spans="1:9">
      <c r="A235" s="600"/>
      <c r="B235" s="600"/>
      <c r="C235" s="600"/>
      <c r="D235" s="601"/>
      <c r="E235" s="601"/>
      <c r="F235" s="601"/>
      <c r="G235" s="601"/>
      <c r="H235" s="601"/>
      <c r="I235" s="601"/>
    </row>
    <row r="236" spans="1:9">
      <c r="A236" s="600"/>
      <c r="B236" s="600"/>
      <c r="C236" s="600"/>
      <c r="D236" s="601"/>
      <c r="E236" s="601"/>
      <c r="F236" s="601"/>
      <c r="G236" s="601"/>
      <c r="H236" s="601"/>
      <c r="I236" s="601"/>
    </row>
    <row r="237" spans="1:9">
      <c r="A237" s="600"/>
      <c r="B237" s="600"/>
      <c r="C237" s="600"/>
      <c r="D237" s="601"/>
      <c r="E237" s="601"/>
      <c r="F237" s="601"/>
      <c r="G237" s="601"/>
      <c r="H237" s="601"/>
      <c r="I237" s="601"/>
    </row>
    <row r="238" spans="1:9">
      <c r="A238" s="600"/>
      <c r="B238" s="600"/>
      <c r="C238" s="600"/>
      <c r="D238" s="601"/>
      <c r="E238" s="601"/>
      <c r="F238" s="601"/>
      <c r="G238" s="601"/>
      <c r="H238" s="601"/>
      <c r="I238" s="601"/>
    </row>
    <row r="239" spans="1:9">
      <c r="A239" s="600"/>
      <c r="B239" s="600"/>
      <c r="C239" s="600"/>
      <c r="D239" s="601"/>
      <c r="E239" s="601"/>
      <c r="F239" s="601"/>
      <c r="G239" s="601"/>
      <c r="H239" s="601"/>
      <c r="I239" s="601"/>
    </row>
    <row r="240" spans="1:9">
      <c r="A240" s="600"/>
      <c r="B240" s="600"/>
      <c r="C240" s="600"/>
      <c r="D240" s="601"/>
      <c r="E240" s="601"/>
      <c r="F240" s="601"/>
      <c r="G240" s="601"/>
      <c r="H240" s="601"/>
      <c r="I240" s="601"/>
    </row>
    <row r="241" spans="1:9">
      <c r="A241" s="600"/>
      <c r="B241" s="600"/>
      <c r="C241" s="600"/>
      <c r="D241" s="601"/>
      <c r="E241" s="601"/>
      <c r="F241" s="601"/>
      <c r="G241" s="601"/>
      <c r="H241" s="601"/>
      <c r="I241" s="601"/>
    </row>
    <row r="242" spans="1:9">
      <c r="A242" s="600"/>
      <c r="B242" s="600"/>
      <c r="C242" s="600"/>
      <c r="D242" s="601"/>
      <c r="E242" s="601"/>
      <c r="F242" s="601"/>
      <c r="G242" s="601"/>
      <c r="H242" s="601"/>
      <c r="I242" s="601"/>
    </row>
    <row r="243" spans="1:9">
      <c r="A243" s="600"/>
      <c r="B243" s="600"/>
      <c r="C243" s="600"/>
      <c r="D243" s="601"/>
      <c r="E243" s="601"/>
      <c r="F243" s="601"/>
      <c r="G243" s="601"/>
      <c r="H243" s="601"/>
      <c r="I243" s="601"/>
    </row>
    <row r="244" spans="1:9">
      <c r="A244" s="600"/>
      <c r="B244" s="600"/>
      <c r="C244" s="600"/>
      <c r="D244" s="601"/>
      <c r="E244" s="601"/>
      <c r="F244" s="601"/>
      <c r="G244" s="601"/>
      <c r="H244" s="601"/>
      <c r="I244" s="601"/>
    </row>
    <row r="245" spans="1:9">
      <c r="A245" s="600"/>
      <c r="B245" s="600"/>
      <c r="C245" s="600"/>
      <c r="D245" s="601"/>
      <c r="E245" s="601"/>
      <c r="F245" s="601"/>
      <c r="G245" s="601"/>
      <c r="H245" s="601"/>
      <c r="I245" s="601"/>
    </row>
    <row r="246" spans="1:9">
      <c r="A246" s="600"/>
      <c r="B246" s="600"/>
      <c r="C246" s="600"/>
      <c r="D246" s="601"/>
      <c r="E246" s="601"/>
      <c r="F246" s="601"/>
      <c r="G246" s="601"/>
      <c r="H246" s="601"/>
      <c r="I246" s="601"/>
    </row>
    <row r="247" spans="1:9">
      <c r="A247" s="600"/>
      <c r="B247" s="600"/>
      <c r="C247" s="600"/>
      <c r="D247" s="601"/>
      <c r="E247" s="601"/>
      <c r="F247" s="601"/>
      <c r="G247" s="601"/>
      <c r="H247" s="601"/>
      <c r="I247" s="601"/>
    </row>
    <row r="248" spans="1:9">
      <c r="A248" s="600"/>
      <c r="B248" s="600"/>
      <c r="C248" s="600"/>
      <c r="D248" s="601"/>
      <c r="E248" s="601"/>
      <c r="F248" s="601"/>
      <c r="G248" s="601"/>
      <c r="H248" s="601"/>
      <c r="I248" s="601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83" priority="21" stopIfTrue="1" operator="notEqual">
      <formula>0</formula>
    </cfRule>
  </conditionalFormatting>
  <conditionalFormatting sqref="D97:I97">
    <cfRule type="cellIs" dxfId="82" priority="20" stopIfTrue="1" operator="notEqual">
      <formula>0</formula>
    </cfRule>
  </conditionalFormatting>
  <conditionalFormatting sqref="F99:G99 A99">
    <cfRule type="cellIs" dxfId="81" priority="19" stopIfTrue="1" operator="equal">
      <formula>0</formula>
    </cfRule>
  </conditionalFormatting>
  <conditionalFormatting sqref="H106 D102">
    <cfRule type="cellIs" dxfId="80" priority="18" stopIfTrue="1" operator="equal">
      <formula>0</formula>
    </cfRule>
  </conditionalFormatting>
  <conditionalFormatting sqref="I99">
    <cfRule type="cellIs" dxfId="79" priority="17" stopIfTrue="1" operator="equal">
      <formula>0</formula>
    </cfRule>
  </conditionalFormatting>
  <conditionalFormatting sqref="D106:E106">
    <cfRule type="cellIs" dxfId="78" priority="16" stopIfTrue="1" operator="equal">
      <formula>0</formula>
    </cfRule>
  </conditionalFormatting>
  <conditionalFormatting sqref="E15">
    <cfRule type="cellIs" dxfId="77" priority="11" stopIfTrue="1" operator="equal">
      <formula>"Чужди средства"</formula>
    </cfRule>
    <cfRule type="cellIs" dxfId="76" priority="12" stopIfTrue="1" operator="equal">
      <formula>"СЕС - ДМП"</formula>
    </cfRule>
    <cfRule type="cellIs" dxfId="75" priority="13" stopIfTrue="1" operator="equal">
      <formula>"СЕС - РА"</formula>
    </cfRule>
    <cfRule type="cellIs" dxfId="74" priority="14" stopIfTrue="1" operator="equal">
      <formula>"СЕС - ДЕС"</formula>
    </cfRule>
    <cfRule type="cellIs" dxfId="73" priority="15" stopIfTrue="1" operator="equal">
      <formula>"СЕС - КСФ"</formula>
    </cfRule>
  </conditionalFormatting>
  <conditionalFormatting sqref="A97">
    <cfRule type="cellIs" dxfId="72" priority="10" stopIfTrue="1" operator="notEqual">
      <formula>0</formula>
    </cfRule>
  </conditionalFormatting>
  <conditionalFormatting sqref="H11:I11">
    <cfRule type="cellIs" dxfId="71" priority="6" stopIfTrue="1" operator="between">
      <formula>1000000000000</formula>
      <formula>9999999999999990</formula>
    </cfRule>
    <cfRule type="cellIs" dxfId="70" priority="7" stopIfTrue="1" operator="between">
      <formula>10000000000</formula>
      <formula>999999999999</formula>
    </cfRule>
    <cfRule type="cellIs" dxfId="69" priority="8" stopIfTrue="1" operator="between">
      <formula>1000000</formula>
      <formula>99999999</formula>
    </cfRule>
    <cfRule type="cellIs" dxfId="68" priority="9" stopIfTrue="1" operator="between">
      <formula>100</formula>
      <formula>9999</formula>
    </cfRule>
  </conditionalFormatting>
  <conditionalFormatting sqref="D15">
    <cfRule type="cellIs" dxfId="67" priority="1" stopIfTrue="1" operator="equal">
      <formula>"Чужди средства"</formula>
    </cfRule>
    <cfRule type="cellIs" dxfId="66" priority="2" stopIfTrue="1" operator="equal">
      <formula>"СЕС - ДМП"</formula>
    </cfRule>
    <cfRule type="cellIs" dxfId="65" priority="3" stopIfTrue="1" operator="equal">
      <formula>"СЕС - РА"</formula>
    </cfRule>
    <cfRule type="cellIs" dxfId="64" priority="4" stopIfTrue="1" operator="equal">
      <formula>"СЕС - ДЕС"</formula>
    </cfRule>
    <cfRule type="cellIs" dxfId="63" priority="5" stopIfTrue="1" operator="equal">
      <formula>"СЕС - КСФ"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opLeftCell="A14" zoomScale="60" zoomScaleNormal="60" workbookViewId="0">
      <selection activeCell="A104" sqref="A97:XFD104"/>
    </sheetView>
  </sheetViews>
  <sheetFormatPr defaultRowHeight="15"/>
  <cols>
    <col min="1" max="1" width="81.7109375" style="599" customWidth="1"/>
    <col min="2" max="2" width="3.28515625" style="599" hidden="1" customWidth="1"/>
    <col min="3" max="3" width="4.140625" style="599" hidden="1" customWidth="1"/>
    <col min="4" max="5" width="19.140625" style="598" customWidth="1"/>
    <col min="6" max="9" width="19" style="598" customWidth="1"/>
  </cols>
  <sheetData>
    <row r="1" spans="1:9" ht="18.75">
      <c r="A1" s="333"/>
      <c r="B1" s="333"/>
      <c r="C1" s="333"/>
      <c r="D1" s="334"/>
      <c r="E1" s="335"/>
      <c r="F1" s="335"/>
      <c r="G1" s="335"/>
      <c r="H1" s="334"/>
      <c r="I1" s="334"/>
    </row>
    <row r="2" spans="1:9" ht="15.75">
      <c r="A2" s="333"/>
      <c r="B2" s="333"/>
      <c r="C2" s="333"/>
      <c r="D2" s="334"/>
      <c r="E2" s="336"/>
      <c r="F2" s="336"/>
      <c r="G2" s="336"/>
      <c r="H2" s="334"/>
      <c r="I2" s="334"/>
    </row>
    <row r="3" spans="1:9" ht="15.75">
      <c r="A3" s="333"/>
      <c r="B3" s="333"/>
      <c r="C3" s="333"/>
      <c r="D3" s="334"/>
      <c r="E3" s="336"/>
      <c r="F3" s="336"/>
      <c r="G3" s="336"/>
      <c r="H3" s="334"/>
      <c r="I3" s="334"/>
    </row>
    <row r="4" spans="1:9" ht="15.75">
      <c r="A4" s="333"/>
      <c r="B4" s="333"/>
      <c r="C4" s="333"/>
      <c r="D4" s="334"/>
      <c r="E4" s="336"/>
      <c r="F4" s="336"/>
      <c r="G4" s="336"/>
      <c r="H4" s="334"/>
      <c r="I4" s="334"/>
    </row>
    <row r="5" spans="1:9" ht="15.75">
      <c r="A5" s="333"/>
      <c r="B5" s="333"/>
      <c r="C5" s="333"/>
      <c r="D5" s="334"/>
      <c r="E5" s="336"/>
      <c r="F5" s="336"/>
      <c r="G5" s="336"/>
      <c r="H5" s="334"/>
      <c r="I5" s="334"/>
    </row>
    <row r="6" spans="1:9" ht="15.75">
      <c r="A6" s="333"/>
      <c r="B6" s="333"/>
      <c r="C6" s="333"/>
      <c r="D6" s="334"/>
      <c r="E6" s="336"/>
      <c r="F6" s="336"/>
      <c r="G6" s="336"/>
      <c r="H6" s="334"/>
      <c r="I6" s="334"/>
    </row>
    <row r="7" spans="1:9" ht="20.25">
      <c r="A7" s="337"/>
      <c r="B7" s="337"/>
      <c r="C7" s="337"/>
      <c r="D7" s="334"/>
      <c r="E7" s="334"/>
      <c r="F7" s="334"/>
      <c r="G7" s="334"/>
      <c r="H7" s="334"/>
      <c r="I7" s="334"/>
    </row>
    <row r="8" spans="1:9" ht="21" thickBot="1">
      <c r="A8" s="338" t="e">
        <f>VLOOKUP(D15,SMETKA,3,FALSE)</f>
        <v>#N/A</v>
      </c>
      <c r="B8" s="339"/>
      <c r="C8" s="339"/>
      <c r="D8" s="340"/>
      <c r="E8" s="340"/>
      <c r="F8" s="340"/>
      <c r="G8" s="340"/>
      <c r="H8" s="340"/>
      <c r="I8" s="341"/>
    </row>
    <row r="9" spans="1:9" ht="21" thickTop="1">
      <c r="A9" s="337"/>
      <c r="B9" s="337"/>
      <c r="C9" s="337"/>
      <c r="D9" s="342"/>
      <c r="E9" s="342"/>
      <c r="F9" s="342"/>
      <c r="G9" s="342"/>
      <c r="H9" s="342"/>
      <c r="I9" s="342"/>
    </row>
    <row r="10" spans="1:9" ht="18.75">
      <c r="A10" s="343"/>
      <c r="B10" s="343"/>
      <c r="C10" s="343"/>
      <c r="D10" s="334"/>
      <c r="E10" s="257"/>
      <c r="F10" s="257"/>
      <c r="G10" s="257"/>
      <c r="H10" s="334"/>
      <c r="I10" s="334"/>
    </row>
    <row r="11" spans="1:9" ht="18.75">
      <c r="A11" s="284" t="s">
        <v>1</v>
      </c>
      <c r="B11" s="284"/>
      <c r="C11" s="284"/>
      <c r="D11" s="282" t="s">
        <v>2</v>
      </c>
      <c r="E11" s="283">
        <v>43524</v>
      </c>
      <c r="F11" s="287" t="s">
        <v>3</v>
      </c>
      <c r="G11" s="288" t="s">
        <v>4</v>
      </c>
      <c r="H11" s="323">
        <v>0</v>
      </c>
      <c r="I11" s="324"/>
    </row>
    <row r="12" spans="1:9" ht="18.75" customHeight="1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345" t="s">
        <v>11</v>
      </c>
      <c r="B15" s="346"/>
      <c r="C15" s="346"/>
      <c r="D15" s="322" t="str">
        <f>+[2]OTCHET!D15</f>
        <v>ФИНАНСОВО-ПРАВНА ФОРМА</v>
      </c>
      <c r="E15" s="278">
        <f>[2]OTCHET!E15</f>
        <v>96</v>
      </c>
      <c r="F15" s="344"/>
      <c r="G15" s="347"/>
      <c r="H15" s="347"/>
      <c r="I15" s="348"/>
    </row>
    <row r="16" spans="1:9" ht="16.5" thickBot="1">
      <c r="A16" s="349"/>
      <c r="B16" s="349"/>
      <c r="C16" s="349"/>
      <c r="D16" s="350"/>
      <c r="E16" s="350"/>
      <c r="F16" s="350"/>
      <c r="G16" s="350"/>
      <c r="H16" s="350"/>
      <c r="I16" s="351" t="s">
        <v>13</v>
      </c>
    </row>
    <row r="17" spans="1:9" ht="15.75">
      <c r="A17" s="352"/>
      <c r="B17" s="353" t="s">
        <v>14</v>
      </c>
      <c r="C17" s="353"/>
      <c r="D17" s="329" t="s">
        <v>15</v>
      </c>
      <c r="E17" s="354" t="s">
        <v>16</v>
      </c>
      <c r="F17" s="355" t="s">
        <v>17</v>
      </c>
      <c r="G17" s="262"/>
      <c r="H17" s="356"/>
      <c r="I17" s="264"/>
    </row>
    <row r="18" spans="1:9" ht="47.25">
      <c r="A18" s="357" t="s">
        <v>18</v>
      </c>
      <c r="B18" s="358"/>
      <c r="C18" s="358"/>
      <c r="D18" s="330"/>
      <c r="E18" s="359"/>
      <c r="F18" s="360" t="s">
        <v>19</v>
      </c>
      <c r="G18" s="361" t="s">
        <v>20</v>
      </c>
      <c r="H18" s="361" t="s">
        <v>21</v>
      </c>
      <c r="I18" s="362" t="s">
        <v>22</v>
      </c>
    </row>
    <row r="19" spans="1:9" ht="15.75">
      <c r="A19" s="363"/>
      <c r="B19" s="363"/>
      <c r="C19" s="363"/>
      <c r="D19" s="364"/>
      <c r="E19" s="364"/>
      <c r="F19" s="365"/>
      <c r="G19" s="366"/>
      <c r="H19" s="366"/>
      <c r="I19" s="367"/>
    </row>
    <row r="20" spans="1:9" ht="15.75">
      <c r="A20" s="368" t="s">
        <v>23</v>
      </c>
      <c r="B20" s="369"/>
      <c r="C20" s="369"/>
      <c r="D20" s="370" t="s">
        <v>24</v>
      </c>
      <c r="E20" s="370" t="s">
        <v>25</v>
      </c>
      <c r="F20" s="371" t="s">
        <v>26</v>
      </c>
      <c r="G20" s="372" t="s">
        <v>27</v>
      </c>
      <c r="H20" s="372" t="s">
        <v>28</v>
      </c>
      <c r="I20" s="373" t="s">
        <v>29</v>
      </c>
    </row>
    <row r="21" spans="1:9" ht="15.75">
      <c r="A21" s="374"/>
      <c r="B21" s="374"/>
      <c r="C21" s="374"/>
      <c r="D21" s="375"/>
      <c r="E21" s="375"/>
      <c r="F21" s="376"/>
      <c r="G21" s="377"/>
      <c r="H21" s="377"/>
      <c r="I21" s="378"/>
    </row>
    <row r="22" spans="1:9" ht="19.5" thickBot="1">
      <c r="A22" s="379" t="s">
        <v>30</v>
      </c>
      <c r="B22" s="380" t="s">
        <v>31</v>
      </c>
      <c r="C22" s="381"/>
      <c r="D22" s="382">
        <f t="shared" ref="D22:I22" si="0">+D23+D25+D36+D37</f>
        <v>0</v>
      </c>
      <c r="E22" s="382">
        <f t="shared" si="0"/>
        <v>96947</v>
      </c>
      <c r="F22" s="383">
        <f t="shared" si="0"/>
        <v>96947</v>
      </c>
      <c r="G22" s="384">
        <f t="shared" si="0"/>
        <v>0</v>
      </c>
      <c r="H22" s="384">
        <f t="shared" si="0"/>
        <v>0</v>
      </c>
      <c r="I22" s="385">
        <f t="shared" si="0"/>
        <v>0</v>
      </c>
    </row>
    <row r="23" spans="1:9" ht="16.5" thickTop="1">
      <c r="A23" s="386" t="s">
        <v>32</v>
      </c>
      <c r="B23" s="386" t="s">
        <v>33</v>
      </c>
      <c r="C23" s="386"/>
      <c r="D23" s="387">
        <f>[2]OTCHET!D22+[2]OTCHET!D28+[2]OTCHET!D33+[2]OTCHET!D39+[2]OTCHET!D47+[2]OTCHET!D52+[2]OTCHET!D58+[2]OTCHET!D61+[2]OTCHET!D64+[2]OTCHET!D65+[2]OTCHET!D72+[2]OTCHET!D73</f>
        <v>0</v>
      </c>
      <c r="E23" s="387">
        <f t="shared" ref="E23:E88" si="1">+F23+G23+H23+I23</f>
        <v>0</v>
      </c>
      <c r="F23" s="388">
        <f>[2]OTCHET!F22+[2]OTCHET!F28+[2]OTCHET!F33+[2]OTCHET!F39+[2]OTCHET!F47+[2]OTCHET!F52+[2]OTCHET!F58+[2]OTCHET!F61+[2]OTCHET!F64+[2]OTCHET!F65+[2]OTCHET!F72+[2]OTCHET!F73</f>
        <v>0</v>
      </c>
      <c r="G23" s="389">
        <f>[2]OTCHET!G22+[2]OTCHET!G28+[2]OTCHET!G33+[2]OTCHET!G39+[2]OTCHET!G47+[2]OTCHET!G52+[2]OTCHET!G58+[2]OTCHET!G61+[2]OTCHET!G64+[2]OTCHET!G65+[2]OTCHET!G72+[2]OTCHET!G73</f>
        <v>0</v>
      </c>
      <c r="H23" s="389">
        <f>[2]OTCHET!H22+[2]OTCHET!H28+[2]OTCHET!H33+[2]OTCHET!H39+[2]OTCHET!H47+[2]OTCHET!H52+[2]OTCHET!H58+[2]OTCHET!H61+[2]OTCHET!H64+[2]OTCHET!H65+[2]OTCHET!H72+[2]OTCHET!H73</f>
        <v>0</v>
      </c>
      <c r="I23" s="390">
        <f>[2]OTCHET!I22+[2]OTCHET!I28+[2]OTCHET!I33+[2]OTCHET!I39+[2]OTCHET!I47+[2]OTCHET!I52+[2]OTCHET!I58+[2]OTCHET!I61+[2]OTCHET!I64+[2]OTCHET!I65+[2]OTCHET!I72+[2]OTCHET!I73</f>
        <v>0</v>
      </c>
    </row>
    <row r="24" spans="1:9" ht="15.75">
      <c r="A24" s="391" t="s">
        <v>34</v>
      </c>
      <c r="B24" s="391" t="s">
        <v>35</v>
      </c>
      <c r="C24" s="391"/>
      <c r="D24" s="392"/>
      <c r="E24" s="392">
        <f t="shared" si="1"/>
        <v>0</v>
      </c>
      <c r="F24" s="393"/>
      <c r="G24" s="394"/>
      <c r="H24" s="394"/>
      <c r="I24" s="395"/>
    </row>
    <row r="25" spans="1:9" ht="15.75">
      <c r="A25" s="396" t="s">
        <v>36</v>
      </c>
      <c r="B25" s="396" t="s">
        <v>37</v>
      </c>
      <c r="C25" s="396"/>
      <c r="D25" s="397">
        <f>+D26+D30+D31+D32+D33</f>
        <v>0</v>
      </c>
      <c r="E25" s="397">
        <f>+E26+E30+E31+E32+E33</f>
        <v>-42</v>
      </c>
      <c r="F25" s="398">
        <f t="shared" ref="F25:I25" si="2">+F26+F30+F31+F32+F33</f>
        <v>-42</v>
      </c>
      <c r="G25" s="399">
        <f>+G26+G30+G31+G32+G33</f>
        <v>0</v>
      </c>
      <c r="H25" s="399">
        <f>+H26+H30+H31+H32+H33</f>
        <v>0</v>
      </c>
      <c r="I25" s="400">
        <f>+I26+I30+I31+I32+I33</f>
        <v>0</v>
      </c>
    </row>
    <row r="26" spans="1:9" ht="15.75">
      <c r="A26" s="401" t="s">
        <v>38</v>
      </c>
      <c r="B26" s="401" t="s">
        <v>39</v>
      </c>
      <c r="C26" s="401"/>
      <c r="D26" s="402">
        <f>[2]OTCHET!D74</f>
        <v>0</v>
      </c>
      <c r="E26" s="402">
        <f t="shared" si="1"/>
        <v>0</v>
      </c>
      <c r="F26" s="403">
        <f>[2]OTCHET!F74</f>
        <v>0</v>
      </c>
      <c r="G26" s="404">
        <f>[2]OTCHET!G74</f>
        <v>0</v>
      </c>
      <c r="H26" s="404">
        <f>[2]OTCHET!H74</f>
        <v>0</v>
      </c>
      <c r="I26" s="405">
        <f>[2]OTCHET!I74</f>
        <v>0</v>
      </c>
    </row>
    <row r="27" spans="1:9" ht="15.75">
      <c r="A27" s="406" t="s">
        <v>40</v>
      </c>
      <c r="B27" s="407" t="s">
        <v>41</v>
      </c>
      <c r="C27" s="406"/>
      <c r="D27" s="408" t="str">
        <f>[2]OTCHET!D75</f>
        <v>вноски от приходи на държавни (общински) предприятия и институции</v>
      </c>
      <c r="E27" s="408">
        <f t="shared" si="1"/>
        <v>0</v>
      </c>
      <c r="F27" s="409">
        <f>[2]OTCHET!F75</f>
        <v>0</v>
      </c>
      <c r="G27" s="410">
        <f>[2]OTCHET!G75</f>
        <v>0</v>
      </c>
      <c r="H27" s="410">
        <f>[2]OTCHET!H75</f>
        <v>0</v>
      </c>
      <c r="I27" s="411">
        <f>[2]OTCHET!I75</f>
        <v>0</v>
      </c>
    </row>
    <row r="28" spans="1:9" ht="15.75">
      <c r="A28" s="412" t="s">
        <v>42</v>
      </c>
      <c r="B28" s="413" t="s">
        <v>43</v>
      </c>
      <c r="C28" s="412"/>
      <c r="D28" s="414" t="str">
        <f>[2]OTCHET!D77</f>
        <v>нетни приходи от продажби на услуги, стоки и продукция</v>
      </c>
      <c r="E28" s="414">
        <f t="shared" si="1"/>
        <v>0</v>
      </c>
      <c r="F28" s="415">
        <f>[2]OTCHET!F77</f>
        <v>0</v>
      </c>
      <c r="G28" s="416">
        <f>[2]OTCHET!G77</f>
        <v>0</v>
      </c>
      <c r="H28" s="416">
        <f>[2]OTCHET!H77</f>
        <v>0</v>
      </c>
      <c r="I28" s="417">
        <f>[2]OTCHET!I77</f>
        <v>0</v>
      </c>
    </row>
    <row r="29" spans="1:9" ht="15.75">
      <c r="A29" s="418" t="s">
        <v>44</v>
      </c>
      <c r="B29" s="419" t="s">
        <v>45</v>
      </c>
      <c r="C29" s="418"/>
      <c r="D29" s="420" t="e">
        <f>+[2]OTCHET!D78+[2]OTCHET!D79</f>
        <v>#VALUE!</v>
      </c>
      <c r="E29" s="420">
        <f t="shared" si="1"/>
        <v>0</v>
      </c>
      <c r="F29" s="421">
        <f>+[2]OTCHET!F78+[2]OTCHET!F79</f>
        <v>0</v>
      </c>
      <c r="G29" s="422">
        <f>+[2]OTCHET!G78+[2]OTCHET!G79</f>
        <v>0</v>
      </c>
      <c r="H29" s="422">
        <f>+[2]OTCHET!H78+[2]OTCHET!H79</f>
        <v>0</v>
      </c>
      <c r="I29" s="423">
        <f>+[2]OTCHET!I78+[2]OTCHET!I79</f>
        <v>0</v>
      </c>
    </row>
    <row r="30" spans="1:9" ht="15.75">
      <c r="A30" s="424" t="s">
        <v>46</v>
      </c>
      <c r="B30" s="424" t="s">
        <v>47</v>
      </c>
      <c r="C30" s="424"/>
      <c r="D30" s="425">
        <f>[2]OTCHET!D90+[2]OTCHET!D93+[2]OTCHET!D94</f>
        <v>0</v>
      </c>
      <c r="E30" s="425">
        <f t="shared" si="1"/>
        <v>0</v>
      </c>
      <c r="F30" s="426">
        <f>[2]OTCHET!F90+[2]OTCHET!F93+[2]OTCHET!F94</f>
        <v>0</v>
      </c>
      <c r="G30" s="427">
        <f>[2]OTCHET!G90+[2]OTCHET!G93+[2]OTCHET!G94</f>
        <v>0</v>
      </c>
      <c r="H30" s="427">
        <f>[2]OTCHET!H90+[2]OTCHET!H93+[2]OTCHET!H94</f>
        <v>0</v>
      </c>
      <c r="I30" s="428">
        <f>[2]OTCHET!I90+[2]OTCHET!I93+[2]OTCHET!I94</f>
        <v>0</v>
      </c>
    </row>
    <row r="31" spans="1:9" ht="15.75">
      <c r="A31" s="429" t="s">
        <v>48</v>
      </c>
      <c r="B31" s="429" t="s">
        <v>49</v>
      </c>
      <c r="C31" s="429"/>
      <c r="D31" s="430">
        <f>[2]OTCHET!D108</f>
        <v>0</v>
      </c>
      <c r="E31" s="430">
        <f t="shared" si="1"/>
        <v>0</v>
      </c>
      <c r="F31" s="431">
        <f>[2]OTCHET!F108</f>
        <v>0</v>
      </c>
      <c r="G31" s="432">
        <f>[2]OTCHET!G108</f>
        <v>0</v>
      </c>
      <c r="H31" s="432">
        <f>[2]OTCHET!H108</f>
        <v>0</v>
      </c>
      <c r="I31" s="433">
        <f>[2]OTCHET!I108</f>
        <v>0</v>
      </c>
    </row>
    <row r="32" spans="1:9" ht="15.75">
      <c r="A32" s="429" t="s">
        <v>50</v>
      </c>
      <c r="B32" s="429" t="s">
        <v>51</v>
      </c>
      <c r="C32" s="429"/>
      <c r="D32" s="430">
        <f>[2]OTCHET!D112+[2]OTCHET!D121+[2]OTCHET!D137+[2]OTCHET!D138</f>
        <v>0</v>
      </c>
      <c r="E32" s="430">
        <f t="shared" si="1"/>
        <v>-42</v>
      </c>
      <c r="F32" s="431">
        <f>[2]OTCHET!F112+[2]OTCHET!F121+[2]OTCHET!F137+[2]OTCHET!F138</f>
        <v>-42</v>
      </c>
      <c r="G32" s="432">
        <f>[2]OTCHET!G112+[2]OTCHET!G121+[2]OTCHET!G137+[2]OTCHET!G138</f>
        <v>0</v>
      </c>
      <c r="H32" s="432">
        <f>[2]OTCHET!H112+[2]OTCHET!H121+[2]OTCHET!H137+[2]OTCHET!H138</f>
        <v>0</v>
      </c>
      <c r="I32" s="433">
        <f>[2]OTCHET!I112+[2]OTCHET!I121+[2]OTCHET!I137+[2]OTCHET!I138</f>
        <v>0</v>
      </c>
    </row>
    <row r="33" spans="1:9" ht="15.75">
      <c r="A33" s="434" t="s">
        <v>52</v>
      </c>
      <c r="B33" s="435" t="s">
        <v>53</v>
      </c>
      <c r="C33" s="434"/>
      <c r="D33" s="392">
        <f>[2]OTCHET!D125</f>
        <v>0</v>
      </c>
      <c r="E33" s="392">
        <f t="shared" si="1"/>
        <v>0</v>
      </c>
      <c r="F33" s="393">
        <f>[2]OTCHET!F125</f>
        <v>0</v>
      </c>
      <c r="G33" s="394">
        <f>[2]OTCHET!G125</f>
        <v>0</v>
      </c>
      <c r="H33" s="394">
        <f>[2]OTCHET!H125</f>
        <v>0</v>
      </c>
      <c r="I33" s="395">
        <f>[2]OTCHET!I125</f>
        <v>0</v>
      </c>
    </row>
    <row r="34" spans="1:9" ht="16.5" thickBot="1">
      <c r="A34" s="436"/>
      <c r="B34" s="437"/>
      <c r="C34" s="437"/>
      <c r="D34" s="438"/>
      <c r="E34" s="438">
        <f t="shared" si="1"/>
        <v>0</v>
      </c>
      <c r="F34" s="439"/>
      <c r="G34" s="440"/>
      <c r="H34" s="440"/>
      <c r="I34" s="441"/>
    </row>
    <row r="35" spans="1:9" ht="15.75">
      <c r="A35" s="442"/>
      <c r="B35" s="442"/>
      <c r="C35" s="442"/>
      <c r="D35" s="443"/>
      <c r="E35" s="443">
        <f t="shared" si="1"/>
        <v>0</v>
      </c>
      <c r="F35" s="444"/>
      <c r="G35" s="445"/>
      <c r="H35" s="445"/>
      <c r="I35" s="446"/>
    </row>
    <row r="36" spans="1:9" ht="15.75">
      <c r="A36" s="447" t="s">
        <v>54</v>
      </c>
      <c r="B36" s="447" t="s">
        <v>55</v>
      </c>
      <c r="C36" s="447"/>
      <c r="D36" s="448">
        <f>+[2]OTCHET!D139</f>
        <v>0</v>
      </c>
      <c r="E36" s="448">
        <f t="shared" si="1"/>
        <v>0</v>
      </c>
      <c r="F36" s="449">
        <f>+[2]OTCHET!F139</f>
        <v>0</v>
      </c>
      <c r="G36" s="450">
        <f>+[2]OTCHET!G139</f>
        <v>0</v>
      </c>
      <c r="H36" s="450">
        <f>+[2]OTCHET!H139</f>
        <v>0</v>
      </c>
      <c r="I36" s="451">
        <f>+[2]OTCHET!I139</f>
        <v>0</v>
      </c>
    </row>
    <row r="37" spans="1:9" ht="15.75">
      <c r="A37" s="452" t="s">
        <v>56</v>
      </c>
      <c r="B37" s="452" t="s">
        <v>57</v>
      </c>
      <c r="C37" s="452"/>
      <c r="D37" s="453">
        <f>[2]OTCHET!D142+[2]OTCHET!D151+[2]OTCHET!D160</f>
        <v>0</v>
      </c>
      <c r="E37" s="453">
        <f t="shared" si="1"/>
        <v>96989</v>
      </c>
      <c r="F37" s="454">
        <f>[2]OTCHET!F142+[2]OTCHET!F151+[2]OTCHET!F160</f>
        <v>96989</v>
      </c>
      <c r="G37" s="455">
        <f>[2]OTCHET!G142+[2]OTCHET!G151+[2]OTCHET!G160</f>
        <v>0</v>
      </c>
      <c r="H37" s="455">
        <f>[2]OTCHET!H142+[2]OTCHET!H151+[2]OTCHET!H160</f>
        <v>0</v>
      </c>
      <c r="I37" s="456">
        <f>[2]OTCHET!I142+[2]OTCHET!I151+[2]OTCHET!I160</f>
        <v>0</v>
      </c>
    </row>
    <row r="38" spans="1:9" ht="19.5" thickBot="1">
      <c r="A38" s="457" t="s">
        <v>58</v>
      </c>
      <c r="B38" s="458" t="s">
        <v>59</v>
      </c>
      <c r="C38" s="459"/>
      <c r="D38" s="460">
        <f t="shared" ref="D38:I38" si="3">D39+D43+D44+D46+SUM(D48:D52)+D55</f>
        <v>0</v>
      </c>
      <c r="E38" s="460">
        <f t="shared" si="3"/>
        <v>306580</v>
      </c>
      <c r="F38" s="461">
        <f t="shared" si="3"/>
        <v>306580</v>
      </c>
      <c r="G38" s="462">
        <f t="shared" si="3"/>
        <v>0</v>
      </c>
      <c r="H38" s="462">
        <f t="shared" si="3"/>
        <v>0</v>
      </c>
      <c r="I38" s="463">
        <f t="shared" si="3"/>
        <v>0</v>
      </c>
    </row>
    <row r="39" spans="1:9" ht="16.5" thickTop="1">
      <c r="A39" s="464" t="s">
        <v>60</v>
      </c>
      <c r="B39" s="465" t="s">
        <v>61</v>
      </c>
      <c r="C39" s="464"/>
      <c r="D39" s="466">
        <f t="shared" ref="D39:I39" si="4">SUM(D40:D42)</f>
        <v>0</v>
      </c>
      <c r="E39" s="466">
        <f t="shared" si="4"/>
        <v>0</v>
      </c>
      <c r="F39" s="467">
        <f t="shared" si="4"/>
        <v>0</v>
      </c>
      <c r="G39" s="468">
        <f t="shared" si="4"/>
        <v>0</v>
      </c>
      <c r="H39" s="468">
        <f t="shared" si="4"/>
        <v>0</v>
      </c>
      <c r="I39" s="469">
        <f t="shared" si="4"/>
        <v>0</v>
      </c>
    </row>
    <row r="40" spans="1:9" ht="15.75">
      <c r="A40" s="470" t="s">
        <v>62</v>
      </c>
      <c r="B40" s="471" t="s">
        <v>61</v>
      </c>
      <c r="C40" s="472"/>
      <c r="D40" s="318">
        <f>[2]OTCHET!D187</f>
        <v>0</v>
      </c>
      <c r="E40" s="318">
        <f t="shared" si="1"/>
        <v>0</v>
      </c>
      <c r="F40" s="315">
        <f>[2]OTCHET!F187</f>
        <v>0</v>
      </c>
      <c r="G40" s="302">
        <f>[2]OTCHET!G187</f>
        <v>0</v>
      </c>
      <c r="H40" s="302">
        <f>[2]OTCHET!H187</f>
        <v>0</v>
      </c>
      <c r="I40" s="303">
        <f>[2]OTCHET!I187</f>
        <v>0</v>
      </c>
    </row>
    <row r="41" spans="1:9" ht="15.75">
      <c r="A41" s="473" t="s">
        <v>63</v>
      </c>
      <c r="B41" s="474" t="s">
        <v>64</v>
      </c>
      <c r="C41" s="475"/>
      <c r="D41" s="319">
        <f>[2]OTCHET!D190</f>
        <v>0</v>
      </c>
      <c r="E41" s="319">
        <f t="shared" si="1"/>
        <v>0</v>
      </c>
      <c r="F41" s="316">
        <f>[2]OTCHET!F190</f>
        <v>0</v>
      </c>
      <c r="G41" s="306">
        <f>[2]OTCHET!G190</f>
        <v>0</v>
      </c>
      <c r="H41" s="306">
        <f>[2]OTCHET!H190</f>
        <v>0</v>
      </c>
      <c r="I41" s="307">
        <f>[2]OTCHET!I190</f>
        <v>0</v>
      </c>
    </row>
    <row r="42" spans="1:9" ht="15.75">
      <c r="A42" s="476" t="s">
        <v>65</v>
      </c>
      <c r="B42" s="477" t="s">
        <v>66</v>
      </c>
      <c r="C42" s="478"/>
      <c r="D42" s="320">
        <f>+[2]OTCHET!D196+[2]OTCHET!D204</f>
        <v>0</v>
      </c>
      <c r="E42" s="320">
        <f t="shared" si="1"/>
        <v>0</v>
      </c>
      <c r="F42" s="317">
        <f>+[2]OTCHET!F196+[2]OTCHET!F204</f>
        <v>0</v>
      </c>
      <c r="G42" s="310">
        <f>+[2]OTCHET!G196+[2]OTCHET!G204</f>
        <v>0</v>
      </c>
      <c r="H42" s="310">
        <f>+[2]OTCHET!H196+[2]OTCHET!H204</f>
        <v>0</v>
      </c>
      <c r="I42" s="311">
        <f>+[2]OTCHET!I196+[2]OTCHET!I204</f>
        <v>0</v>
      </c>
    </row>
    <row r="43" spans="1:9" ht="15.75">
      <c r="A43" s="479" t="s">
        <v>67</v>
      </c>
      <c r="B43" s="480" t="s">
        <v>68</v>
      </c>
      <c r="C43" s="479"/>
      <c r="D43" s="481">
        <f>+[2]OTCHET!D205+[2]OTCHET!D223+[2]OTCHET!D271</f>
        <v>0</v>
      </c>
      <c r="E43" s="481">
        <f t="shared" si="1"/>
        <v>25507</v>
      </c>
      <c r="F43" s="482">
        <f>+[2]OTCHET!F205+[2]OTCHET!F223+[2]OTCHET!F271</f>
        <v>25507</v>
      </c>
      <c r="G43" s="483">
        <f>+[2]OTCHET!G205+[2]OTCHET!G223+[2]OTCHET!G271</f>
        <v>0</v>
      </c>
      <c r="H43" s="483">
        <f>+[2]OTCHET!H205+[2]OTCHET!H223+[2]OTCHET!H271</f>
        <v>0</v>
      </c>
      <c r="I43" s="484">
        <f>+[2]OTCHET!I205+[2]OTCHET!I223+[2]OTCHET!I271</f>
        <v>0</v>
      </c>
    </row>
    <row r="44" spans="1:9" ht="15.75">
      <c r="A44" s="485" t="s">
        <v>69</v>
      </c>
      <c r="B44" s="391" t="s">
        <v>70</v>
      </c>
      <c r="C44" s="485"/>
      <c r="D44" s="392">
        <f>+[2]OTCHET!D227+[2]OTCHET!D233+[2]OTCHET!D236+[2]OTCHET!D237+[2]OTCHET!D238+[2]OTCHET!D239+[2]OTCHET!D240</f>
        <v>0</v>
      </c>
      <c r="E44" s="392">
        <f t="shared" si="1"/>
        <v>0</v>
      </c>
      <c r="F44" s="393">
        <f>+[2]OTCHET!F227+[2]OTCHET!F233+[2]OTCHET!F236+[2]OTCHET!F237+[2]OTCHET!F238+[2]OTCHET!F239+[2]OTCHET!F240</f>
        <v>0</v>
      </c>
      <c r="G44" s="394">
        <f>+[2]OTCHET!G227+[2]OTCHET!G233+[2]OTCHET!G236+[2]OTCHET!G237+[2]OTCHET!G238+[2]OTCHET!G239+[2]OTCHET!G240</f>
        <v>0</v>
      </c>
      <c r="H44" s="394">
        <f>+[2]OTCHET!H227+[2]OTCHET!H233+[2]OTCHET!H236+[2]OTCHET!H237+[2]OTCHET!H238+[2]OTCHET!H239+[2]OTCHET!H240</f>
        <v>0</v>
      </c>
      <c r="I44" s="395">
        <f>+[2]OTCHET!I227+[2]OTCHET!I233+[2]OTCHET!I236+[2]OTCHET!I237+[2]OTCHET!I238+[2]OTCHET!I239+[2]OTCHET!I240</f>
        <v>0</v>
      </c>
    </row>
    <row r="45" spans="1:9" ht="15.75">
      <c r="A45" s="486" t="s">
        <v>71</v>
      </c>
      <c r="B45" s="486" t="s">
        <v>72</v>
      </c>
      <c r="C45" s="486"/>
      <c r="D45" s="487" t="e">
        <f>+[2]OTCHET!D236+[2]OTCHET!D237+[2]OTCHET!D238+[2]OTCHET!D239+[2]OTCHET!D243+[2]OTCHET!D244+[2]OTCHET!D248</f>
        <v>#VALUE!</v>
      </c>
      <c r="E45" s="487">
        <f t="shared" si="1"/>
        <v>0</v>
      </c>
      <c r="F45" s="488">
        <f>+[2]OTCHET!F236+[2]OTCHET!F237+[2]OTCHET!F238+[2]OTCHET!F239+[2]OTCHET!F243+[2]OTCHET!F244+[2]OTCHET!F248</f>
        <v>0</v>
      </c>
      <c r="G45" s="489">
        <f>+[2]OTCHET!G236+[2]OTCHET!G237+[2]OTCHET!G238+[2]OTCHET!G239+[2]OTCHET!G243+[2]OTCHET!G244+[2]OTCHET!G248</f>
        <v>0</v>
      </c>
      <c r="H45" s="3">
        <f>+[2]OTCHET!H236+[2]OTCHET!H237+[2]OTCHET!H238+[2]OTCHET!H239+[2]OTCHET!H243+[2]OTCHET!H244+[2]OTCHET!H248</f>
        <v>0</v>
      </c>
      <c r="I45" s="490">
        <f>+[2]OTCHET!I236+[2]OTCHET!I237+[2]OTCHET!I238+[2]OTCHET!I239+[2]OTCHET!I243+[2]OTCHET!I244+[2]OTCHET!I248</f>
        <v>0</v>
      </c>
    </row>
    <row r="46" spans="1:9" ht="15.75">
      <c r="A46" s="479" t="s">
        <v>73</v>
      </c>
      <c r="B46" s="480" t="s">
        <v>74</v>
      </c>
      <c r="C46" s="479"/>
      <c r="D46" s="481">
        <f>+[2]OTCHET!D255+[2]OTCHET!D256+[2]OTCHET!D257+[2]OTCHET!D258</f>
        <v>0</v>
      </c>
      <c r="E46" s="481">
        <f t="shared" si="1"/>
        <v>281073</v>
      </c>
      <c r="F46" s="482">
        <f>+[2]OTCHET!F255+[2]OTCHET!F256+[2]OTCHET!F257+[2]OTCHET!F258</f>
        <v>281073</v>
      </c>
      <c r="G46" s="483">
        <f>+[2]OTCHET!G255+[2]OTCHET!G256+[2]OTCHET!G257+[2]OTCHET!G258</f>
        <v>0</v>
      </c>
      <c r="H46" s="483">
        <f>+[2]OTCHET!H255+[2]OTCHET!H256+[2]OTCHET!H257+[2]OTCHET!H258</f>
        <v>0</v>
      </c>
      <c r="I46" s="484">
        <f>+[2]OTCHET!I255+[2]OTCHET!I256+[2]OTCHET!I257+[2]OTCHET!I258</f>
        <v>0</v>
      </c>
    </row>
    <row r="47" spans="1:9" ht="15.75">
      <c r="A47" s="486" t="s">
        <v>75</v>
      </c>
      <c r="B47" s="486" t="s">
        <v>76</v>
      </c>
      <c r="C47" s="486"/>
      <c r="D47" s="487">
        <f>+[2]OTCHET!D256</f>
        <v>0</v>
      </c>
      <c r="E47" s="487">
        <f t="shared" si="1"/>
        <v>0</v>
      </c>
      <c r="F47" s="488">
        <f>+[2]OTCHET!F256</f>
        <v>0</v>
      </c>
      <c r="G47" s="489">
        <f>+[2]OTCHET!G256</f>
        <v>0</v>
      </c>
      <c r="H47" s="3">
        <f>+[2]OTCHET!H256</f>
        <v>0</v>
      </c>
      <c r="I47" s="490">
        <f>+[2]OTCHET!I256</f>
        <v>0</v>
      </c>
    </row>
    <row r="48" spans="1:9" ht="15.75">
      <c r="A48" s="491" t="s">
        <v>77</v>
      </c>
      <c r="B48" s="491" t="s">
        <v>78</v>
      </c>
      <c r="C48" s="492"/>
      <c r="D48" s="430">
        <f>+[2]OTCHET!D265+[2]OTCHET!D269+[2]OTCHET!D270</f>
        <v>0</v>
      </c>
      <c r="E48" s="430">
        <f t="shared" si="1"/>
        <v>0</v>
      </c>
      <c r="F48" s="426">
        <f>+[2]OTCHET!F265+[2]OTCHET!F269+[2]OTCHET!F270</f>
        <v>0</v>
      </c>
      <c r="G48" s="427">
        <f>+[2]OTCHET!G265+[2]OTCHET!G269+[2]OTCHET!G270</f>
        <v>0</v>
      </c>
      <c r="H48" s="427">
        <f>+[2]OTCHET!H265+[2]OTCHET!H269+[2]OTCHET!H270</f>
        <v>0</v>
      </c>
      <c r="I48" s="428">
        <f>+[2]OTCHET!I265+[2]OTCHET!I269+[2]OTCHET!I270</f>
        <v>0</v>
      </c>
    </row>
    <row r="49" spans="1:9" ht="15.75">
      <c r="A49" s="491" t="s">
        <v>79</v>
      </c>
      <c r="B49" s="491" t="s">
        <v>80</v>
      </c>
      <c r="C49" s="492"/>
      <c r="D49" s="430">
        <f>[2]OTCHET!D275+[2]OTCHET!D276+[2]OTCHET!D284+[2]OTCHET!D287</f>
        <v>0</v>
      </c>
      <c r="E49" s="430">
        <f t="shared" si="1"/>
        <v>0</v>
      </c>
      <c r="F49" s="431">
        <f>[2]OTCHET!F275+[2]OTCHET!F276+[2]OTCHET!F284+[2]OTCHET!F287</f>
        <v>0</v>
      </c>
      <c r="G49" s="432">
        <f>[2]OTCHET!G275+[2]OTCHET!G276+[2]OTCHET!G284+[2]OTCHET!G287</f>
        <v>0</v>
      </c>
      <c r="H49" s="432">
        <f>[2]OTCHET!H275+[2]OTCHET!H276+[2]OTCHET!H284+[2]OTCHET!H287</f>
        <v>0</v>
      </c>
      <c r="I49" s="433">
        <f>[2]OTCHET!I275+[2]OTCHET!I276+[2]OTCHET!I284+[2]OTCHET!I287</f>
        <v>0</v>
      </c>
    </row>
    <row r="50" spans="1:9" ht="15.75">
      <c r="A50" s="491" t="s">
        <v>81</v>
      </c>
      <c r="B50" s="491" t="s">
        <v>82</v>
      </c>
      <c r="C50" s="491"/>
      <c r="D50" s="430">
        <f>+[2]OTCHET!D288</f>
        <v>0</v>
      </c>
      <c r="E50" s="430">
        <f t="shared" si="1"/>
        <v>0</v>
      </c>
      <c r="F50" s="431">
        <f>+[2]OTCHET!F288</f>
        <v>0</v>
      </c>
      <c r="G50" s="432">
        <f>+[2]OTCHET!G288</f>
        <v>0</v>
      </c>
      <c r="H50" s="432">
        <f>+[2]OTCHET!H288</f>
        <v>0</v>
      </c>
      <c r="I50" s="433">
        <f>+[2]OTCHET!I288</f>
        <v>0</v>
      </c>
    </row>
    <row r="51" spans="1:9" ht="15.75">
      <c r="A51" s="485" t="s">
        <v>83</v>
      </c>
      <c r="B51" s="493" t="s">
        <v>84</v>
      </c>
      <c r="C51" s="391"/>
      <c r="D51" s="392">
        <f>+[2]OTCHET!D272</f>
        <v>0</v>
      </c>
      <c r="E51" s="392">
        <f>+F51+G51+H51+I51</f>
        <v>0</v>
      </c>
      <c r="F51" s="393">
        <f>+[2]OTCHET!F272</f>
        <v>0</v>
      </c>
      <c r="G51" s="394">
        <f>+[2]OTCHET!G272</f>
        <v>0</v>
      </c>
      <c r="H51" s="394">
        <f>+[2]OTCHET!H272</f>
        <v>0</v>
      </c>
      <c r="I51" s="395">
        <f>+[2]OTCHET!I272</f>
        <v>0</v>
      </c>
    </row>
    <row r="52" spans="1:9" ht="15.75">
      <c r="A52" s="485" t="s">
        <v>85</v>
      </c>
      <c r="B52" s="493" t="s">
        <v>84</v>
      </c>
      <c r="C52" s="391"/>
      <c r="D52" s="392">
        <f>+[2]OTCHET!D293</f>
        <v>0</v>
      </c>
      <c r="E52" s="392">
        <f t="shared" si="1"/>
        <v>0</v>
      </c>
      <c r="F52" s="393">
        <f>+[2]OTCHET!F293</f>
        <v>0</v>
      </c>
      <c r="G52" s="394">
        <f>+[2]OTCHET!G293</f>
        <v>0</v>
      </c>
      <c r="H52" s="394">
        <f>+[2]OTCHET!H293</f>
        <v>0</v>
      </c>
      <c r="I52" s="395">
        <f>+[2]OTCHET!I293</f>
        <v>0</v>
      </c>
    </row>
    <row r="53" spans="1:9" ht="15.75">
      <c r="A53" s="494" t="s">
        <v>86</v>
      </c>
      <c r="B53" s="494" t="s">
        <v>87</v>
      </c>
      <c r="C53" s="495"/>
      <c r="D53" s="496" t="str">
        <f>[2]OTCHET!D294</f>
        <v>плащания за попълване на държавния резерв</v>
      </c>
      <c r="E53" s="496">
        <f t="shared" si="1"/>
        <v>0</v>
      </c>
      <c r="F53" s="497">
        <f>[2]OTCHET!F294</f>
        <v>0</v>
      </c>
      <c r="G53" s="498">
        <f>[2]OTCHET!G294</f>
        <v>0</v>
      </c>
      <c r="H53" s="498">
        <f>[2]OTCHET!H294</f>
        <v>0</v>
      </c>
      <c r="I53" s="499">
        <f>[2]OTCHET!I294</f>
        <v>0</v>
      </c>
    </row>
    <row r="54" spans="1:9" ht="15.75">
      <c r="A54" s="500" t="s">
        <v>88</v>
      </c>
      <c r="B54" s="501" t="s">
        <v>89</v>
      </c>
      <c r="C54" s="502"/>
      <c r="D54" s="503" t="str">
        <f>[2]OTCHET!D296</f>
        <v>постъпления от продажба на държавния резерв (-)</v>
      </c>
      <c r="E54" s="503">
        <f t="shared" si="1"/>
        <v>0</v>
      </c>
      <c r="F54" s="504">
        <f>[2]OTCHET!F296</f>
        <v>0</v>
      </c>
      <c r="G54" s="505">
        <f>[2]OTCHET!G296</f>
        <v>0</v>
      </c>
      <c r="H54" s="505">
        <f>[2]OTCHET!H296</f>
        <v>0</v>
      </c>
      <c r="I54" s="506">
        <f>[2]OTCHET!I296</f>
        <v>0</v>
      </c>
    </row>
    <row r="55" spans="1:9" ht="15.75">
      <c r="A55" s="436" t="s">
        <v>90</v>
      </c>
      <c r="B55" s="436" t="s">
        <v>91</v>
      </c>
      <c r="C55" s="507"/>
      <c r="D55" s="508">
        <f>+[2]OTCHET!D297</f>
        <v>0</v>
      </c>
      <c r="E55" s="508">
        <f t="shared" si="1"/>
        <v>0</v>
      </c>
      <c r="F55" s="509">
        <f>+[2]OTCHET!F297</f>
        <v>0</v>
      </c>
      <c r="G55" s="510">
        <f>+[2]OTCHET!G297</f>
        <v>0</v>
      </c>
      <c r="H55" s="510">
        <f>+[2]OTCHET!H297</f>
        <v>0</v>
      </c>
      <c r="I55" s="511">
        <f>+[2]OTCHET!I297</f>
        <v>0</v>
      </c>
    </row>
    <row r="56" spans="1:9" ht="19.5" thickBot="1">
      <c r="A56" s="512" t="s">
        <v>92</v>
      </c>
      <c r="B56" s="513" t="s">
        <v>93</v>
      </c>
      <c r="C56" s="513"/>
      <c r="D56" s="514">
        <f t="shared" ref="D56:I56" si="5">+D57+D58+D62</f>
        <v>0</v>
      </c>
      <c r="E56" s="514">
        <f t="shared" si="5"/>
        <v>1478</v>
      </c>
      <c r="F56" s="515">
        <f t="shared" si="5"/>
        <v>1478</v>
      </c>
      <c r="G56" s="516">
        <f t="shared" si="5"/>
        <v>0</v>
      </c>
      <c r="H56" s="90">
        <f t="shared" si="5"/>
        <v>0</v>
      </c>
      <c r="I56" s="517">
        <f t="shared" si="5"/>
        <v>0</v>
      </c>
    </row>
    <row r="57" spans="1:9" ht="16.5" thickTop="1">
      <c r="A57" s="479" t="s">
        <v>94</v>
      </c>
      <c r="B57" s="480" t="s">
        <v>95</v>
      </c>
      <c r="C57" s="479"/>
      <c r="D57" s="518">
        <f>+[2]OTCHET!D361+[2]OTCHET!D375+[2]OTCHET!D388</f>
        <v>0</v>
      </c>
      <c r="E57" s="518">
        <f t="shared" si="1"/>
        <v>0</v>
      </c>
      <c r="F57" s="519">
        <f>+[2]OTCHET!F361+[2]OTCHET!F375+[2]OTCHET!F388</f>
        <v>0</v>
      </c>
      <c r="G57" s="520">
        <f>+[2]OTCHET!G361+[2]OTCHET!G375+[2]OTCHET!G388</f>
        <v>0</v>
      </c>
      <c r="H57" s="520">
        <f>+[2]OTCHET!H361+[2]OTCHET!H375+[2]OTCHET!H388</f>
        <v>0</v>
      </c>
      <c r="I57" s="521">
        <f>+[2]OTCHET!I361+[2]OTCHET!I375+[2]OTCHET!I388</f>
        <v>0</v>
      </c>
    </row>
    <row r="58" spans="1:9" ht="15.75">
      <c r="A58" s="492" t="s">
        <v>96</v>
      </c>
      <c r="B58" s="491" t="s">
        <v>97</v>
      </c>
      <c r="C58" s="492"/>
      <c r="D58" s="522">
        <f>+[2]OTCHET!D383+[2]OTCHET!D391+[2]OTCHET!D396+[2]OTCHET!D399+[2]OTCHET!D402+[2]OTCHET!D405+[2]OTCHET!D406+[2]OTCHET!D409+[2]OTCHET!D422+[2]OTCHET!D423+[2]OTCHET!D424+[2]OTCHET!D425+[2]OTCHET!D426</f>
        <v>0</v>
      </c>
      <c r="E58" s="522">
        <f t="shared" si="1"/>
        <v>1478</v>
      </c>
      <c r="F58" s="523">
        <f>+[2]OTCHET!F383+[2]OTCHET!F391+[2]OTCHET!F396+[2]OTCHET!F399+[2]OTCHET!F402+[2]OTCHET!F405+[2]OTCHET!F406+[2]OTCHET!F409+[2]OTCHET!F422+[2]OTCHET!F423+[2]OTCHET!F424+[2]OTCHET!F425+[2]OTCHET!F426</f>
        <v>1478</v>
      </c>
      <c r="G58" s="524">
        <f>+[2]OTCHET!G383+[2]OTCHET!G391+[2]OTCHET!G396+[2]OTCHET!G399+[2]OTCHET!G402+[2]OTCHET!G405+[2]OTCHET!G406+[2]OTCHET!G409+[2]OTCHET!G422+[2]OTCHET!G423+[2]OTCHET!G424+[2]OTCHET!G425+[2]OTCHET!G426</f>
        <v>0</v>
      </c>
      <c r="H58" s="524">
        <f>+[2]OTCHET!H383+[2]OTCHET!H391+[2]OTCHET!H396+[2]OTCHET!H399+[2]OTCHET!H402+[2]OTCHET!H405+[2]OTCHET!H406+[2]OTCHET!H409+[2]OTCHET!H422+[2]OTCHET!H423+[2]OTCHET!H424+[2]OTCHET!H425+[2]OTCHET!H426</f>
        <v>0</v>
      </c>
      <c r="I58" s="525">
        <f>+[2]OTCHET!I383+[2]OTCHET!I391+[2]OTCHET!I396+[2]OTCHET!I399+[2]OTCHET!I402+[2]OTCHET!I405+[2]OTCHET!I406+[2]OTCHET!I409+[2]OTCHET!I422+[2]OTCHET!I423+[2]OTCHET!I424+[2]OTCHET!I425+[2]OTCHET!I426</f>
        <v>0</v>
      </c>
    </row>
    <row r="59" spans="1:9" ht="15.75">
      <c r="A59" s="391" t="s">
        <v>98</v>
      </c>
      <c r="B59" s="391" t="s">
        <v>99</v>
      </c>
      <c r="C59" s="485"/>
      <c r="D59" s="526">
        <f>+[2]OTCHET!D422+[2]OTCHET!D423+[2]OTCHET!D424+[2]OTCHET!D425+[2]OTCHET!D426</f>
        <v>0</v>
      </c>
      <c r="E59" s="526">
        <f t="shared" si="1"/>
        <v>0</v>
      </c>
      <c r="F59" s="527">
        <f>+[2]OTCHET!F422+[2]OTCHET!F423+[2]OTCHET!F424+[2]OTCHET!F425+[2]OTCHET!F426</f>
        <v>0</v>
      </c>
      <c r="G59" s="528">
        <f>+[2]OTCHET!G422+[2]OTCHET!G423+[2]OTCHET!G424+[2]OTCHET!G425+[2]OTCHET!G426</f>
        <v>0</v>
      </c>
      <c r="H59" s="528">
        <f>+[2]OTCHET!H422+[2]OTCHET!H423+[2]OTCHET!H424+[2]OTCHET!H425+[2]OTCHET!H426</f>
        <v>0</v>
      </c>
      <c r="I59" s="529">
        <f>+[2]OTCHET!I422+[2]OTCHET!I423+[2]OTCHET!I424+[2]OTCHET!I425+[2]OTCHET!I426</f>
        <v>0</v>
      </c>
    </row>
    <row r="60" spans="1:9" ht="15.75">
      <c r="A60" s="530" t="s">
        <v>100</v>
      </c>
      <c r="B60" s="530" t="s">
        <v>35</v>
      </c>
      <c r="C60" s="531"/>
      <c r="D60" s="532">
        <f>[2]OTCHET!D405</f>
        <v>0</v>
      </c>
      <c r="E60" s="532">
        <f t="shared" si="1"/>
        <v>0</v>
      </c>
      <c r="F60" s="533">
        <f>[2]OTCHET!F405</f>
        <v>0</v>
      </c>
      <c r="G60" s="534">
        <f>[2]OTCHET!G405</f>
        <v>0</v>
      </c>
      <c r="H60" s="534">
        <f>[2]OTCHET!H405</f>
        <v>0</v>
      </c>
      <c r="I60" s="535">
        <f>[2]OTCHET!I405</f>
        <v>0</v>
      </c>
    </row>
    <row r="61" spans="1:9" ht="15.75">
      <c r="A61" s="81"/>
      <c r="B61" s="536"/>
      <c r="C61" s="479"/>
      <c r="D61" s="518"/>
      <c r="E61" s="518">
        <f t="shared" si="1"/>
        <v>0</v>
      </c>
      <c r="F61" s="519"/>
      <c r="G61" s="520"/>
      <c r="H61" s="520"/>
      <c r="I61" s="521"/>
    </row>
    <row r="62" spans="1:9" ht="15.75">
      <c r="A62" s="537" t="s">
        <v>101</v>
      </c>
      <c r="B62" s="452" t="s">
        <v>102</v>
      </c>
      <c r="C62" s="537"/>
      <c r="D62" s="453">
        <f>[2]OTCHET!D412</f>
        <v>0</v>
      </c>
      <c r="E62" s="453">
        <f t="shared" si="1"/>
        <v>0</v>
      </c>
      <c r="F62" s="454">
        <f>[2]OTCHET!F412</f>
        <v>0</v>
      </c>
      <c r="G62" s="455">
        <f>[2]OTCHET!G412</f>
        <v>0</v>
      </c>
      <c r="H62" s="455">
        <f>[2]OTCHET!H412</f>
        <v>0</v>
      </c>
      <c r="I62" s="456">
        <f>[2]OTCHET!I412</f>
        <v>0</v>
      </c>
    </row>
    <row r="63" spans="1:9" ht="19.5" thickBot="1">
      <c r="A63" s="538" t="s">
        <v>103</v>
      </c>
      <c r="B63" s="539" t="s">
        <v>104</v>
      </c>
      <c r="C63" s="540"/>
      <c r="D63" s="541">
        <f>+[2]OTCHET!D249</f>
        <v>0</v>
      </c>
      <c r="E63" s="541">
        <f t="shared" si="1"/>
        <v>0</v>
      </c>
      <c r="F63" s="542">
        <f>+[2]OTCHET!F249</f>
        <v>0</v>
      </c>
      <c r="G63" s="543">
        <f>+[2]OTCHET!G249</f>
        <v>0</v>
      </c>
      <c r="H63" s="543">
        <f>+[2]OTCHET!H249</f>
        <v>0</v>
      </c>
      <c r="I63" s="544">
        <f>+[2]OTCHET!I249</f>
        <v>0</v>
      </c>
    </row>
    <row r="64" spans="1:9" ht="19.5" thickTop="1">
      <c r="A64" s="545" t="s">
        <v>105</v>
      </c>
      <c r="B64" s="546"/>
      <c r="C64" s="546"/>
      <c r="D64" s="547">
        <f t="shared" ref="D64:I64" si="6">+D22-D38+D56-D63</f>
        <v>0</v>
      </c>
      <c r="E64" s="547">
        <f t="shared" si="6"/>
        <v>-208155</v>
      </c>
      <c r="F64" s="548">
        <f t="shared" si="6"/>
        <v>-208155</v>
      </c>
      <c r="G64" s="549">
        <f t="shared" si="6"/>
        <v>0</v>
      </c>
      <c r="H64" s="549">
        <f t="shared" si="6"/>
        <v>0</v>
      </c>
      <c r="I64" s="550">
        <f t="shared" si="6"/>
        <v>0</v>
      </c>
    </row>
    <row r="65" spans="1:9">
      <c r="A65" s="237" t="e">
        <f>+IF(+SUM(D$65:I$65)=0,0,"Контрола: дефицит/излишък = финансиране с обратен знак (V. + VІ. = 0)")</f>
        <v>#VALUE!</v>
      </c>
      <c r="B65" s="551"/>
      <c r="C65" s="551"/>
      <c r="D65" s="552" t="e">
        <f t="shared" ref="D65:I65" si="7">+D$64+D$66</f>
        <v>#VALUE!</v>
      </c>
      <c r="E65" s="552">
        <f t="shared" si="7"/>
        <v>0</v>
      </c>
      <c r="F65" s="553">
        <f t="shared" si="7"/>
        <v>0</v>
      </c>
      <c r="G65" s="553">
        <f t="shared" si="7"/>
        <v>0</v>
      </c>
      <c r="H65" s="553">
        <f t="shared" si="7"/>
        <v>0</v>
      </c>
      <c r="I65" s="554">
        <f t="shared" si="7"/>
        <v>0</v>
      </c>
    </row>
    <row r="66" spans="1:9" ht="19.5" thickBot="1">
      <c r="A66" s="379" t="s">
        <v>106</v>
      </c>
      <c r="B66" s="555" t="s">
        <v>107</v>
      </c>
      <c r="C66" s="555"/>
      <c r="D66" s="556" t="e">
        <f>SUM(+D68+D76+D77+D84+D85+D86+D89+D90+D91+D92+D93+D94+D95)</f>
        <v>#VALUE!</v>
      </c>
      <c r="E66" s="556">
        <f>SUM(+E68+E76+E77+E84+E85+E86+E89+E90+E91+E92+E93+E94+E95)</f>
        <v>208155</v>
      </c>
      <c r="F66" s="557">
        <f t="shared" ref="F66:I66" si="8">SUM(+F68+F76+F77+F84+F85+F86+F89+F90+F91+F92+F93+F94+F95)</f>
        <v>208155</v>
      </c>
      <c r="G66" s="558">
        <f>SUM(+G68+G76+G77+G84+G85+G86+G89+G90+G91+G92+G93+G94+G95)</f>
        <v>0</v>
      </c>
      <c r="H66" s="558">
        <f>SUM(+H68+H76+H77+H84+H85+H86+H89+H90+H91+H92+H93+H94+H95)</f>
        <v>0</v>
      </c>
      <c r="I66" s="559">
        <f>SUM(+I68+I76+I77+I84+I85+I86+I89+I90+I91+I92+I93+I94+I95)</f>
        <v>0</v>
      </c>
    </row>
    <row r="67" spans="1:9" ht="16.5" thickTop="1">
      <c r="A67" s="560"/>
      <c r="B67" s="560"/>
      <c r="C67" s="560"/>
      <c r="D67" s="561"/>
      <c r="E67" s="562">
        <f t="shared" si="1"/>
        <v>0</v>
      </c>
      <c r="F67" s="563"/>
      <c r="G67" s="564"/>
      <c r="H67" s="564"/>
      <c r="I67" s="565"/>
    </row>
    <row r="68" spans="1:9" ht="15.75">
      <c r="A68" s="485" t="s">
        <v>108</v>
      </c>
      <c r="B68" s="391" t="s">
        <v>109</v>
      </c>
      <c r="C68" s="485"/>
      <c r="D68" s="526" t="e">
        <f>SUM(D69:D75)</f>
        <v>#VALUE!</v>
      </c>
      <c r="E68" s="526">
        <f>SUM(E69:E75)</f>
        <v>0</v>
      </c>
      <c r="F68" s="527">
        <f t="shared" ref="F68:I68" si="9">SUM(F69:F75)</f>
        <v>0</v>
      </c>
      <c r="G68" s="528">
        <f>SUM(G69:G75)</f>
        <v>0</v>
      </c>
      <c r="H68" s="528">
        <f>SUM(H69:H75)</f>
        <v>0</v>
      </c>
      <c r="I68" s="529">
        <f>SUM(I69:I75)</f>
        <v>0</v>
      </c>
    </row>
    <row r="69" spans="1:9" ht="15.75">
      <c r="A69" s="566" t="s">
        <v>110</v>
      </c>
      <c r="B69" s="566" t="s">
        <v>111</v>
      </c>
      <c r="C69" s="566"/>
      <c r="D69" s="567" t="e">
        <f>+[2]OTCHET!D482+[2]OTCHET!D483+[2]OTCHET!D486+[2]OTCHET!D487+[2]OTCHET!D490+[2]OTCHET!D491+[2]OTCHET!D495</f>
        <v>#VALUE!</v>
      </c>
      <c r="E69" s="567">
        <f t="shared" si="1"/>
        <v>0</v>
      </c>
      <c r="F69" s="568">
        <f>+[2]OTCHET!F482+[2]OTCHET!F483+[2]OTCHET!F486+[2]OTCHET!F487+[2]OTCHET!F490+[2]OTCHET!F491+[2]OTCHET!F495</f>
        <v>0</v>
      </c>
      <c r="G69" s="569">
        <f>+[2]OTCHET!G482+[2]OTCHET!G483+[2]OTCHET!G486+[2]OTCHET!G487+[2]OTCHET!G490+[2]OTCHET!G491+[2]OTCHET!G495</f>
        <v>0</v>
      </c>
      <c r="H69" s="569">
        <f>+[2]OTCHET!H482+[2]OTCHET!H483+[2]OTCHET!H486+[2]OTCHET!H487+[2]OTCHET!H490+[2]OTCHET!H491+[2]OTCHET!H495</f>
        <v>0</v>
      </c>
      <c r="I69" s="570">
        <f>+[2]OTCHET!I482+[2]OTCHET!I483+[2]OTCHET!I486+[2]OTCHET!I487+[2]OTCHET!I490+[2]OTCHET!I491+[2]OTCHET!I495</f>
        <v>0</v>
      </c>
    </row>
    <row r="70" spans="1:9" ht="15.75">
      <c r="A70" s="571" t="s">
        <v>112</v>
      </c>
      <c r="B70" s="571" t="s">
        <v>113</v>
      </c>
      <c r="C70" s="571"/>
      <c r="D70" s="572" t="e">
        <f>+[2]OTCHET!D484+[2]OTCHET!D485+[2]OTCHET!D488+[2]OTCHET!D489+[2]OTCHET!D492+[2]OTCHET!D493+[2]OTCHET!D494+[2]OTCHET!D496</f>
        <v>#VALUE!</v>
      </c>
      <c r="E70" s="572">
        <f t="shared" si="1"/>
        <v>0</v>
      </c>
      <c r="F70" s="573">
        <f>+[2]OTCHET!F484+[2]OTCHET!F485+[2]OTCHET!F488+[2]OTCHET!F489+[2]OTCHET!F492+[2]OTCHET!F493+[2]OTCHET!F494+[2]OTCHET!F496</f>
        <v>0</v>
      </c>
      <c r="G70" s="574">
        <f>+[2]OTCHET!G484+[2]OTCHET!G485+[2]OTCHET!G488+[2]OTCHET!G489+[2]OTCHET!G492+[2]OTCHET!G493+[2]OTCHET!G494+[2]OTCHET!G496</f>
        <v>0</v>
      </c>
      <c r="H70" s="574">
        <f>+[2]OTCHET!H484+[2]OTCHET!H485+[2]OTCHET!H488+[2]OTCHET!H489+[2]OTCHET!H492+[2]OTCHET!H493+[2]OTCHET!H494+[2]OTCHET!H496</f>
        <v>0</v>
      </c>
      <c r="I70" s="575">
        <f>+[2]OTCHET!I484+[2]OTCHET!I485+[2]OTCHET!I488+[2]OTCHET!I489+[2]OTCHET!I492+[2]OTCHET!I493+[2]OTCHET!I494+[2]OTCHET!I496</f>
        <v>0</v>
      </c>
    </row>
    <row r="71" spans="1:9" ht="15.75">
      <c r="A71" s="571" t="s">
        <v>114</v>
      </c>
      <c r="B71" s="571" t="s">
        <v>115</v>
      </c>
      <c r="C71" s="571"/>
      <c r="D71" s="572">
        <f>+[2]OTCHET!D497</f>
        <v>0</v>
      </c>
      <c r="E71" s="572">
        <f t="shared" si="1"/>
        <v>0</v>
      </c>
      <c r="F71" s="573">
        <f>+[2]OTCHET!F497</f>
        <v>0</v>
      </c>
      <c r="G71" s="574">
        <f>+[2]OTCHET!G497</f>
        <v>0</v>
      </c>
      <c r="H71" s="574">
        <f>+[2]OTCHET!H497</f>
        <v>0</v>
      </c>
      <c r="I71" s="575">
        <f>+[2]OTCHET!I497</f>
        <v>0</v>
      </c>
    </row>
    <row r="72" spans="1:9" ht="15.75">
      <c r="A72" s="571" t="s">
        <v>116</v>
      </c>
      <c r="B72" s="571" t="s">
        <v>117</v>
      </c>
      <c r="C72" s="571"/>
      <c r="D72" s="572">
        <f>+[2]OTCHET!D502</f>
        <v>0</v>
      </c>
      <c r="E72" s="572">
        <f t="shared" si="1"/>
        <v>0</v>
      </c>
      <c r="F72" s="573">
        <f>+[2]OTCHET!F502</f>
        <v>0</v>
      </c>
      <c r="G72" s="574">
        <f>+[2]OTCHET!G502</f>
        <v>0</v>
      </c>
      <c r="H72" s="574">
        <f>+[2]OTCHET!H502</f>
        <v>0</v>
      </c>
      <c r="I72" s="575">
        <f>+[2]OTCHET!I502</f>
        <v>0</v>
      </c>
    </row>
    <row r="73" spans="1:9" ht="15.75">
      <c r="A73" s="571" t="s">
        <v>118</v>
      </c>
      <c r="B73" s="571" t="s">
        <v>119</v>
      </c>
      <c r="C73" s="571"/>
      <c r="D73" s="572" t="str">
        <f>+[2]OTCHET!D542</f>
        <v>с чуждестранни ценни книжа и финасови активи (+/-)</v>
      </c>
      <c r="E73" s="572">
        <f t="shared" si="1"/>
        <v>0</v>
      </c>
      <c r="F73" s="573">
        <f>+[2]OTCHET!F542</f>
        <v>0</v>
      </c>
      <c r="G73" s="574">
        <f>+[2]OTCHET!G542</f>
        <v>0</v>
      </c>
      <c r="H73" s="574">
        <f>+[2]OTCHET!H542</f>
        <v>0</v>
      </c>
      <c r="I73" s="575">
        <f>+[2]OTCHET!I542</f>
        <v>0</v>
      </c>
    </row>
    <row r="74" spans="1:9" ht="15.75">
      <c r="A74" s="576" t="s">
        <v>120</v>
      </c>
      <c r="B74" s="576" t="s">
        <v>121</v>
      </c>
      <c r="C74" s="576"/>
      <c r="D74" s="572" t="e">
        <f>+[2]OTCHET!D581+[2]OTCHET!D582</f>
        <v>#VALUE!</v>
      </c>
      <c r="E74" s="572">
        <f t="shared" si="1"/>
        <v>0</v>
      </c>
      <c r="F74" s="573">
        <f>+[2]OTCHET!F581+[2]OTCHET!F582</f>
        <v>0</v>
      </c>
      <c r="G74" s="574">
        <f>+[2]OTCHET!G581+[2]OTCHET!G582</f>
        <v>0</v>
      </c>
      <c r="H74" s="574">
        <f>+[2]OTCHET!H581+[2]OTCHET!H582</f>
        <v>0</v>
      </c>
      <c r="I74" s="575">
        <f>+[2]OTCHET!I581+[2]OTCHET!I582</f>
        <v>0</v>
      </c>
    </row>
    <row r="75" spans="1:9" ht="15.75">
      <c r="A75" s="577" t="s">
        <v>122</v>
      </c>
      <c r="B75" s="577" t="s">
        <v>123</v>
      </c>
      <c r="C75" s="577"/>
      <c r="D75" s="578" t="e">
        <f>+[2]OTCHET!D583+[2]OTCHET!D584+[2]OTCHET!D585</f>
        <v>#VALUE!</v>
      </c>
      <c r="E75" s="578">
        <f t="shared" si="1"/>
        <v>0</v>
      </c>
      <c r="F75" s="579">
        <f>+[2]OTCHET!F583+[2]OTCHET!F584+[2]OTCHET!F585</f>
        <v>0</v>
      </c>
      <c r="G75" s="580">
        <f>+[2]OTCHET!G583+[2]OTCHET!G584+[2]OTCHET!G585</f>
        <v>0</v>
      </c>
      <c r="H75" s="580">
        <f>+[2]OTCHET!H583+[2]OTCHET!H584+[2]OTCHET!H585</f>
        <v>0</v>
      </c>
      <c r="I75" s="581">
        <f>+[2]OTCHET!I583+[2]OTCHET!I584+[2]OTCHET!I585</f>
        <v>0</v>
      </c>
    </row>
    <row r="76" spans="1:9" ht="15.75">
      <c r="A76" s="479" t="s">
        <v>124</v>
      </c>
      <c r="B76" s="480" t="s">
        <v>125</v>
      </c>
      <c r="C76" s="479"/>
      <c r="D76" s="518">
        <f>[2]OTCHET!D461</f>
        <v>0</v>
      </c>
      <c r="E76" s="518">
        <f t="shared" si="1"/>
        <v>0</v>
      </c>
      <c r="F76" s="519">
        <f>[2]OTCHET!F461</f>
        <v>0</v>
      </c>
      <c r="G76" s="520">
        <f>[2]OTCHET!G461</f>
        <v>0</v>
      </c>
      <c r="H76" s="520">
        <f>[2]OTCHET!H461</f>
        <v>0</v>
      </c>
      <c r="I76" s="521">
        <f>[2]OTCHET!I461</f>
        <v>0</v>
      </c>
    </row>
    <row r="77" spans="1:9" ht="15.75">
      <c r="A77" s="485" t="s">
        <v>126</v>
      </c>
      <c r="B77" s="391" t="s">
        <v>127</v>
      </c>
      <c r="C77" s="485"/>
      <c r="D77" s="526" t="e">
        <f>SUM(D78:D83)</f>
        <v>#VALUE!</v>
      </c>
      <c r="E77" s="526">
        <f>SUM(E78:E83)</f>
        <v>0</v>
      </c>
      <c r="F77" s="527">
        <f t="shared" ref="F77:I77" si="10">SUM(F78:F83)</f>
        <v>0</v>
      </c>
      <c r="G77" s="528">
        <f>SUM(G78:G83)</f>
        <v>0</v>
      </c>
      <c r="H77" s="528">
        <f>SUM(H78:H83)</f>
        <v>0</v>
      </c>
      <c r="I77" s="529">
        <f>SUM(I78:I83)</f>
        <v>0</v>
      </c>
    </row>
    <row r="78" spans="1:9" ht="15.75">
      <c r="A78" s="566" t="s">
        <v>128</v>
      </c>
      <c r="B78" s="566" t="s">
        <v>129</v>
      </c>
      <c r="C78" s="566"/>
      <c r="D78" s="567" t="e">
        <f>+[2]OTCHET!D466+[2]OTCHET!D469</f>
        <v>#VALUE!</v>
      </c>
      <c r="E78" s="567">
        <f t="shared" si="1"/>
        <v>0</v>
      </c>
      <c r="F78" s="568">
        <f>+[2]OTCHET!F466+[2]OTCHET!F469</f>
        <v>0</v>
      </c>
      <c r="G78" s="569">
        <f>+[2]OTCHET!G466+[2]OTCHET!G469</f>
        <v>0</v>
      </c>
      <c r="H78" s="569">
        <f>+[2]OTCHET!H466+[2]OTCHET!H469</f>
        <v>0</v>
      </c>
      <c r="I78" s="570">
        <f>+[2]OTCHET!I466+[2]OTCHET!I469</f>
        <v>0</v>
      </c>
    </row>
    <row r="79" spans="1:9" ht="15.75">
      <c r="A79" s="571" t="s">
        <v>130</v>
      </c>
      <c r="B79" s="571" t="s">
        <v>131</v>
      </c>
      <c r="C79" s="571"/>
      <c r="D79" s="572" t="e">
        <f>+[2]OTCHET!D467+[2]OTCHET!D470</f>
        <v>#VALUE!</v>
      </c>
      <c r="E79" s="572">
        <f t="shared" si="1"/>
        <v>0</v>
      </c>
      <c r="F79" s="573">
        <f>+[2]OTCHET!F467+[2]OTCHET!F470</f>
        <v>0</v>
      </c>
      <c r="G79" s="574">
        <f>+[2]OTCHET!G467+[2]OTCHET!G470</f>
        <v>0</v>
      </c>
      <c r="H79" s="574">
        <f>+[2]OTCHET!H467+[2]OTCHET!H470</f>
        <v>0</v>
      </c>
      <c r="I79" s="575">
        <f>+[2]OTCHET!I467+[2]OTCHET!I470</f>
        <v>0</v>
      </c>
    </row>
    <row r="80" spans="1:9" ht="15.75">
      <c r="A80" s="571" t="s">
        <v>132</v>
      </c>
      <c r="B80" s="571" t="s">
        <v>133</v>
      </c>
      <c r="C80" s="571"/>
      <c r="D80" s="572">
        <f>[2]OTCHET!D471</f>
        <v>0</v>
      </c>
      <c r="E80" s="572">
        <f t="shared" si="1"/>
        <v>0</v>
      </c>
      <c r="F80" s="573">
        <f>[2]OTCHET!F471</f>
        <v>0</v>
      </c>
      <c r="G80" s="574">
        <f>[2]OTCHET!G471</f>
        <v>0</v>
      </c>
      <c r="H80" s="574">
        <f>[2]OTCHET!H471</f>
        <v>0</v>
      </c>
      <c r="I80" s="575">
        <f>[2]OTCHET!I471</f>
        <v>0</v>
      </c>
    </row>
    <row r="81" spans="1:9" ht="15.75">
      <c r="A81" s="571"/>
      <c r="B81" s="571"/>
      <c r="C81" s="571"/>
      <c r="D81" s="572"/>
      <c r="E81" s="572">
        <f t="shared" si="1"/>
        <v>0</v>
      </c>
      <c r="F81" s="573"/>
      <c r="G81" s="574"/>
      <c r="H81" s="574"/>
      <c r="I81" s="575"/>
    </row>
    <row r="82" spans="1:9" ht="15.75">
      <c r="A82" s="571" t="s">
        <v>134</v>
      </c>
      <c r="B82" s="571" t="s">
        <v>135</v>
      </c>
      <c r="C82" s="571"/>
      <c r="D82" s="572" t="str">
        <f>+[2]OTCHET!D479</f>
        <v>предоставени заеми на крайни бенефициенти (-)</v>
      </c>
      <c r="E82" s="572">
        <f t="shared" si="1"/>
        <v>0</v>
      </c>
      <c r="F82" s="573">
        <f>+[2]OTCHET!F479</f>
        <v>0</v>
      </c>
      <c r="G82" s="574">
        <f>+[2]OTCHET!G479</f>
        <v>0</v>
      </c>
      <c r="H82" s="574">
        <f>+[2]OTCHET!H479</f>
        <v>0</v>
      </c>
      <c r="I82" s="575">
        <f>+[2]OTCHET!I479</f>
        <v>0</v>
      </c>
    </row>
    <row r="83" spans="1:9" ht="15.75">
      <c r="A83" s="582" t="s">
        <v>136</v>
      </c>
      <c r="B83" s="582" t="s">
        <v>137</v>
      </c>
      <c r="C83" s="582"/>
      <c r="D83" s="578" t="str">
        <f>+[2]OTCHET!D480</f>
        <v>възстановени суми по предоставени заеми на крайни бенефиценти (+)</v>
      </c>
      <c r="E83" s="578">
        <f t="shared" si="1"/>
        <v>0</v>
      </c>
      <c r="F83" s="579">
        <f>+[2]OTCHET!F480</f>
        <v>0</v>
      </c>
      <c r="G83" s="580">
        <f>+[2]OTCHET!G480</f>
        <v>0</v>
      </c>
      <c r="H83" s="580">
        <f>+[2]OTCHET!H480</f>
        <v>0</v>
      </c>
      <c r="I83" s="581">
        <f>+[2]OTCHET!I480</f>
        <v>0</v>
      </c>
    </row>
    <row r="84" spans="1:9" ht="15.75">
      <c r="A84" s="479" t="s">
        <v>138</v>
      </c>
      <c r="B84" s="480" t="s">
        <v>139</v>
      </c>
      <c r="C84" s="479"/>
      <c r="D84" s="518">
        <f>[2]OTCHET!D535</f>
        <v>0</v>
      </c>
      <c r="E84" s="518">
        <f t="shared" si="1"/>
        <v>0</v>
      </c>
      <c r="F84" s="519">
        <f>[2]OTCHET!F535</f>
        <v>0</v>
      </c>
      <c r="G84" s="520">
        <f>[2]OTCHET!G535</f>
        <v>0</v>
      </c>
      <c r="H84" s="520">
        <f>[2]OTCHET!H535</f>
        <v>0</v>
      </c>
      <c r="I84" s="521">
        <f>[2]OTCHET!I535</f>
        <v>0</v>
      </c>
    </row>
    <row r="85" spans="1:9" ht="15.75">
      <c r="A85" s="492" t="s">
        <v>140</v>
      </c>
      <c r="B85" s="491" t="s">
        <v>141</v>
      </c>
      <c r="C85" s="492"/>
      <c r="D85" s="522">
        <f>[2]OTCHET!D536</f>
        <v>0</v>
      </c>
      <c r="E85" s="522">
        <f t="shared" si="1"/>
        <v>0</v>
      </c>
      <c r="F85" s="523">
        <f>[2]OTCHET!F536</f>
        <v>0</v>
      </c>
      <c r="G85" s="524">
        <f>[2]OTCHET!G536</f>
        <v>0</v>
      </c>
      <c r="H85" s="524">
        <f>[2]OTCHET!H536</f>
        <v>0</v>
      </c>
      <c r="I85" s="525">
        <f>[2]OTCHET!I536</f>
        <v>0</v>
      </c>
    </row>
    <row r="86" spans="1:9" ht="15.75">
      <c r="A86" s="485" t="s">
        <v>142</v>
      </c>
      <c r="B86" s="391" t="s">
        <v>143</v>
      </c>
      <c r="C86" s="485"/>
      <c r="D86" s="526" t="e">
        <f>+D87+D88</f>
        <v>#VALUE!</v>
      </c>
      <c r="E86" s="526">
        <f>+E87+E88</f>
        <v>208155</v>
      </c>
      <c r="F86" s="527">
        <f t="shared" ref="F86:I86" si="11">+F87+F88</f>
        <v>208155</v>
      </c>
      <c r="G86" s="528">
        <f>+G87+G88</f>
        <v>0</v>
      </c>
      <c r="H86" s="528">
        <f>+H87+H88</f>
        <v>0</v>
      </c>
      <c r="I86" s="529">
        <f>+I87+I88</f>
        <v>0</v>
      </c>
    </row>
    <row r="87" spans="1:9" ht="15.75">
      <c r="A87" s="566" t="s">
        <v>144</v>
      </c>
      <c r="B87" s="566" t="s">
        <v>145</v>
      </c>
      <c r="C87" s="583"/>
      <c r="D87" s="567" t="e">
        <f>+[2]OTCHET!D503+[2]OTCHET!D512+[2]OTCHET!D516+[2]OTCHET!D543</f>
        <v>#VALUE!</v>
      </c>
      <c r="E87" s="567">
        <f t="shared" si="1"/>
        <v>0</v>
      </c>
      <c r="F87" s="568">
        <f>+[2]OTCHET!F503+[2]OTCHET!F512+[2]OTCHET!F516+[2]OTCHET!F543</f>
        <v>0</v>
      </c>
      <c r="G87" s="569">
        <f>+[2]OTCHET!G503+[2]OTCHET!G512+[2]OTCHET!G516+[2]OTCHET!G543</f>
        <v>0</v>
      </c>
      <c r="H87" s="569">
        <f>+[2]OTCHET!H503+[2]OTCHET!H512+[2]OTCHET!H516+[2]OTCHET!H543</f>
        <v>0</v>
      </c>
      <c r="I87" s="570">
        <f>+[2]OTCHET!I503+[2]OTCHET!I512+[2]OTCHET!I516+[2]OTCHET!I543</f>
        <v>0</v>
      </c>
    </row>
    <row r="88" spans="1:9" ht="15.75">
      <c r="A88" s="582" t="s">
        <v>146</v>
      </c>
      <c r="B88" s="582" t="s">
        <v>147</v>
      </c>
      <c r="C88" s="584"/>
      <c r="D88" s="578">
        <f>+[2]OTCHET!D521+[2]OTCHET!D524+[2]OTCHET!D544</f>
        <v>0</v>
      </c>
      <c r="E88" s="578">
        <f t="shared" si="1"/>
        <v>208155</v>
      </c>
      <c r="F88" s="579">
        <f>+[2]OTCHET!F521+[2]OTCHET!F524+[2]OTCHET!F544</f>
        <v>208155</v>
      </c>
      <c r="G88" s="580">
        <f>+[2]OTCHET!G521+[2]OTCHET!G524+[2]OTCHET!G544</f>
        <v>0</v>
      </c>
      <c r="H88" s="580">
        <f>+[2]OTCHET!H521+[2]OTCHET!H524+[2]OTCHET!H544</f>
        <v>0</v>
      </c>
      <c r="I88" s="581">
        <f>+[2]OTCHET!I521+[2]OTCHET!I524+[2]OTCHET!I544</f>
        <v>0</v>
      </c>
    </row>
    <row r="89" spans="1:9" ht="15.75">
      <c r="A89" s="479" t="s">
        <v>148</v>
      </c>
      <c r="B89" s="480" t="s">
        <v>149</v>
      </c>
      <c r="C89" s="585"/>
      <c r="D89" s="518">
        <f>[2]OTCHET!D531</f>
        <v>0</v>
      </c>
      <c r="E89" s="518">
        <f t="shared" ref="E89:E96" si="12">+F89+G89+H89+I89</f>
        <v>0</v>
      </c>
      <c r="F89" s="519">
        <f>[2]OTCHET!F531</f>
        <v>0</v>
      </c>
      <c r="G89" s="520">
        <f>[2]OTCHET!G531</f>
        <v>0</v>
      </c>
      <c r="H89" s="520">
        <f>[2]OTCHET!H531</f>
        <v>0</v>
      </c>
      <c r="I89" s="521">
        <f>[2]OTCHET!I531</f>
        <v>0</v>
      </c>
    </row>
    <row r="90" spans="1:9" ht="15.75">
      <c r="A90" s="492" t="s">
        <v>150</v>
      </c>
      <c r="B90" s="491" t="s">
        <v>151</v>
      </c>
      <c r="C90" s="492"/>
      <c r="D90" s="522" t="e">
        <f>+[2]OTCHET!D567+[2]OTCHET!D568+[2]OTCHET!D569+[2]OTCHET!D570+[2]OTCHET!D571+[2]OTCHET!D572</f>
        <v>#VALUE!</v>
      </c>
      <c r="E90" s="522">
        <f t="shared" si="12"/>
        <v>0</v>
      </c>
      <c r="F90" s="523">
        <f>+[2]OTCHET!F567+[2]OTCHET!F568+[2]OTCHET!F569+[2]OTCHET!F570+[2]OTCHET!F571+[2]OTCHET!F572</f>
        <v>0</v>
      </c>
      <c r="G90" s="524">
        <f>+[2]OTCHET!G567+[2]OTCHET!G568+[2]OTCHET!G569+[2]OTCHET!G570+[2]OTCHET!G571+[2]OTCHET!G572</f>
        <v>0</v>
      </c>
      <c r="H90" s="524">
        <f>+[2]OTCHET!H567+[2]OTCHET!H568+[2]OTCHET!H569+[2]OTCHET!H570+[2]OTCHET!H571+[2]OTCHET!H572</f>
        <v>0</v>
      </c>
      <c r="I90" s="525">
        <f>+[2]OTCHET!I567+[2]OTCHET!I568+[2]OTCHET!I569+[2]OTCHET!I570+[2]OTCHET!I571+[2]OTCHET!I572</f>
        <v>0</v>
      </c>
    </row>
    <row r="91" spans="1:9" ht="15.75">
      <c r="A91" s="586" t="s">
        <v>152</v>
      </c>
      <c r="B91" s="586" t="s">
        <v>153</v>
      </c>
      <c r="C91" s="586"/>
      <c r="D91" s="430" t="e">
        <f>+[2]OTCHET!D573+[2]OTCHET!D574+[2]OTCHET!D575+[2]OTCHET!D576+[2]OTCHET!D577+[2]OTCHET!D578+[2]OTCHET!D579</f>
        <v>#VALUE!</v>
      </c>
      <c r="E91" s="430">
        <f t="shared" si="12"/>
        <v>0</v>
      </c>
      <c r="F91" s="431">
        <f>+[2]OTCHET!F573+[2]OTCHET!F574+[2]OTCHET!F575+[2]OTCHET!F576+[2]OTCHET!F577+[2]OTCHET!F578+[2]OTCHET!F579</f>
        <v>0</v>
      </c>
      <c r="G91" s="432">
        <f>+[2]OTCHET!G573+[2]OTCHET!G574+[2]OTCHET!G575+[2]OTCHET!G576+[2]OTCHET!G577+[2]OTCHET!G578+[2]OTCHET!G579</f>
        <v>0</v>
      </c>
      <c r="H91" s="432">
        <f>+[2]OTCHET!H573+[2]OTCHET!H574+[2]OTCHET!H575+[2]OTCHET!H576+[2]OTCHET!H577+[2]OTCHET!H578+[2]OTCHET!H579</f>
        <v>0</v>
      </c>
      <c r="I91" s="433">
        <f>+[2]OTCHET!I573+[2]OTCHET!I574+[2]OTCHET!I575+[2]OTCHET!I576+[2]OTCHET!I577+[2]OTCHET!I578+[2]OTCHET!I579</f>
        <v>0</v>
      </c>
    </row>
    <row r="92" spans="1:9" ht="15.75">
      <c r="A92" s="491" t="s">
        <v>154</v>
      </c>
      <c r="B92" s="491" t="s">
        <v>155</v>
      </c>
      <c r="C92" s="586"/>
      <c r="D92" s="430" t="str">
        <f>+[2]OTCHET!D580</f>
        <v xml:space="preserve"> преоценка на валутни наличности (нереализирани курсови разлики) по сметки и средства в страната  (+/-)</v>
      </c>
      <c r="E92" s="430">
        <f t="shared" si="12"/>
        <v>0</v>
      </c>
      <c r="F92" s="431">
        <f>+[2]OTCHET!F580</f>
        <v>0</v>
      </c>
      <c r="G92" s="432">
        <f>+[2]OTCHET!G580</f>
        <v>0</v>
      </c>
      <c r="H92" s="432">
        <f>+[2]OTCHET!H580</f>
        <v>0</v>
      </c>
      <c r="I92" s="433">
        <f>+[2]OTCHET!I580</f>
        <v>0</v>
      </c>
    </row>
    <row r="93" spans="1:9" ht="15.75">
      <c r="A93" s="491" t="s">
        <v>156</v>
      </c>
      <c r="B93" s="491" t="s">
        <v>157</v>
      </c>
      <c r="C93" s="491"/>
      <c r="D93" s="430" t="e">
        <f>+[2]OTCHET!D587+[2]OTCHET!D588</f>
        <v>#VALUE!</v>
      </c>
      <c r="E93" s="430">
        <f t="shared" si="12"/>
        <v>0</v>
      </c>
      <c r="F93" s="431">
        <f>+[2]OTCHET!F587+[2]OTCHET!F588</f>
        <v>0</v>
      </c>
      <c r="G93" s="432">
        <f>+[2]OTCHET!G587+[2]OTCHET!G588</f>
        <v>0</v>
      </c>
      <c r="H93" s="432">
        <f>+[2]OTCHET!H587+[2]OTCHET!H588</f>
        <v>0</v>
      </c>
      <c r="I93" s="433">
        <f>+[2]OTCHET!I587+[2]OTCHET!I588</f>
        <v>0</v>
      </c>
    </row>
    <row r="94" spans="1:9" ht="15.75">
      <c r="A94" s="491" t="s">
        <v>158</v>
      </c>
      <c r="B94" s="586" t="s">
        <v>159</v>
      </c>
      <c r="C94" s="491"/>
      <c r="D94" s="430" t="e">
        <f>+[2]OTCHET!D589+[2]OTCHET!D590</f>
        <v>#VALUE!</v>
      </c>
      <c r="E94" s="430">
        <f t="shared" si="12"/>
        <v>0</v>
      </c>
      <c r="F94" s="431">
        <f>+[2]OTCHET!F589+[2]OTCHET!F590</f>
        <v>0</v>
      </c>
      <c r="G94" s="432">
        <f>+[2]OTCHET!G589+[2]OTCHET!G590</f>
        <v>0</v>
      </c>
      <c r="H94" s="432">
        <f>+[2]OTCHET!H589+[2]OTCHET!H590</f>
        <v>0</v>
      </c>
      <c r="I94" s="433">
        <f>+[2]OTCHET!I589+[2]OTCHET!I590</f>
        <v>0</v>
      </c>
    </row>
    <row r="95" spans="1:9" ht="15.75">
      <c r="A95" s="391" t="s">
        <v>160</v>
      </c>
      <c r="B95" s="391" t="s">
        <v>161</v>
      </c>
      <c r="C95" s="391"/>
      <c r="D95" s="392">
        <f>[2]OTCHET!D591</f>
        <v>0</v>
      </c>
      <c r="E95" s="392">
        <f t="shared" si="12"/>
        <v>0</v>
      </c>
      <c r="F95" s="393">
        <f>[2]OTCHET!F591</f>
        <v>0</v>
      </c>
      <c r="G95" s="394">
        <f>[2]OTCHET!G591</f>
        <v>0</v>
      </c>
      <c r="H95" s="394">
        <f>[2]OTCHET!H591</f>
        <v>0</v>
      </c>
      <c r="I95" s="395">
        <f>[2]OTCHET!I591</f>
        <v>0</v>
      </c>
    </row>
    <row r="96" spans="1:9" ht="16.5" thickBot="1">
      <c r="A96" s="587" t="s">
        <v>162</v>
      </c>
      <c r="B96" s="587" t="s">
        <v>163</v>
      </c>
      <c r="C96" s="587"/>
      <c r="D96" s="588" t="str">
        <f>+[2]OTCHET!D594</f>
        <v>покупко-продажба на валута (+/-)</v>
      </c>
      <c r="E96" s="588">
        <f t="shared" si="12"/>
        <v>0</v>
      </c>
      <c r="F96" s="589">
        <f>+[2]OTCHET!F594</f>
        <v>0</v>
      </c>
      <c r="G96" s="590">
        <f>+[2]OTCHET!G594</f>
        <v>0</v>
      </c>
      <c r="H96" s="590">
        <f>+[2]OTCHET!H594</f>
        <v>0</v>
      </c>
      <c r="I96" s="591">
        <f>+[2]OTCHET!I594</f>
        <v>0</v>
      </c>
    </row>
    <row r="97" spans="1:9" ht="15.75">
      <c r="A97" s="321" t="e">
        <f>+IF(+SUM(D$65:I$65)=0,0,"Контрола: дефицит/излишък = финансиране с обратен знак (V. + VІ. = 0)")</f>
        <v>#VALUE!</v>
      </c>
      <c r="B97" s="592"/>
      <c r="C97" s="592"/>
      <c r="D97" s="593" t="e">
        <f t="shared" ref="D97:I97" si="13">+D$64+D$66</f>
        <v>#VALUE!</v>
      </c>
      <c r="E97" s="593">
        <f t="shared" si="13"/>
        <v>0</v>
      </c>
      <c r="F97" s="594">
        <f t="shared" si="13"/>
        <v>0</v>
      </c>
      <c r="G97" s="594">
        <f t="shared" si="13"/>
        <v>0</v>
      </c>
      <c r="H97" s="594">
        <f t="shared" si="13"/>
        <v>0</v>
      </c>
      <c r="I97" s="594">
        <f t="shared" si="13"/>
        <v>0</v>
      </c>
    </row>
    <row r="98" spans="1:9" ht="15.75">
      <c r="A98" s="595"/>
      <c r="B98" s="595"/>
      <c r="C98" s="595"/>
      <c r="D98" s="596"/>
      <c r="E98" s="249"/>
      <c r="F98" s="597"/>
      <c r="G98" s="334"/>
      <c r="H98" s="334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600"/>
      <c r="B107" s="600"/>
      <c r="C107" s="600"/>
      <c r="D107" s="601"/>
      <c r="E107" s="601"/>
      <c r="F107" s="601"/>
      <c r="G107" s="601"/>
      <c r="H107" s="601"/>
      <c r="I107" s="601"/>
    </row>
    <row r="108" spans="1:9">
      <c r="A108" s="600"/>
      <c r="B108" s="600"/>
      <c r="C108" s="600"/>
      <c r="D108" s="601"/>
      <c r="E108" s="601"/>
      <c r="F108" s="601"/>
      <c r="G108" s="601"/>
      <c r="H108" s="601"/>
      <c r="I108" s="601"/>
    </row>
    <row r="109" spans="1:9">
      <c r="A109" s="600"/>
      <c r="B109" s="600"/>
      <c r="C109" s="600"/>
      <c r="D109" s="601"/>
      <c r="E109" s="601"/>
      <c r="F109" s="601"/>
      <c r="G109" s="601"/>
      <c r="H109" s="601"/>
      <c r="I109" s="601"/>
    </row>
    <row r="110" spans="1:9">
      <c r="A110" s="600"/>
      <c r="B110" s="600"/>
      <c r="C110" s="600"/>
      <c r="D110" s="601"/>
      <c r="E110" s="601"/>
      <c r="F110" s="601"/>
      <c r="G110" s="601"/>
      <c r="H110" s="601"/>
      <c r="I110" s="601"/>
    </row>
    <row r="111" spans="1:9">
      <c r="A111" s="600"/>
      <c r="B111" s="600"/>
      <c r="C111" s="600"/>
      <c r="D111" s="601"/>
      <c r="E111" s="601"/>
      <c r="F111" s="601"/>
      <c r="G111" s="601"/>
      <c r="H111" s="601"/>
      <c r="I111" s="601"/>
    </row>
    <row r="112" spans="1:9">
      <c r="A112" s="600"/>
      <c r="B112" s="600"/>
      <c r="C112" s="600"/>
      <c r="D112" s="601"/>
      <c r="E112" s="601"/>
      <c r="F112" s="601"/>
      <c r="G112" s="601"/>
      <c r="H112" s="601"/>
      <c r="I112" s="601"/>
    </row>
    <row r="113" spans="1:9">
      <c r="A113" s="600"/>
      <c r="B113" s="600"/>
      <c r="C113" s="600"/>
      <c r="D113" s="601"/>
      <c r="E113" s="601"/>
      <c r="F113" s="601"/>
      <c r="G113" s="601"/>
      <c r="H113" s="601"/>
      <c r="I113" s="601"/>
    </row>
    <row r="114" spans="1:9">
      <c r="A114" s="600"/>
      <c r="B114" s="600"/>
      <c r="C114" s="600"/>
      <c r="D114" s="601"/>
      <c r="E114" s="601"/>
      <c r="F114" s="601"/>
      <c r="G114" s="601"/>
      <c r="H114" s="601"/>
      <c r="I114" s="601"/>
    </row>
    <row r="115" spans="1:9">
      <c r="A115" s="600"/>
      <c r="B115" s="600"/>
      <c r="C115" s="600"/>
      <c r="D115" s="601"/>
      <c r="E115" s="601"/>
      <c r="F115" s="601"/>
      <c r="G115" s="601"/>
      <c r="H115" s="601"/>
      <c r="I115" s="601"/>
    </row>
    <row r="116" spans="1:9">
      <c r="A116" s="600"/>
      <c r="B116" s="600"/>
      <c r="C116" s="600"/>
      <c r="D116" s="601"/>
      <c r="E116" s="601"/>
      <c r="F116" s="601"/>
      <c r="G116" s="601"/>
      <c r="H116" s="601"/>
      <c r="I116" s="601"/>
    </row>
    <row r="117" spans="1:9">
      <c r="A117" s="600"/>
      <c r="B117" s="600"/>
      <c r="C117" s="600"/>
      <c r="D117" s="601"/>
      <c r="E117" s="601"/>
      <c r="F117" s="601"/>
      <c r="G117" s="601"/>
      <c r="H117" s="601"/>
      <c r="I117" s="601"/>
    </row>
    <row r="118" spans="1:9">
      <c r="A118" s="600"/>
      <c r="B118" s="600"/>
      <c r="C118" s="600"/>
      <c r="D118" s="601"/>
      <c r="E118" s="601"/>
      <c r="F118" s="601"/>
      <c r="G118" s="601"/>
      <c r="H118" s="601"/>
      <c r="I118" s="601"/>
    </row>
    <row r="119" spans="1:9">
      <c r="A119" s="600"/>
      <c r="B119" s="600"/>
      <c r="C119" s="600"/>
      <c r="D119" s="601"/>
      <c r="E119" s="601"/>
      <c r="F119" s="601"/>
      <c r="G119" s="601"/>
      <c r="H119" s="601"/>
      <c r="I119" s="601"/>
    </row>
    <row r="120" spans="1:9">
      <c r="A120" s="600"/>
      <c r="B120" s="600"/>
      <c r="C120" s="600"/>
      <c r="D120" s="601"/>
      <c r="E120" s="601"/>
      <c r="F120" s="601"/>
      <c r="G120" s="601"/>
      <c r="H120" s="601"/>
      <c r="I120" s="601"/>
    </row>
    <row r="121" spans="1:9">
      <c r="A121" s="600"/>
      <c r="B121" s="600"/>
      <c r="C121" s="600"/>
      <c r="D121" s="601"/>
      <c r="E121" s="601"/>
      <c r="F121" s="601"/>
      <c r="G121" s="601"/>
      <c r="H121" s="601"/>
      <c r="I121" s="601"/>
    </row>
    <row r="122" spans="1:9">
      <c r="A122" s="600"/>
      <c r="B122" s="600"/>
      <c r="C122" s="600"/>
      <c r="D122" s="601"/>
      <c r="E122" s="601"/>
      <c r="F122" s="601"/>
      <c r="G122" s="601"/>
      <c r="H122" s="601"/>
      <c r="I122" s="601"/>
    </row>
    <row r="123" spans="1:9">
      <c r="A123" s="600"/>
      <c r="B123" s="600"/>
      <c r="C123" s="600"/>
      <c r="D123" s="601"/>
      <c r="E123" s="601"/>
      <c r="F123" s="601"/>
      <c r="G123" s="601"/>
      <c r="H123" s="601"/>
      <c r="I123" s="601"/>
    </row>
    <row r="124" spans="1:9">
      <c r="A124" s="600"/>
      <c r="B124" s="600"/>
      <c r="C124" s="600"/>
      <c r="D124" s="601"/>
      <c r="E124" s="601"/>
      <c r="F124" s="601"/>
      <c r="G124" s="601"/>
      <c r="H124" s="601"/>
      <c r="I124" s="601"/>
    </row>
    <row r="125" spans="1:9">
      <c r="A125" s="600"/>
      <c r="B125" s="600"/>
      <c r="C125" s="600"/>
      <c r="D125" s="601"/>
      <c r="E125" s="601"/>
      <c r="F125" s="601"/>
      <c r="G125" s="601"/>
      <c r="H125" s="601"/>
      <c r="I125" s="601"/>
    </row>
    <row r="126" spans="1:9">
      <c r="A126" s="600"/>
      <c r="B126" s="600"/>
      <c r="C126" s="600"/>
      <c r="D126" s="601"/>
      <c r="E126" s="601"/>
      <c r="F126" s="601"/>
      <c r="G126" s="601"/>
      <c r="H126" s="601"/>
      <c r="I126" s="601"/>
    </row>
    <row r="127" spans="1:9">
      <c r="A127" s="600"/>
      <c r="B127" s="600"/>
      <c r="C127" s="600"/>
      <c r="D127" s="601"/>
      <c r="E127" s="601"/>
      <c r="F127" s="601"/>
      <c r="G127" s="601"/>
      <c r="H127" s="601"/>
      <c r="I127" s="601"/>
    </row>
    <row r="128" spans="1:9">
      <c r="A128" s="600"/>
      <c r="B128" s="600"/>
      <c r="C128" s="600"/>
      <c r="D128" s="601"/>
      <c r="E128" s="601"/>
      <c r="F128" s="601"/>
      <c r="G128" s="601"/>
      <c r="H128" s="601"/>
      <c r="I128" s="601"/>
    </row>
    <row r="129" spans="1:9">
      <c r="A129" s="600"/>
      <c r="B129" s="600"/>
      <c r="C129" s="600"/>
      <c r="D129" s="601"/>
      <c r="E129" s="601"/>
      <c r="F129" s="601"/>
      <c r="G129" s="601"/>
      <c r="H129" s="601"/>
      <c r="I129" s="601"/>
    </row>
    <row r="130" spans="1:9">
      <c r="A130" s="600"/>
      <c r="B130" s="600"/>
      <c r="C130" s="600"/>
      <c r="D130" s="601"/>
      <c r="E130" s="601"/>
      <c r="F130" s="601"/>
      <c r="G130" s="601"/>
      <c r="H130" s="601"/>
      <c r="I130" s="601"/>
    </row>
    <row r="131" spans="1:9">
      <c r="A131" s="600"/>
      <c r="B131" s="600"/>
      <c r="C131" s="600"/>
      <c r="D131" s="601"/>
      <c r="E131" s="601"/>
      <c r="F131" s="601"/>
      <c r="G131" s="601"/>
      <c r="H131" s="601"/>
      <c r="I131" s="601"/>
    </row>
    <row r="132" spans="1:9">
      <c r="A132" s="600"/>
      <c r="B132" s="600"/>
      <c r="C132" s="600"/>
      <c r="D132" s="601"/>
      <c r="E132" s="601"/>
      <c r="F132" s="601"/>
      <c r="G132" s="601"/>
      <c r="H132" s="601"/>
      <c r="I132" s="601"/>
    </row>
    <row r="133" spans="1:9">
      <c r="A133" s="600"/>
      <c r="B133" s="600"/>
      <c r="C133" s="600"/>
      <c r="D133" s="601"/>
      <c r="E133" s="601"/>
      <c r="F133" s="601"/>
      <c r="G133" s="601"/>
      <c r="H133" s="601"/>
      <c r="I133" s="601"/>
    </row>
    <row r="134" spans="1:9">
      <c r="A134" s="600"/>
      <c r="B134" s="600"/>
      <c r="C134" s="600"/>
      <c r="D134" s="601"/>
      <c r="E134" s="601"/>
      <c r="F134" s="601"/>
      <c r="G134" s="601"/>
      <c r="H134" s="601"/>
      <c r="I134" s="601"/>
    </row>
    <row r="135" spans="1:9">
      <c r="A135" s="600"/>
      <c r="B135" s="600"/>
      <c r="C135" s="600"/>
      <c r="D135" s="601"/>
      <c r="E135" s="601"/>
      <c r="F135" s="601"/>
      <c r="G135" s="601"/>
      <c r="H135" s="601"/>
      <c r="I135" s="601"/>
    </row>
    <row r="136" spans="1:9">
      <c r="A136" s="600"/>
      <c r="B136" s="600"/>
      <c r="C136" s="600"/>
      <c r="D136" s="601"/>
      <c r="E136" s="601"/>
      <c r="F136" s="601"/>
      <c r="G136" s="601"/>
      <c r="H136" s="601"/>
      <c r="I136" s="601"/>
    </row>
    <row r="137" spans="1:9">
      <c r="A137" s="600"/>
      <c r="B137" s="600"/>
      <c r="C137" s="600"/>
      <c r="D137" s="601"/>
      <c r="E137" s="601"/>
      <c r="F137" s="601"/>
      <c r="G137" s="601"/>
      <c r="H137" s="601"/>
      <c r="I137" s="601"/>
    </row>
    <row r="138" spans="1:9">
      <c r="A138" s="600"/>
      <c r="B138" s="600"/>
      <c r="C138" s="600"/>
      <c r="D138" s="601"/>
      <c r="E138" s="601"/>
      <c r="F138" s="601"/>
      <c r="G138" s="601"/>
      <c r="H138" s="601"/>
      <c r="I138" s="601"/>
    </row>
    <row r="139" spans="1:9">
      <c r="A139" s="600"/>
      <c r="B139" s="600"/>
      <c r="C139" s="600"/>
      <c r="D139" s="601"/>
      <c r="E139" s="601"/>
      <c r="F139" s="601"/>
      <c r="G139" s="601"/>
      <c r="H139" s="601"/>
      <c r="I139" s="601"/>
    </row>
    <row r="140" spans="1:9">
      <c r="A140" s="600"/>
      <c r="B140" s="600"/>
      <c r="C140" s="600"/>
      <c r="D140" s="601"/>
      <c r="E140" s="601"/>
      <c r="F140" s="601"/>
      <c r="G140" s="601"/>
      <c r="H140" s="601"/>
      <c r="I140" s="601"/>
    </row>
    <row r="141" spans="1:9">
      <c r="A141" s="600"/>
      <c r="B141" s="600"/>
      <c r="C141" s="600"/>
      <c r="D141" s="601"/>
      <c r="E141" s="601"/>
      <c r="F141" s="601"/>
      <c r="G141" s="601"/>
      <c r="H141" s="601"/>
      <c r="I141" s="601"/>
    </row>
    <row r="142" spans="1:9">
      <c r="A142" s="600"/>
      <c r="B142" s="600"/>
      <c r="C142" s="600"/>
      <c r="D142" s="601"/>
      <c r="E142" s="601"/>
      <c r="F142" s="601"/>
      <c r="G142" s="601"/>
      <c r="H142" s="601"/>
      <c r="I142" s="601"/>
    </row>
    <row r="143" spans="1:9">
      <c r="A143" s="600"/>
      <c r="B143" s="600"/>
      <c r="C143" s="600"/>
      <c r="D143" s="601"/>
      <c r="E143" s="601"/>
      <c r="F143" s="601"/>
      <c r="G143" s="601"/>
      <c r="H143" s="601"/>
      <c r="I143" s="601"/>
    </row>
    <row r="144" spans="1:9">
      <c r="A144" s="600"/>
      <c r="B144" s="600"/>
      <c r="C144" s="600"/>
      <c r="D144" s="601"/>
      <c r="E144" s="601"/>
      <c r="F144" s="601"/>
      <c r="G144" s="601"/>
      <c r="H144" s="601"/>
      <c r="I144" s="601"/>
    </row>
    <row r="145" spans="1:9">
      <c r="A145" s="600"/>
      <c r="B145" s="600"/>
      <c r="C145" s="600"/>
      <c r="D145" s="601"/>
      <c r="E145" s="601"/>
      <c r="F145" s="601"/>
      <c r="G145" s="601"/>
      <c r="H145" s="601"/>
      <c r="I145" s="601"/>
    </row>
    <row r="146" spans="1:9">
      <c r="A146" s="600"/>
      <c r="B146" s="600"/>
      <c r="C146" s="600"/>
      <c r="D146" s="601"/>
      <c r="E146" s="601"/>
      <c r="F146" s="601"/>
      <c r="G146" s="601"/>
      <c r="H146" s="601"/>
      <c r="I146" s="601"/>
    </row>
    <row r="147" spans="1:9">
      <c r="A147" s="600"/>
      <c r="B147" s="600"/>
      <c r="C147" s="600"/>
      <c r="D147" s="601"/>
      <c r="E147" s="601"/>
      <c r="F147" s="601"/>
      <c r="G147" s="601"/>
      <c r="H147" s="601"/>
      <c r="I147" s="601"/>
    </row>
    <row r="148" spans="1:9">
      <c r="A148" s="600"/>
      <c r="B148" s="600"/>
      <c r="C148" s="600"/>
      <c r="D148" s="601"/>
      <c r="E148" s="601"/>
      <c r="F148" s="601"/>
      <c r="G148" s="601"/>
      <c r="H148" s="601"/>
      <c r="I148" s="601"/>
    </row>
    <row r="149" spans="1:9">
      <c r="A149" s="600"/>
      <c r="B149" s="600"/>
      <c r="C149" s="600"/>
      <c r="D149" s="601"/>
      <c r="E149" s="601"/>
      <c r="F149" s="601"/>
      <c r="G149" s="601"/>
      <c r="H149" s="601"/>
      <c r="I149" s="601"/>
    </row>
    <row r="150" spans="1:9">
      <c r="A150" s="600"/>
      <c r="B150" s="600"/>
      <c r="C150" s="600"/>
      <c r="D150" s="601"/>
      <c r="E150" s="601"/>
      <c r="F150" s="601"/>
      <c r="G150" s="601"/>
      <c r="H150" s="601"/>
      <c r="I150" s="601"/>
    </row>
    <row r="151" spans="1:9">
      <c r="A151" s="600"/>
      <c r="B151" s="600"/>
      <c r="C151" s="600"/>
      <c r="D151" s="601"/>
      <c r="E151" s="601"/>
      <c r="F151" s="601"/>
      <c r="G151" s="601"/>
      <c r="H151" s="601"/>
      <c r="I151" s="601"/>
    </row>
    <row r="152" spans="1:9">
      <c r="A152" s="600"/>
      <c r="B152" s="600"/>
      <c r="C152" s="600"/>
      <c r="D152" s="601"/>
      <c r="E152" s="601"/>
      <c r="F152" s="601"/>
      <c r="G152" s="601"/>
      <c r="H152" s="601"/>
      <c r="I152" s="601"/>
    </row>
    <row r="153" spans="1:9">
      <c r="A153" s="600"/>
      <c r="B153" s="600"/>
      <c r="C153" s="600"/>
      <c r="D153" s="601"/>
      <c r="E153" s="601"/>
      <c r="F153" s="601"/>
      <c r="G153" s="601"/>
      <c r="H153" s="601"/>
      <c r="I153" s="601"/>
    </row>
    <row r="154" spans="1:9">
      <c r="A154" s="600"/>
      <c r="B154" s="600"/>
      <c r="C154" s="600"/>
      <c r="D154" s="601"/>
      <c r="E154" s="601"/>
      <c r="F154" s="601"/>
      <c r="G154" s="601"/>
      <c r="H154" s="601"/>
      <c r="I154" s="601"/>
    </row>
    <row r="155" spans="1:9">
      <c r="A155" s="600"/>
      <c r="B155" s="600"/>
      <c r="C155" s="600"/>
      <c r="D155" s="601"/>
      <c r="E155" s="601"/>
      <c r="F155" s="601"/>
      <c r="G155" s="601"/>
      <c r="H155" s="601"/>
      <c r="I155" s="601"/>
    </row>
    <row r="156" spans="1:9">
      <c r="A156" s="600"/>
      <c r="B156" s="600"/>
      <c r="C156" s="600"/>
      <c r="D156" s="601"/>
      <c r="E156" s="601"/>
      <c r="F156" s="601"/>
      <c r="G156" s="601"/>
      <c r="H156" s="601"/>
      <c r="I156" s="601"/>
    </row>
    <row r="157" spans="1:9">
      <c r="A157" s="600"/>
      <c r="B157" s="600"/>
      <c r="C157" s="600"/>
      <c r="D157" s="601"/>
      <c r="E157" s="601"/>
      <c r="F157" s="601"/>
      <c r="G157" s="601"/>
      <c r="H157" s="601"/>
      <c r="I157" s="601"/>
    </row>
    <row r="158" spans="1:9">
      <c r="A158" s="600"/>
      <c r="B158" s="600"/>
      <c r="C158" s="600"/>
      <c r="D158" s="601"/>
      <c r="E158" s="601"/>
      <c r="F158" s="601"/>
      <c r="G158" s="601"/>
      <c r="H158" s="601"/>
      <c r="I158" s="601"/>
    </row>
    <row r="159" spans="1:9">
      <c r="A159" s="600"/>
      <c r="B159" s="600"/>
      <c r="C159" s="600"/>
      <c r="D159" s="601"/>
      <c r="E159" s="601"/>
      <c r="F159" s="601"/>
      <c r="G159" s="601"/>
      <c r="H159" s="601"/>
      <c r="I159" s="601"/>
    </row>
    <row r="160" spans="1:9">
      <c r="A160" s="600"/>
      <c r="B160" s="600"/>
      <c r="C160" s="600"/>
      <c r="D160" s="601"/>
      <c r="E160" s="601"/>
      <c r="F160" s="601"/>
      <c r="G160" s="601"/>
      <c r="H160" s="601"/>
      <c r="I160" s="601"/>
    </row>
    <row r="161" spans="1:9">
      <c r="A161" s="600"/>
      <c r="B161" s="600"/>
      <c r="C161" s="600"/>
      <c r="D161" s="601"/>
      <c r="E161" s="601"/>
      <c r="F161" s="601"/>
      <c r="G161" s="601"/>
      <c r="H161" s="601"/>
      <c r="I161" s="601"/>
    </row>
    <row r="162" spans="1:9">
      <c r="A162" s="600"/>
      <c r="B162" s="600"/>
      <c r="C162" s="600"/>
      <c r="D162" s="601"/>
      <c r="E162" s="601"/>
      <c r="F162" s="601"/>
      <c r="G162" s="601"/>
      <c r="H162" s="601"/>
      <c r="I162" s="601"/>
    </row>
    <row r="163" spans="1:9">
      <c r="A163" s="600"/>
      <c r="B163" s="600"/>
      <c r="C163" s="600"/>
      <c r="D163" s="601"/>
      <c r="E163" s="601"/>
      <c r="F163" s="601"/>
      <c r="G163" s="601"/>
      <c r="H163" s="601"/>
      <c r="I163" s="601"/>
    </row>
    <row r="164" spans="1:9">
      <c r="A164" s="600"/>
      <c r="B164" s="600"/>
      <c r="C164" s="600"/>
      <c r="D164" s="601"/>
      <c r="E164" s="601"/>
      <c r="F164" s="601"/>
      <c r="G164" s="601"/>
      <c r="H164" s="601"/>
      <c r="I164" s="601"/>
    </row>
    <row r="165" spans="1:9">
      <c r="A165" s="600"/>
      <c r="B165" s="600"/>
      <c r="C165" s="600"/>
      <c r="D165" s="601"/>
      <c r="E165" s="601"/>
      <c r="F165" s="601"/>
      <c r="G165" s="601"/>
      <c r="H165" s="601"/>
      <c r="I165" s="601"/>
    </row>
    <row r="166" spans="1:9">
      <c r="A166" s="600"/>
      <c r="B166" s="600"/>
      <c r="C166" s="600"/>
      <c r="D166" s="601"/>
      <c r="E166" s="601"/>
      <c r="F166" s="601"/>
      <c r="G166" s="601"/>
      <c r="H166" s="601"/>
      <c r="I166" s="601"/>
    </row>
    <row r="167" spans="1:9">
      <c r="A167" s="600"/>
      <c r="B167" s="600"/>
      <c r="C167" s="600"/>
      <c r="D167" s="601"/>
      <c r="E167" s="601"/>
      <c r="F167" s="601"/>
      <c r="G167" s="601"/>
      <c r="H167" s="601"/>
      <c r="I167" s="601"/>
    </row>
    <row r="168" spans="1:9">
      <c r="A168" s="600"/>
      <c r="B168" s="600"/>
      <c r="C168" s="600"/>
      <c r="D168" s="601"/>
      <c r="E168" s="601"/>
      <c r="F168" s="601"/>
      <c r="G168" s="601"/>
      <c r="H168" s="601"/>
      <c r="I168" s="601"/>
    </row>
    <row r="169" spans="1:9">
      <c r="A169" s="600"/>
      <c r="B169" s="600"/>
      <c r="C169" s="600"/>
      <c r="D169" s="601"/>
      <c r="E169" s="601"/>
      <c r="F169" s="601"/>
      <c r="G169" s="601"/>
      <c r="H169" s="601"/>
      <c r="I169" s="601"/>
    </row>
    <row r="170" spans="1:9">
      <c r="A170" s="600"/>
      <c r="B170" s="600"/>
      <c r="C170" s="600"/>
      <c r="D170" s="601"/>
      <c r="E170" s="601"/>
      <c r="F170" s="601"/>
      <c r="G170" s="601"/>
      <c r="H170" s="601"/>
      <c r="I170" s="601"/>
    </row>
    <row r="171" spans="1:9">
      <c r="A171" s="600"/>
      <c r="B171" s="600"/>
      <c r="C171" s="600"/>
      <c r="D171" s="601"/>
      <c r="E171" s="601"/>
      <c r="F171" s="601"/>
      <c r="G171" s="601"/>
      <c r="H171" s="601"/>
      <c r="I171" s="601"/>
    </row>
    <row r="172" spans="1:9">
      <c r="A172" s="600"/>
      <c r="B172" s="600"/>
      <c r="C172" s="600"/>
      <c r="D172" s="601"/>
      <c r="E172" s="601"/>
      <c r="F172" s="601"/>
      <c r="G172" s="601"/>
      <c r="H172" s="601"/>
      <c r="I172" s="601"/>
    </row>
    <row r="173" spans="1:9">
      <c r="A173" s="600"/>
      <c r="B173" s="600"/>
      <c r="C173" s="600"/>
      <c r="D173" s="601"/>
      <c r="E173" s="601"/>
      <c r="F173" s="601"/>
      <c r="G173" s="601"/>
      <c r="H173" s="601"/>
      <c r="I173" s="601"/>
    </row>
    <row r="174" spans="1:9">
      <c r="A174" s="600"/>
      <c r="B174" s="600"/>
      <c r="C174" s="600"/>
      <c r="D174" s="601"/>
      <c r="E174" s="601"/>
      <c r="F174" s="601"/>
      <c r="G174" s="601"/>
      <c r="H174" s="601"/>
      <c r="I174" s="601"/>
    </row>
    <row r="175" spans="1:9">
      <c r="A175" s="600"/>
      <c r="B175" s="600"/>
      <c r="C175" s="600"/>
      <c r="D175" s="601"/>
      <c r="E175" s="601"/>
      <c r="F175" s="601"/>
      <c r="G175" s="601"/>
      <c r="H175" s="601"/>
      <c r="I175" s="601"/>
    </row>
    <row r="176" spans="1:9">
      <c r="A176" s="600"/>
      <c r="B176" s="600"/>
      <c r="C176" s="600"/>
      <c r="D176" s="601"/>
      <c r="E176" s="601"/>
      <c r="F176" s="601"/>
      <c r="G176" s="601"/>
      <c r="H176" s="601"/>
      <c r="I176" s="601"/>
    </row>
    <row r="177" spans="1:9">
      <c r="A177" s="600"/>
      <c r="B177" s="600"/>
      <c r="C177" s="600"/>
      <c r="D177" s="601"/>
      <c r="E177" s="601"/>
      <c r="F177" s="601"/>
      <c r="G177" s="601"/>
      <c r="H177" s="601"/>
      <c r="I177" s="601"/>
    </row>
    <row r="178" spans="1:9">
      <c r="A178" s="600"/>
      <c r="B178" s="600"/>
      <c r="C178" s="600"/>
      <c r="D178" s="601"/>
      <c r="E178" s="601"/>
      <c r="F178" s="601"/>
      <c r="G178" s="601"/>
      <c r="H178" s="601"/>
      <c r="I178" s="601"/>
    </row>
    <row r="179" spans="1:9">
      <c r="A179" s="600"/>
      <c r="B179" s="600"/>
      <c r="C179" s="600"/>
      <c r="D179" s="601"/>
      <c r="E179" s="601"/>
      <c r="F179" s="601"/>
      <c r="G179" s="601"/>
      <c r="H179" s="601"/>
      <c r="I179" s="601"/>
    </row>
    <row r="180" spans="1:9">
      <c r="A180" s="600"/>
      <c r="B180" s="600"/>
      <c r="C180" s="600"/>
      <c r="D180" s="601"/>
      <c r="E180" s="601"/>
      <c r="F180" s="601"/>
      <c r="G180" s="601"/>
      <c r="H180" s="601"/>
      <c r="I180" s="601"/>
    </row>
    <row r="181" spans="1:9">
      <c r="A181" s="600"/>
      <c r="B181" s="600"/>
      <c r="C181" s="600"/>
      <c r="D181" s="601"/>
      <c r="E181" s="601"/>
      <c r="F181" s="601"/>
      <c r="G181" s="601"/>
      <c r="H181" s="601"/>
      <c r="I181" s="601"/>
    </row>
    <row r="182" spans="1:9">
      <c r="A182" s="600"/>
      <c r="B182" s="600"/>
      <c r="C182" s="600"/>
      <c r="D182" s="601"/>
      <c r="E182" s="601"/>
      <c r="F182" s="601"/>
      <c r="G182" s="601"/>
      <c r="H182" s="601"/>
      <c r="I182" s="601"/>
    </row>
    <row r="183" spans="1:9">
      <c r="A183" s="600"/>
      <c r="B183" s="600"/>
      <c r="C183" s="600"/>
      <c r="D183" s="601"/>
      <c r="E183" s="601"/>
      <c r="F183" s="601"/>
      <c r="G183" s="601"/>
      <c r="H183" s="601"/>
      <c r="I183" s="601"/>
    </row>
    <row r="184" spans="1:9">
      <c r="A184" s="600"/>
      <c r="B184" s="600"/>
      <c r="C184" s="600"/>
      <c r="D184" s="601"/>
      <c r="E184" s="601"/>
      <c r="F184" s="601"/>
      <c r="G184" s="601"/>
      <c r="H184" s="601"/>
      <c r="I184" s="601"/>
    </row>
    <row r="185" spans="1:9">
      <c r="A185" s="600"/>
      <c r="B185" s="600"/>
      <c r="C185" s="600"/>
      <c r="D185" s="601"/>
      <c r="E185" s="601"/>
      <c r="F185" s="601"/>
      <c r="G185" s="601"/>
      <c r="H185" s="601"/>
      <c r="I185" s="601"/>
    </row>
    <row r="186" spans="1:9">
      <c r="A186" s="600"/>
      <c r="B186" s="600"/>
      <c r="C186" s="600"/>
      <c r="D186" s="601"/>
      <c r="E186" s="601"/>
      <c r="F186" s="601"/>
      <c r="G186" s="601"/>
      <c r="H186" s="601"/>
      <c r="I186" s="601"/>
    </row>
    <row r="187" spans="1:9">
      <c r="A187" s="600"/>
      <c r="B187" s="600"/>
      <c r="C187" s="600"/>
      <c r="D187" s="601"/>
      <c r="E187" s="601"/>
      <c r="F187" s="601"/>
      <c r="G187" s="601"/>
      <c r="H187" s="601"/>
      <c r="I187" s="601"/>
    </row>
    <row r="188" spans="1:9">
      <c r="A188" s="600"/>
      <c r="B188" s="600"/>
      <c r="C188" s="600"/>
      <c r="D188" s="601"/>
      <c r="E188" s="601"/>
      <c r="F188" s="601"/>
      <c r="G188" s="601"/>
      <c r="H188" s="601"/>
      <c r="I188" s="601"/>
    </row>
    <row r="189" spans="1:9">
      <c r="A189" s="600"/>
      <c r="B189" s="600"/>
      <c r="C189" s="600"/>
      <c r="D189" s="601"/>
      <c r="E189" s="601"/>
      <c r="F189" s="601"/>
      <c r="G189" s="601"/>
      <c r="H189" s="601"/>
      <c r="I189" s="601"/>
    </row>
    <row r="190" spans="1:9">
      <c r="A190" s="600"/>
      <c r="B190" s="600"/>
      <c r="C190" s="600"/>
      <c r="D190" s="601"/>
      <c r="E190" s="601"/>
      <c r="F190" s="601"/>
      <c r="G190" s="601"/>
      <c r="H190" s="601"/>
      <c r="I190" s="601"/>
    </row>
    <row r="191" spans="1:9">
      <c r="A191" s="600"/>
      <c r="B191" s="600"/>
      <c r="C191" s="600"/>
      <c r="D191" s="601"/>
      <c r="E191" s="601"/>
      <c r="F191" s="601"/>
      <c r="G191" s="601"/>
      <c r="H191" s="601"/>
      <c r="I191" s="601"/>
    </row>
    <row r="192" spans="1:9">
      <c r="A192" s="600"/>
      <c r="B192" s="600"/>
      <c r="C192" s="600"/>
      <c r="D192" s="601"/>
      <c r="E192" s="601"/>
      <c r="F192" s="601"/>
      <c r="G192" s="601"/>
      <c r="H192" s="601"/>
      <c r="I192" s="601"/>
    </row>
    <row r="193" spans="1:9">
      <c r="A193" s="600"/>
      <c r="B193" s="600"/>
      <c r="C193" s="600"/>
      <c r="D193" s="601"/>
      <c r="E193" s="601"/>
      <c r="F193" s="601"/>
      <c r="G193" s="601"/>
      <c r="H193" s="601"/>
      <c r="I193" s="601"/>
    </row>
    <row r="194" spans="1:9">
      <c r="A194" s="600"/>
      <c r="B194" s="600"/>
      <c r="C194" s="600"/>
      <c r="D194" s="601"/>
      <c r="E194" s="601"/>
      <c r="F194" s="601"/>
      <c r="G194" s="601"/>
      <c r="H194" s="601"/>
      <c r="I194" s="601"/>
    </row>
    <row r="195" spans="1:9">
      <c r="A195" s="600"/>
      <c r="B195" s="600"/>
      <c r="C195" s="600"/>
      <c r="D195" s="601"/>
      <c r="E195" s="601"/>
      <c r="F195" s="601"/>
      <c r="G195" s="601"/>
      <c r="H195" s="601"/>
      <c r="I195" s="601"/>
    </row>
    <row r="196" spans="1:9">
      <c r="A196" s="600"/>
      <c r="B196" s="600"/>
      <c r="C196" s="600"/>
      <c r="D196" s="601"/>
      <c r="E196" s="601"/>
      <c r="F196" s="601"/>
      <c r="G196" s="601"/>
      <c r="H196" s="601"/>
      <c r="I196" s="601"/>
    </row>
    <row r="197" spans="1:9">
      <c r="A197" s="600"/>
      <c r="B197" s="600"/>
      <c r="C197" s="600"/>
      <c r="D197" s="601"/>
      <c r="E197" s="601"/>
      <c r="F197" s="601"/>
      <c r="G197" s="601"/>
      <c r="H197" s="601"/>
      <c r="I197" s="601"/>
    </row>
    <row r="198" spans="1:9">
      <c r="A198" s="600"/>
      <c r="B198" s="600"/>
      <c r="C198" s="600"/>
      <c r="D198" s="601"/>
      <c r="E198" s="601"/>
      <c r="F198" s="601"/>
      <c r="G198" s="601"/>
      <c r="H198" s="601"/>
      <c r="I198" s="601"/>
    </row>
    <row r="199" spans="1:9">
      <c r="A199" s="600"/>
      <c r="B199" s="600"/>
      <c r="C199" s="600"/>
      <c r="D199" s="601"/>
      <c r="E199" s="601"/>
      <c r="F199" s="601"/>
      <c r="G199" s="601"/>
      <c r="H199" s="601"/>
      <c r="I199" s="601"/>
    </row>
    <row r="200" spans="1:9">
      <c r="A200" s="600"/>
      <c r="B200" s="600"/>
      <c r="C200" s="600"/>
      <c r="D200" s="601"/>
      <c r="E200" s="601"/>
      <c r="F200" s="601"/>
      <c r="G200" s="601"/>
      <c r="H200" s="601"/>
      <c r="I200" s="601"/>
    </row>
    <row r="201" spans="1:9">
      <c r="A201" s="600"/>
      <c r="B201" s="600"/>
      <c r="C201" s="600"/>
      <c r="D201" s="601"/>
      <c r="E201" s="601"/>
      <c r="F201" s="601"/>
      <c r="G201" s="601"/>
      <c r="H201" s="601"/>
      <c r="I201" s="601"/>
    </row>
    <row r="202" spans="1:9">
      <c r="A202" s="600"/>
      <c r="B202" s="600"/>
      <c r="C202" s="600"/>
      <c r="D202" s="601"/>
      <c r="E202" s="601"/>
      <c r="F202" s="601"/>
      <c r="G202" s="601"/>
      <c r="H202" s="601"/>
      <c r="I202" s="601"/>
    </row>
    <row r="203" spans="1:9">
      <c r="A203" s="600"/>
      <c r="B203" s="600"/>
      <c r="C203" s="600"/>
      <c r="D203" s="601"/>
      <c r="E203" s="601"/>
      <c r="F203" s="601"/>
      <c r="G203" s="601"/>
      <c r="H203" s="601"/>
      <c r="I203" s="601"/>
    </row>
    <row r="204" spans="1:9">
      <c r="A204" s="600"/>
      <c r="B204" s="600"/>
      <c r="C204" s="600"/>
      <c r="D204" s="601"/>
      <c r="E204" s="601"/>
      <c r="F204" s="601"/>
      <c r="G204" s="601"/>
      <c r="H204" s="601"/>
      <c r="I204" s="601"/>
    </row>
    <row r="205" spans="1:9">
      <c r="A205" s="600"/>
      <c r="B205" s="600"/>
      <c r="C205" s="600"/>
      <c r="D205" s="601"/>
      <c r="E205" s="601"/>
      <c r="F205" s="601"/>
      <c r="G205" s="601"/>
      <c r="H205" s="601"/>
      <c r="I205" s="601"/>
    </row>
    <row r="206" spans="1:9">
      <c r="A206" s="600"/>
      <c r="B206" s="600"/>
      <c r="C206" s="600"/>
      <c r="D206" s="601"/>
      <c r="E206" s="601"/>
      <c r="F206" s="601"/>
      <c r="G206" s="601"/>
      <c r="H206" s="601"/>
      <c r="I206" s="601"/>
    </row>
    <row r="207" spans="1:9">
      <c r="A207" s="600"/>
      <c r="B207" s="600"/>
      <c r="C207" s="600"/>
      <c r="D207" s="601"/>
      <c r="E207" s="601"/>
      <c r="F207" s="601"/>
      <c r="G207" s="601"/>
      <c r="H207" s="601"/>
      <c r="I207" s="601"/>
    </row>
    <row r="208" spans="1:9">
      <c r="A208" s="600"/>
      <c r="B208" s="600"/>
      <c r="C208" s="600"/>
      <c r="D208" s="601"/>
      <c r="E208" s="601"/>
      <c r="F208" s="601"/>
      <c r="G208" s="601"/>
      <c r="H208" s="601"/>
      <c r="I208" s="601"/>
    </row>
    <row r="209" spans="1:9">
      <c r="A209" s="600"/>
      <c r="B209" s="600"/>
      <c r="C209" s="600"/>
      <c r="D209" s="601"/>
      <c r="E209" s="601"/>
      <c r="F209" s="601"/>
      <c r="G209" s="601"/>
      <c r="H209" s="601"/>
      <c r="I209" s="601"/>
    </row>
    <row r="210" spans="1:9">
      <c r="A210" s="600"/>
      <c r="B210" s="600"/>
      <c r="C210" s="600"/>
      <c r="D210" s="601"/>
      <c r="E210" s="601"/>
      <c r="F210" s="601"/>
      <c r="G210" s="601"/>
      <c r="H210" s="601"/>
      <c r="I210" s="601"/>
    </row>
    <row r="211" spans="1:9">
      <c r="A211" s="600"/>
      <c r="B211" s="600"/>
      <c r="C211" s="600"/>
      <c r="D211" s="601"/>
      <c r="E211" s="601"/>
      <c r="F211" s="601"/>
      <c r="G211" s="601"/>
      <c r="H211" s="601"/>
      <c r="I211" s="601"/>
    </row>
    <row r="212" spans="1:9">
      <c r="A212" s="600"/>
      <c r="B212" s="600"/>
      <c r="C212" s="600"/>
      <c r="D212" s="601"/>
      <c r="E212" s="601"/>
      <c r="F212" s="601"/>
      <c r="G212" s="601"/>
      <c r="H212" s="601"/>
      <c r="I212" s="601"/>
    </row>
    <row r="213" spans="1:9">
      <c r="A213" s="600"/>
      <c r="B213" s="600"/>
      <c r="C213" s="600"/>
      <c r="D213" s="601"/>
      <c r="E213" s="601"/>
      <c r="F213" s="601"/>
      <c r="G213" s="601"/>
      <c r="H213" s="601"/>
      <c r="I213" s="601"/>
    </row>
    <row r="214" spans="1:9">
      <c r="A214" s="600"/>
      <c r="B214" s="600"/>
      <c r="C214" s="600"/>
      <c r="D214" s="601"/>
      <c r="E214" s="601"/>
      <c r="F214" s="601"/>
      <c r="G214" s="601"/>
      <c r="H214" s="601"/>
      <c r="I214" s="601"/>
    </row>
    <row r="215" spans="1:9">
      <c r="A215" s="600"/>
      <c r="B215" s="600"/>
      <c r="C215" s="600"/>
      <c r="D215" s="601"/>
      <c r="E215" s="601"/>
      <c r="F215" s="601"/>
      <c r="G215" s="601"/>
      <c r="H215" s="601"/>
      <c r="I215" s="601"/>
    </row>
    <row r="216" spans="1:9">
      <c r="A216" s="600"/>
      <c r="B216" s="600"/>
      <c r="C216" s="600"/>
      <c r="D216" s="601"/>
      <c r="E216" s="601"/>
      <c r="F216" s="601"/>
      <c r="G216" s="601"/>
      <c r="H216" s="601"/>
      <c r="I216" s="601"/>
    </row>
    <row r="217" spans="1:9">
      <c r="A217" s="600"/>
      <c r="B217" s="600"/>
      <c r="C217" s="600"/>
      <c r="D217" s="601"/>
      <c r="E217" s="601"/>
      <c r="F217" s="601"/>
      <c r="G217" s="601"/>
      <c r="H217" s="601"/>
      <c r="I217" s="601"/>
    </row>
    <row r="218" spans="1:9">
      <c r="A218" s="600"/>
      <c r="B218" s="600"/>
      <c r="C218" s="600"/>
      <c r="D218" s="601"/>
      <c r="E218" s="601"/>
      <c r="F218" s="601"/>
      <c r="G218" s="601"/>
      <c r="H218" s="601"/>
      <c r="I218" s="601"/>
    </row>
    <row r="219" spans="1:9">
      <c r="A219" s="600"/>
      <c r="B219" s="600"/>
      <c r="C219" s="600"/>
      <c r="D219" s="601"/>
      <c r="E219" s="601"/>
      <c r="F219" s="601"/>
      <c r="G219" s="601"/>
      <c r="H219" s="601"/>
      <c r="I219" s="601"/>
    </row>
    <row r="220" spans="1:9">
      <c r="A220" s="600"/>
      <c r="B220" s="600"/>
      <c r="C220" s="600"/>
      <c r="D220" s="601"/>
      <c r="E220" s="601"/>
      <c r="F220" s="601"/>
      <c r="G220" s="601"/>
      <c r="H220" s="601"/>
      <c r="I220" s="601"/>
    </row>
    <row r="221" spans="1:9">
      <c r="A221" s="600"/>
      <c r="B221" s="600"/>
      <c r="C221" s="600"/>
      <c r="D221" s="601"/>
      <c r="E221" s="601"/>
      <c r="F221" s="601"/>
      <c r="G221" s="601"/>
      <c r="H221" s="601"/>
      <c r="I221" s="601"/>
    </row>
    <row r="222" spans="1:9">
      <c r="A222" s="600"/>
      <c r="B222" s="600"/>
      <c r="C222" s="600"/>
      <c r="D222" s="601"/>
      <c r="E222" s="601"/>
      <c r="F222" s="601"/>
      <c r="G222" s="601"/>
      <c r="H222" s="601"/>
      <c r="I222" s="601"/>
    </row>
    <row r="223" spans="1:9">
      <c r="A223" s="600"/>
      <c r="B223" s="600"/>
      <c r="C223" s="600"/>
      <c r="D223" s="601"/>
      <c r="E223" s="601"/>
      <c r="F223" s="601"/>
      <c r="G223" s="601"/>
      <c r="H223" s="601"/>
      <c r="I223" s="601"/>
    </row>
    <row r="224" spans="1:9">
      <c r="A224" s="600"/>
      <c r="B224" s="600"/>
      <c r="C224" s="600"/>
      <c r="D224" s="601"/>
      <c r="E224" s="601"/>
      <c r="F224" s="601"/>
      <c r="G224" s="601"/>
      <c r="H224" s="601"/>
      <c r="I224" s="601"/>
    </row>
    <row r="225" spans="1:9">
      <c r="A225" s="600"/>
      <c r="B225" s="600"/>
      <c r="C225" s="600"/>
      <c r="D225" s="601"/>
      <c r="E225" s="601"/>
      <c r="F225" s="601"/>
      <c r="G225" s="601"/>
      <c r="H225" s="601"/>
      <c r="I225" s="601"/>
    </row>
    <row r="226" spans="1:9">
      <c r="A226" s="600"/>
      <c r="B226" s="600"/>
      <c r="C226" s="600"/>
      <c r="D226" s="601"/>
      <c r="E226" s="601"/>
      <c r="F226" s="601"/>
      <c r="G226" s="601"/>
      <c r="H226" s="601"/>
      <c r="I226" s="601"/>
    </row>
    <row r="227" spans="1:9">
      <c r="A227" s="600"/>
      <c r="B227" s="600"/>
      <c r="C227" s="600"/>
      <c r="D227" s="601"/>
      <c r="E227" s="601"/>
      <c r="F227" s="601"/>
      <c r="G227" s="601"/>
      <c r="H227" s="601"/>
      <c r="I227" s="601"/>
    </row>
    <row r="228" spans="1:9">
      <c r="A228" s="600"/>
      <c r="B228" s="600"/>
      <c r="C228" s="600"/>
      <c r="D228" s="601"/>
      <c r="E228" s="601"/>
      <c r="F228" s="601"/>
      <c r="G228" s="601"/>
      <c r="H228" s="601"/>
      <c r="I228" s="601"/>
    </row>
    <row r="229" spans="1:9">
      <c r="A229" s="600"/>
      <c r="B229" s="600"/>
      <c r="C229" s="600"/>
      <c r="D229" s="601"/>
      <c r="E229" s="601"/>
      <c r="F229" s="601"/>
      <c r="G229" s="601"/>
      <c r="H229" s="601"/>
      <c r="I229" s="601"/>
    </row>
    <row r="230" spans="1:9">
      <c r="A230" s="600"/>
      <c r="B230" s="600"/>
      <c r="C230" s="600"/>
      <c r="D230" s="601"/>
      <c r="E230" s="601"/>
      <c r="F230" s="601"/>
      <c r="G230" s="601"/>
      <c r="H230" s="601"/>
      <c r="I230" s="601"/>
    </row>
    <row r="231" spans="1:9">
      <c r="A231" s="600"/>
      <c r="B231" s="600"/>
      <c r="C231" s="600"/>
      <c r="D231" s="601"/>
      <c r="E231" s="601"/>
      <c r="F231" s="601"/>
      <c r="G231" s="601"/>
      <c r="H231" s="601"/>
      <c r="I231" s="601"/>
    </row>
    <row r="232" spans="1:9">
      <c r="A232" s="600"/>
      <c r="B232" s="600"/>
      <c r="C232" s="600"/>
      <c r="D232" s="601"/>
      <c r="E232" s="601"/>
      <c r="F232" s="601"/>
      <c r="G232" s="601"/>
      <c r="H232" s="601"/>
      <c r="I232" s="601"/>
    </row>
    <row r="233" spans="1:9">
      <c r="A233" s="600"/>
      <c r="B233" s="600"/>
      <c r="C233" s="600"/>
      <c r="D233" s="601"/>
      <c r="E233" s="601"/>
      <c r="F233" s="601"/>
      <c r="G233" s="601"/>
      <c r="H233" s="601"/>
      <c r="I233" s="601"/>
    </row>
    <row r="234" spans="1:9">
      <c r="A234" s="600"/>
      <c r="B234" s="600"/>
      <c r="C234" s="600"/>
      <c r="D234" s="601"/>
      <c r="E234" s="601"/>
      <c r="F234" s="601"/>
      <c r="G234" s="601"/>
      <c r="H234" s="601"/>
      <c r="I234" s="601"/>
    </row>
    <row r="235" spans="1:9">
      <c r="A235" s="600"/>
      <c r="B235" s="600"/>
      <c r="C235" s="600"/>
      <c r="D235" s="601"/>
      <c r="E235" s="601"/>
      <c r="F235" s="601"/>
      <c r="G235" s="601"/>
      <c r="H235" s="601"/>
      <c r="I235" s="601"/>
    </row>
    <row r="236" spans="1:9">
      <c r="A236" s="600"/>
      <c r="B236" s="600"/>
      <c r="C236" s="600"/>
      <c r="D236" s="601"/>
      <c r="E236" s="601"/>
      <c r="F236" s="601"/>
      <c r="G236" s="601"/>
      <c r="H236" s="601"/>
      <c r="I236" s="601"/>
    </row>
    <row r="237" spans="1:9">
      <c r="A237" s="600"/>
      <c r="B237" s="600"/>
      <c r="C237" s="600"/>
      <c r="D237" s="601"/>
      <c r="E237" s="601"/>
      <c r="F237" s="601"/>
      <c r="G237" s="601"/>
      <c r="H237" s="601"/>
      <c r="I237" s="601"/>
    </row>
    <row r="238" spans="1:9">
      <c r="A238" s="600"/>
      <c r="B238" s="600"/>
      <c r="C238" s="600"/>
      <c r="D238" s="601"/>
      <c r="E238" s="601"/>
      <c r="F238" s="601"/>
      <c r="G238" s="601"/>
      <c r="H238" s="601"/>
      <c r="I238" s="601"/>
    </row>
    <row r="239" spans="1:9">
      <c r="A239" s="600"/>
      <c r="B239" s="600"/>
      <c r="C239" s="600"/>
      <c r="D239" s="601"/>
      <c r="E239" s="601"/>
      <c r="F239" s="601"/>
      <c r="G239" s="601"/>
      <c r="H239" s="601"/>
      <c r="I239" s="601"/>
    </row>
    <row r="240" spans="1:9">
      <c r="A240" s="600"/>
      <c r="B240" s="600"/>
      <c r="C240" s="600"/>
      <c r="D240" s="601"/>
      <c r="E240" s="601"/>
      <c r="F240" s="601"/>
      <c r="G240" s="601"/>
      <c r="H240" s="601"/>
      <c r="I240" s="601"/>
    </row>
    <row r="241" spans="1:9">
      <c r="A241" s="600"/>
      <c r="B241" s="600"/>
      <c r="C241" s="600"/>
      <c r="D241" s="601"/>
      <c r="E241" s="601"/>
      <c r="F241" s="601"/>
      <c r="G241" s="601"/>
      <c r="H241" s="601"/>
      <c r="I241" s="601"/>
    </row>
    <row r="242" spans="1:9">
      <c r="A242" s="600"/>
      <c r="B242" s="600"/>
      <c r="C242" s="600"/>
      <c r="D242" s="601"/>
      <c r="E242" s="601"/>
      <c r="F242" s="601"/>
      <c r="G242" s="601"/>
      <c r="H242" s="601"/>
      <c r="I242" s="601"/>
    </row>
    <row r="243" spans="1:9">
      <c r="A243" s="600"/>
      <c r="B243" s="600"/>
      <c r="C243" s="600"/>
      <c r="D243" s="601"/>
      <c r="E243" s="601"/>
      <c r="F243" s="601"/>
      <c r="G243" s="601"/>
      <c r="H243" s="601"/>
      <c r="I243" s="601"/>
    </row>
    <row r="244" spans="1:9">
      <c r="A244" s="600"/>
      <c r="B244" s="600"/>
      <c r="C244" s="600"/>
      <c r="D244" s="601"/>
      <c r="E244" s="601"/>
      <c r="F244" s="601"/>
      <c r="G244" s="601"/>
      <c r="H244" s="601"/>
      <c r="I244" s="601"/>
    </row>
    <row r="245" spans="1:9">
      <c r="A245" s="600"/>
      <c r="B245" s="600"/>
      <c r="C245" s="600"/>
      <c r="D245" s="601"/>
      <c r="E245" s="601"/>
      <c r="F245" s="601"/>
      <c r="G245" s="601"/>
      <c r="H245" s="601"/>
      <c r="I245" s="601"/>
    </row>
    <row r="246" spans="1:9">
      <c r="A246" s="600"/>
      <c r="B246" s="600"/>
      <c r="C246" s="600"/>
      <c r="D246" s="601"/>
      <c r="E246" s="601"/>
      <c r="F246" s="601"/>
      <c r="G246" s="601"/>
      <c r="H246" s="601"/>
      <c r="I246" s="601"/>
    </row>
    <row r="247" spans="1:9">
      <c r="A247" s="600"/>
      <c r="B247" s="600"/>
      <c r="C247" s="600"/>
      <c r="D247" s="601"/>
      <c r="E247" s="601"/>
      <c r="F247" s="601"/>
      <c r="G247" s="601"/>
      <c r="H247" s="601"/>
      <c r="I247" s="601"/>
    </row>
    <row r="248" spans="1:9">
      <c r="A248" s="600"/>
      <c r="B248" s="600"/>
      <c r="C248" s="600"/>
      <c r="D248" s="601"/>
      <c r="E248" s="601"/>
      <c r="F248" s="601"/>
      <c r="G248" s="601"/>
      <c r="H248" s="601"/>
      <c r="I248" s="601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62" priority="21" stopIfTrue="1" operator="notEqual">
      <formula>0</formula>
    </cfRule>
  </conditionalFormatting>
  <conditionalFormatting sqref="D97:I97">
    <cfRule type="cellIs" dxfId="61" priority="20" stopIfTrue="1" operator="notEqual">
      <formula>0</formula>
    </cfRule>
  </conditionalFormatting>
  <conditionalFormatting sqref="F99:G99 A99">
    <cfRule type="cellIs" dxfId="60" priority="19" stopIfTrue="1" operator="equal">
      <formula>0</formula>
    </cfRule>
  </conditionalFormatting>
  <conditionalFormatting sqref="H106 D102">
    <cfRule type="cellIs" dxfId="59" priority="18" stopIfTrue="1" operator="equal">
      <formula>0</formula>
    </cfRule>
  </conditionalFormatting>
  <conditionalFormatting sqref="I99">
    <cfRule type="cellIs" dxfId="58" priority="17" stopIfTrue="1" operator="equal">
      <formula>0</formula>
    </cfRule>
  </conditionalFormatting>
  <conditionalFormatting sqref="D106:E106">
    <cfRule type="cellIs" dxfId="57" priority="16" stopIfTrue="1" operator="equal">
      <formula>0</formula>
    </cfRule>
  </conditionalFormatting>
  <conditionalFormatting sqref="E15">
    <cfRule type="cellIs" dxfId="56" priority="11" stopIfTrue="1" operator="equal">
      <formula>"Чужди средства"</formula>
    </cfRule>
    <cfRule type="cellIs" dxfId="55" priority="12" stopIfTrue="1" operator="equal">
      <formula>"СЕС - ДМП"</formula>
    </cfRule>
    <cfRule type="cellIs" dxfId="54" priority="13" stopIfTrue="1" operator="equal">
      <formula>"СЕС - РА"</formula>
    </cfRule>
    <cfRule type="cellIs" dxfId="53" priority="14" stopIfTrue="1" operator="equal">
      <formula>"СЕС - ДЕС"</formula>
    </cfRule>
    <cfRule type="cellIs" dxfId="52" priority="15" stopIfTrue="1" operator="equal">
      <formula>"СЕС - КСФ"</formula>
    </cfRule>
  </conditionalFormatting>
  <conditionalFormatting sqref="A97">
    <cfRule type="cellIs" dxfId="51" priority="10" stopIfTrue="1" operator="notEqual">
      <formula>0</formula>
    </cfRule>
  </conditionalFormatting>
  <conditionalFormatting sqref="H11:I11">
    <cfRule type="cellIs" dxfId="50" priority="6" stopIfTrue="1" operator="between">
      <formula>1000000000000</formula>
      <formula>9999999999999990</formula>
    </cfRule>
    <cfRule type="cellIs" dxfId="49" priority="7" stopIfTrue="1" operator="between">
      <formula>10000000000</formula>
      <formula>999999999999</formula>
    </cfRule>
    <cfRule type="cellIs" dxfId="48" priority="8" stopIfTrue="1" operator="between">
      <formula>1000000</formula>
      <formula>99999999</formula>
    </cfRule>
    <cfRule type="cellIs" dxfId="47" priority="9" stopIfTrue="1" operator="between">
      <formula>100</formula>
      <formula>9999</formula>
    </cfRule>
  </conditionalFormatting>
  <conditionalFormatting sqref="D15">
    <cfRule type="cellIs" dxfId="46" priority="1" stopIfTrue="1" operator="equal">
      <formula>"Чужди средства"</formula>
    </cfRule>
    <cfRule type="cellIs" dxfId="45" priority="2" stopIfTrue="1" operator="equal">
      <formula>"СЕС - ДМП"</formula>
    </cfRule>
    <cfRule type="cellIs" dxfId="44" priority="3" stopIfTrue="1" operator="equal">
      <formula>"СЕС - РА"</formula>
    </cfRule>
    <cfRule type="cellIs" dxfId="43" priority="4" stopIfTrue="1" operator="equal">
      <formula>"СЕС - ДЕС"</formula>
    </cfRule>
    <cfRule type="cellIs" dxfId="42" priority="5" stopIfTrue="1" operator="equal">
      <formula>"СЕС - КСФ"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opLeftCell="A3" zoomScale="60" zoomScaleNormal="60" workbookViewId="0">
      <selection activeCell="A104" sqref="A97:XFD104"/>
    </sheetView>
  </sheetViews>
  <sheetFormatPr defaultRowHeight="15"/>
  <cols>
    <col min="1" max="1" width="81.7109375" style="599" customWidth="1"/>
    <col min="2" max="2" width="3.28515625" style="599" hidden="1" customWidth="1"/>
    <col min="3" max="3" width="4.140625" style="599" hidden="1" customWidth="1"/>
    <col min="4" max="5" width="19.140625" style="598" customWidth="1"/>
    <col min="6" max="9" width="19" style="598" customWidth="1"/>
  </cols>
  <sheetData>
    <row r="1" spans="1:9" ht="18.75">
      <c r="A1" s="333"/>
      <c r="B1" s="333"/>
      <c r="C1" s="333"/>
      <c r="D1" s="334"/>
      <c r="E1" s="335"/>
      <c r="F1" s="335"/>
      <c r="G1" s="335"/>
      <c r="H1" s="334"/>
      <c r="I1" s="334"/>
    </row>
    <row r="2" spans="1:9" ht="15.75">
      <c r="A2" s="333"/>
      <c r="B2" s="333"/>
      <c r="C2" s="333"/>
      <c r="D2" s="334"/>
      <c r="E2" s="336"/>
      <c r="F2" s="336"/>
      <c r="G2" s="336"/>
      <c r="H2" s="334"/>
      <c r="I2" s="334"/>
    </row>
    <row r="3" spans="1:9" ht="15.75">
      <c r="A3" s="333"/>
      <c r="B3" s="333"/>
      <c r="C3" s="333"/>
      <c r="D3" s="334"/>
      <c r="E3" s="336"/>
      <c r="F3" s="336"/>
      <c r="G3" s="336"/>
      <c r="H3" s="334"/>
      <c r="I3" s="334"/>
    </row>
    <row r="4" spans="1:9" ht="15.75">
      <c r="A4" s="333"/>
      <c r="B4" s="333"/>
      <c r="C4" s="333"/>
      <c r="D4" s="334"/>
      <c r="E4" s="336"/>
      <c r="F4" s="336"/>
      <c r="G4" s="336"/>
      <c r="H4" s="334"/>
      <c r="I4" s="334"/>
    </row>
    <row r="5" spans="1:9" ht="15.75">
      <c r="A5" s="333"/>
      <c r="B5" s="333"/>
      <c r="C5" s="333"/>
      <c r="D5" s="334"/>
      <c r="E5" s="336"/>
      <c r="F5" s="336"/>
      <c r="G5" s="336"/>
      <c r="H5" s="334"/>
      <c r="I5" s="334"/>
    </row>
    <row r="6" spans="1:9" ht="15.75">
      <c r="A6" s="333"/>
      <c r="B6" s="333"/>
      <c r="C6" s="333"/>
      <c r="D6" s="334"/>
      <c r="E6" s="336"/>
      <c r="F6" s="336"/>
      <c r="G6" s="336"/>
      <c r="H6" s="334"/>
      <c r="I6" s="334"/>
    </row>
    <row r="7" spans="1:9" ht="20.25">
      <c r="A7" s="337"/>
      <c r="B7" s="337"/>
      <c r="C7" s="337"/>
      <c r="D7" s="334"/>
      <c r="E7" s="334"/>
      <c r="F7" s="334"/>
      <c r="G7" s="334"/>
      <c r="H7" s="334"/>
      <c r="I7" s="334"/>
    </row>
    <row r="8" spans="1:9" ht="21" thickBot="1">
      <c r="A8" s="338" t="e">
        <f>VLOOKUP(D15,SMETKA,3,FALSE)</f>
        <v>#N/A</v>
      </c>
      <c r="B8" s="339"/>
      <c r="C8" s="339"/>
      <c r="D8" s="340"/>
      <c r="E8" s="340"/>
      <c r="F8" s="340"/>
      <c r="G8" s="340"/>
      <c r="H8" s="340"/>
      <c r="I8" s="341"/>
    </row>
    <row r="9" spans="1:9" ht="21" thickTop="1">
      <c r="A9" s="337"/>
      <c r="B9" s="337"/>
      <c r="C9" s="337"/>
      <c r="D9" s="342"/>
      <c r="E9" s="342"/>
      <c r="F9" s="342"/>
      <c r="G9" s="342"/>
      <c r="H9" s="342"/>
      <c r="I9" s="342"/>
    </row>
    <row r="10" spans="1:9" ht="18.75">
      <c r="A10" s="343"/>
      <c r="B10" s="343"/>
      <c r="C10" s="343"/>
      <c r="D10" s="334"/>
      <c r="E10" s="257"/>
      <c r="F10" s="257"/>
      <c r="G10" s="257"/>
      <c r="H10" s="334"/>
      <c r="I10" s="334"/>
    </row>
    <row r="11" spans="1:9" ht="18.75">
      <c r="A11" s="284" t="s">
        <v>1</v>
      </c>
      <c r="B11" s="284"/>
      <c r="C11" s="284"/>
      <c r="D11" s="282" t="s">
        <v>2</v>
      </c>
      <c r="E11" s="283">
        <v>43524</v>
      </c>
      <c r="F11" s="287" t="s">
        <v>3</v>
      </c>
      <c r="G11" s="288" t="s">
        <v>4</v>
      </c>
      <c r="H11" s="323">
        <v>0</v>
      </c>
      <c r="I11" s="324"/>
    </row>
    <row r="12" spans="1:9" ht="18.75" customHeight="1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345" t="s">
        <v>11</v>
      </c>
      <c r="B15" s="346"/>
      <c r="C15" s="346"/>
      <c r="D15" s="322" t="str">
        <f>+[3]OTCHET!D15</f>
        <v>ФИНАНСОВО-ПРАВНА ФОРМА</v>
      </c>
      <c r="E15" s="278">
        <f>[3]OTCHET!E15</f>
        <v>98</v>
      </c>
      <c r="F15" s="344"/>
      <c r="G15" s="347"/>
      <c r="H15" s="347"/>
      <c r="I15" s="348"/>
    </row>
    <row r="16" spans="1:9" ht="16.5" thickBot="1">
      <c r="A16" s="349"/>
      <c r="B16" s="349"/>
      <c r="C16" s="349"/>
      <c r="D16" s="350"/>
      <c r="E16" s="350"/>
      <c r="F16" s="350"/>
      <c r="G16" s="350"/>
      <c r="H16" s="350"/>
      <c r="I16" s="351" t="s">
        <v>13</v>
      </c>
    </row>
    <row r="17" spans="1:9" ht="15.75">
      <c r="A17" s="352"/>
      <c r="B17" s="353" t="s">
        <v>14</v>
      </c>
      <c r="C17" s="353"/>
      <c r="D17" s="329" t="s">
        <v>15</v>
      </c>
      <c r="E17" s="354" t="s">
        <v>16</v>
      </c>
      <c r="F17" s="355" t="s">
        <v>17</v>
      </c>
      <c r="G17" s="262"/>
      <c r="H17" s="356"/>
      <c r="I17" s="264"/>
    </row>
    <row r="18" spans="1:9" ht="47.25">
      <c r="A18" s="357" t="s">
        <v>18</v>
      </c>
      <c r="B18" s="358"/>
      <c r="C18" s="358"/>
      <c r="D18" s="330"/>
      <c r="E18" s="359"/>
      <c r="F18" s="360" t="s">
        <v>19</v>
      </c>
      <c r="G18" s="361" t="s">
        <v>20</v>
      </c>
      <c r="H18" s="361" t="s">
        <v>21</v>
      </c>
      <c r="I18" s="362" t="s">
        <v>22</v>
      </c>
    </row>
    <row r="19" spans="1:9" ht="15.75">
      <c r="A19" s="363"/>
      <c r="B19" s="363"/>
      <c r="C19" s="363"/>
      <c r="D19" s="364"/>
      <c r="E19" s="364"/>
      <c r="F19" s="365"/>
      <c r="G19" s="366"/>
      <c r="H19" s="366"/>
      <c r="I19" s="367"/>
    </row>
    <row r="20" spans="1:9" ht="15.75">
      <c r="A20" s="368" t="s">
        <v>23</v>
      </c>
      <c r="B20" s="369"/>
      <c r="C20" s="369"/>
      <c r="D20" s="370" t="s">
        <v>24</v>
      </c>
      <c r="E20" s="370" t="s">
        <v>25</v>
      </c>
      <c r="F20" s="371" t="s">
        <v>26</v>
      </c>
      <c r="G20" s="372" t="s">
        <v>27</v>
      </c>
      <c r="H20" s="372" t="s">
        <v>28</v>
      </c>
      <c r="I20" s="373" t="s">
        <v>29</v>
      </c>
    </row>
    <row r="21" spans="1:9" ht="15.75">
      <c r="A21" s="374"/>
      <c r="B21" s="374"/>
      <c r="C21" s="374"/>
      <c r="D21" s="375"/>
      <c r="E21" s="375"/>
      <c r="F21" s="376"/>
      <c r="G21" s="377"/>
      <c r="H21" s="377"/>
      <c r="I21" s="378"/>
    </row>
    <row r="22" spans="1:9" ht="19.5" thickBot="1">
      <c r="A22" s="379" t="s">
        <v>30</v>
      </c>
      <c r="B22" s="380" t="s">
        <v>31</v>
      </c>
      <c r="C22" s="381"/>
      <c r="D22" s="382">
        <f t="shared" ref="D22:I22" si="0">+D23+D25+D36+D37</f>
        <v>0</v>
      </c>
      <c r="E22" s="382">
        <f t="shared" si="0"/>
        <v>0</v>
      </c>
      <c r="F22" s="383">
        <f t="shared" si="0"/>
        <v>0</v>
      </c>
      <c r="G22" s="384">
        <f t="shared" si="0"/>
        <v>0</v>
      </c>
      <c r="H22" s="384">
        <f t="shared" si="0"/>
        <v>0</v>
      </c>
      <c r="I22" s="385">
        <f t="shared" si="0"/>
        <v>0</v>
      </c>
    </row>
    <row r="23" spans="1:9" ht="16.5" thickTop="1">
      <c r="A23" s="386" t="s">
        <v>32</v>
      </c>
      <c r="B23" s="386" t="s">
        <v>33</v>
      </c>
      <c r="C23" s="386"/>
      <c r="D23" s="387">
        <f>[3]OTCHET!D22+[3]OTCHET!D28+[3]OTCHET!D33+[3]OTCHET!D39+[3]OTCHET!D47+[3]OTCHET!D52+[3]OTCHET!D58+[3]OTCHET!D61+[3]OTCHET!D64+[3]OTCHET!D65+[3]OTCHET!D72+[3]OTCHET!D73</f>
        <v>0</v>
      </c>
      <c r="E23" s="387">
        <f t="shared" ref="E23:E88" si="1">+F23+G23+H23+I23</f>
        <v>0</v>
      </c>
      <c r="F23" s="388">
        <f>[3]OTCHET!F22+[3]OTCHET!F28+[3]OTCHET!F33+[3]OTCHET!F39+[3]OTCHET!F47+[3]OTCHET!F52+[3]OTCHET!F58+[3]OTCHET!F61+[3]OTCHET!F64+[3]OTCHET!F65+[3]OTCHET!F72+[3]OTCHET!F73</f>
        <v>0</v>
      </c>
      <c r="G23" s="389">
        <f>[3]OTCHET!G22+[3]OTCHET!G28+[3]OTCHET!G33+[3]OTCHET!G39+[3]OTCHET!G47+[3]OTCHET!G52+[3]OTCHET!G58+[3]OTCHET!G61+[3]OTCHET!G64+[3]OTCHET!G65+[3]OTCHET!G72+[3]OTCHET!G73</f>
        <v>0</v>
      </c>
      <c r="H23" s="389">
        <f>[3]OTCHET!H22+[3]OTCHET!H28+[3]OTCHET!H33+[3]OTCHET!H39+[3]OTCHET!H47+[3]OTCHET!H52+[3]OTCHET!H58+[3]OTCHET!H61+[3]OTCHET!H64+[3]OTCHET!H65+[3]OTCHET!H72+[3]OTCHET!H73</f>
        <v>0</v>
      </c>
      <c r="I23" s="390">
        <f>[3]OTCHET!I22+[3]OTCHET!I28+[3]OTCHET!I33+[3]OTCHET!I39+[3]OTCHET!I47+[3]OTCHET!I52+[3]OTCHET!I58+[3]OTCHET!I61+[3]OTCHET!I64+[3]OTCHET!I65+[3]OTCHET!I72+[3]OTCHET!I73</f>
        <v>0</v>
      </c>
    </row>
    <row r="24" spans="1:9" ht="15.75">
      <c r="A24" s="391" t="s">
        <v>34</v>
      </c>
      <c r="B24" s="391" t="s">
        <v>35</v>
      </c>
      <c r="C24" s="391"/>
      <c r="D24" s="392"/>
      <c r="E24" s="392">
        <f t="shared" si="1"/>
        <v>0</v>
      </c>
      <c r="F24" s="393"/>
      <c r="G24" s="394"/>
      <c r="H24" s="394"/>
      <c r="I24" s="395"/>
    </row>
    <row r="25" spans="1:9" ht="15.75">
      <c r="A25" s="396" t="s">
        <v>36</v>
      </c>
      <c r="B25" s="396" t="s">
        <v>37</v>
      </c>
      <c r="C25" s="396"/>
      <c r="D25" s="397">
        <f>+D26+D30+D31+D32+D33</f>
        <v>0</v>
      </c>
      <c r="E25" s="397">
        <f>+E26+E30+E31+E32+E33</f>
        <v>0</v>
      </c>
      <c r="F25" s="398">
        <f t="shared" ref="F25:I25" si="2">+F26+F30+F31+F32+F33</f>
        <v>0</v>
      </c>
      <c r="G25" s="399">
        <f>+G26+G30+G31+G32+G33</f>
        <v>0</v>
      </c>
      <c r="H25" s="399">
        <f>+H26+H30+H31+H32+H33</f>
        <v>0</v>
      </c>
      <c r="I25" s="400">
        <f>+I26+I30+I31+I32+I33</f>
        <v>0</v>
      </c>
    </row>
    <row r="26" spans="1:9" ht="15.75">
      <c r="A26" s="401" t="s">
        <v>38</v>
      </c>
      <c r="B26" s="401" t="s">
        <v>39</v>
      </c>
      <c r="C26" s="401"/>
      <c r="D26" s="402">
        <f>[3]OTCHET!D74</f>
        <v>0</v>
      </c>
      <c r="E26" s="402">
        <f t="shared" si="1"/>
        <v>0</v>
      </c>
      <c r="F26" s="403">
        <f>[3]OTCHET!F74</f>
        <v>0</v>
      </c>
      <c r="G26" s="404">
        <f>[3]OTCHET!G74</f>
        <v>0</v>
      </c>
      <c r="H26" s="404">
        <f>[3]OTCHET!H74</f>
        <v>0</v>
      </c>
      <c r="I26" s="405">
        <f>[3]OTCHET!I74</f>
        <v>0</v>
      </c>
    </row>
    <row r="27" spans="1:9" ht="15.75">
      <c r="A27" s="406" t="s">
        <v>40</v>
      </c>
      <c r="B27" s="407" t="s">
        <v>41</v>
      </c>
      <c r="C27" s="406"/>
      <c r="D27" s="408" t="str">
        <f>[3]OTCHET!D75</f>
        <v>вноски от приходи на държавни (общински) предприятия и институции</v>
      </c>
      <c r="E27" s="408">
        <f t="shared" si="1"/>
        <v>0</v>
      </c>
      <c r="F27" s="409">
        <f>[3]OTCHET!F75</f>
        <v>0</v>
      </c>
      <c r="G27" s="410">
        <f>[3]OTCHET!G75</f>
        <v>0</v>
      </c>
      <c r="H27" s="410">
        <f>[3]OTCHET!H75</f>
        <v>0</v>
      </c>
      <c r="I27" s="411">
        <f>[3]OTCHET!I75</f>
        <v>0</v>
      </c>
    </row>
    <row r="28" spans="1:9" ht="15.75">
      <c r="A28" s="412" t="s">
        <v>42</v>
      </c>
      <c r="B28" s="413" t="s">
        <v>43</v>
      </c>
      <c r="C28" s="412"/>
      <c r="D28" s="414" t="str">
        <f>[3]OTCHET!D77</f>
        <v>нетни приходи от продажби на услуги, стоки и продукция</v>
      </c>
      <c r="E28" s="414">
        <f t="shared" si="1"/>
        <v>0</v>
      </c>
      <c r="F28" s="415">
        <f>[3]OTCHET!F77</f>
        <v>0</v>
      </c>
      <c r="G28" s="416">
        <f>[3]OTCHET!G77</f>
        <v>0</v>
      </c>
      <c r="H28" s="416">
        <f>[3]OTCHET!H77</f>
        <v>0</v>
      </c>
      <c r="I28" s="417">
        <f>[3]OTCHET!I77</f>
        <v>0</v>
      </c>
    </row>
    <row r="29" spans="1:9" ht="15.75">
      <c r="A29" s="418" t="s">
        <v>44</v>
      </c>
      <c r="B29" s="419" t="s">
        <v>45</v>
      </c>
      <c r="C29" s="418"/>
      <c r="D29" s="420" t="e">
        <f>+[3]OTCHET!D78+[3]OTCHET!D79</f>
        <v>#VALUE!</v>
      </c>
      <c r="E29" s="420">
        <f t="shared" si="1"/>
        <v>0</v>
      </c>
      <c r="F29" s="421">
        <f>+[3]OTCHET!F78+[3]OTCHET!F79</f>
        <v>0</v>
      </c>
      <c r="G29" s="422">
        <f>+[3]OTCHET!G78+[3]OTCHET!G79</f>
        <v>0</v>
      </c>
      <c r="H29" s="422">
        <f>+[3]OTCHET!H78+[3]OTCHET!H79</f>
        <v>0</v>
      </c>
      <c r="I29" s="423">
        <f>+[3]OTCHET!I78+[3]OTCHET!I79</f>
        <v>0</v>
      </c>
    </row>
    <row r="30" spans="1:9" ht="15.75">
      <c r="A30" s="424" t="s">
        <v>46</v>
      </c>
      <c r="B30" s="424" t="s">
        <v>47</v>
      </c>
      <c r="C30" s="424"/>
      <c r="D30" s="425">
        <f>[3]OTCHET!D90+[3]OTCHET!D93+[3]OTCHET!D94</f>
        <v>0</v>
      </c>
      <c r="E30" s="425">
        <f t="shared" si="1"/>
        <v>0</v>
      </c>
      <c r="F30" s="426">
        <f>[3]OTCHET!F90+[3]OTCHET!F93+[3]OTCHET!F94</f>
        <v>0</v>
      </c>
      <c r="G30" s="427">
        <f>[3]OTCHET!G90+[3]OTCHET!G93+[3]OTCHET!G94</f>
        <v>0</v>
      </c>
      <c r="H30" s="427">
        <f>[3]OTCHET!H90+[3]OTCHET!H93+[3]OTCHET!H94</f>
        <v>0</v>
      </c>
      <c r="I30" s="428">
        <f>[3]OTCHET!I90+[3]OTCHET!I93+[3]OTCHET!I94</f>
        <v>0</v>
      </c>
    </row>
    <row r="31" spans="1:9" ht="15.75">
      <c r="A31" s="429" t="s">
        <v>48</v>
      </c>
      <c r="B31" s="429" t="s">
        <v>49</v>
      </c>
      <c r="C31" s="429"/>
      <c r="D31" s="430">
        <f>[3]OTCHET!D108</f>
        <v>0</v>
      </c>
      <c r="E31" s="430">
        <f t="shared" si="1"/>
        <v>0</v>
      </c>
      <c r="F31" s="431">
        <f>[3]OTCHET!F108</f>
        <v>0</v>
      </c>
      <c r="G31" s="432">
        <f>[3]OTCHET!G108</f>
        <v>0</v>
      </c>
      <c r="H31" s="432">
        <f>[3]OTCHET!H108</f>
        <v>0</v>
      </c>
      <c r="I31" s="433">
        <f>[3]OTCHET!I108</f>
        <v>0</v>
      </c>
    </row>
    <row r="32" spans="1:9" ht="15.75">
      <c r="A32" s="429" t="s">
        <v>50</v>
      </c>
      <c r="B32" s="429" t="s">
        <v>51</v>
      </c>
      <c r="C32" s="429"/>
      <c r="D32" s="430">
        <f>[3]OTCHET!D112+[3]OTCHET!D121+[3]OTCHET!D137+[3]OTCHET!D138</f>
        <v>0</v>
      </c>
      <c r="E32" s="430">
        <f t="shared" si="1"/>
        <v>0</v>
      </c>
      <c r="F32" s="431">
        <f>[3]OTCHET!F112+[3]OTCHET!F121+[3]OTCHET!F137+[3]OTCHET!F138</f>
        <v>0</v>
      </c>
      <c r="G32" s="432">
        <f>[3]OTCHET!G112+[3]OTCHET!G121+[3]OTCHET!G137+[3]OTCHET!G138</f>
        <v>0</v>
      </c>
      <c r="H32" s="432">
        <f>[3]OTCHET!H112+[3]OTCHET!H121+[3]OTCHET!H137+[3]OTCHET!H138</f>
        <v>0</v>
      </c>
      <c r="I32" s="433">
        <f>[3]OTCHET!I112+[3]OTCHET!I121+[3]OTCHET!I137+[3]OTCHET!I138</f>
        <v>0</v>
      </c>
    </row>
    <row r="33" spans="1:9" ht="15.75">
      <c r="A33" s="434" t="s">
        <v>52</v>
      </c>
      <c r="B33" s="435" t="s">
        <v>53</v>
      </c>
      <c r="C33" s="434"/>
      <c r="D33" s="392">
        <f>[3]OTCHET!D125</f>
        <v>0</v>
      </c>
      <c r="E33" s="392">
        <f t="shared" si="1"/>
        <v>0</v>
      </c>
      <c r="F33" s="393">
        <f>[3]OTCHET!F125</f>
        <v>0</v>
      </c>
      <c r="G33" s="394">
        <f>[3]OTCHET!G125</f>
        <v>0</v>
      </c>
      <c r="H33" s="394">
        <f>[3]OTCHET!H125</f>
        <v>0</v>
      </c>
      <c r="I33" s="395">
        <f>[3]OTCHET!I125</f>
        <v>0</v>
      </c>
    </row>
    <row r="34" spans="1:9" ht="16.5" thickBot="1">
      <c r="A34" s="436"/>
      <c r="B34" s="437"/>
      <c r="C34" s="437"/>
      <c r="D34" s="438"/>
      <c r="E34" s="438">
        <f t="shared" si="1"/>
        <v>0</v>
      </c>
      <c r="F34" s="439"/>
      <c r="G34" s="440"/>
      <c r="H34" s="440"/>
      <c r="I34" s="441"/>
    </row>
    <row r="35" spans="1:9" ht="15.75">
      <c r="A35" s="442"/>
      <c r="B35" s="442"/>
      <c r="C35" s="442"/>
      <c r="D35" s="443"/>
      <c r="E35" s="443">
        <f t="shared" si="1"/>
        <v>0</v>
      </c>
      <c r="F35" s="444"/>
      <c r="G35" s="445"/>
      <c r="H35" s="445"/>
      <c r="I35" s="446"/>
    </row>
    <row r="36" spans="1:9" ht="15.75">
      <c r="A36" s="447" t="s">
        <v>54</v>
      </c>
      <c r="B36" s="447" t="s">
        <v>55</v>
      </c>
      <c r="C36" s="447"/>
      <c r="D36" s="448">
        <f>+[3]OTCHET!D139</f>
        <v>0</v>
      </c>
      <c r="E36" s="448">
        <f t="shared" si="1"/>
        <v>0</v>
      </c>
      <c r="F36" s="449">
        <f>+[3]OTCHET!F139</f>
        <v>0</v>
      </c>
      <c r="G36" s="450">
        <f>+[3]OTCHET!G139</f>
        <v>0</v>
      </c>
      <c r="H36" s="450">
        <f>+[3]OTCHET!H139</f>
        <v>0</v>
      </c>
      <c r="I36" s="451">
        <f>+[3]OTCHET!I139</f>
        <v>0</v>
      </c>
    </row>
    <row r="37" spans="1:9" ht="15.75">
      <c r="A37" s="452" t="s">
        <v>56</v>
      </c>
      <c r="B37" s="452" t="s">
        <v>57</v>
      </c>
      <c r="C37" s="452"/>
      <c r="D37" s="453">
        <f>[3]OTCHET!D142+[3]OTCHET!D151+[3]OTCHET!D160</f>
        <v>0</v>
      </c>
      <c r="E37" s="453">
        <f t="shared" si="1"/>
        <v>0</v>
      </c>
      <c r="F37" s="454">
        <f>[3]OTCHET!F142+[3]OTCHET!F151+[3]OTCHET!F160</f>
        <v>0</v>
      </c>
      <c r="G37" s="455">
        <f>[3]OTCHET!G142+[3]OTCHET!G151+[3]OTCHET!G160</f>
        <v>0</v>
      </c>
      <c r="H37" s="455">
        <f>[3]OTCHET!H142+[3]OTCHET!H151+[3]OTCHET!H160</f>
        <v>0</v>
      </c>
      <c r="I37" s="456">
        <f>[3]OTCHET!I142+[3]OTCHET!I151+[3]OTCHET!I160</f>
        <v>0</v>
      </c>
    </row>
    <row r="38" spans="1:9" ht="19.5" thickBot="1">
      <c r="A38" s="457" t="s">
        <v>58</v>
      </c>
      <c r="B38" s="458" t="s">
        <v>59</v>
      </c>
      <c r="C38" s="459"/>
      <c r="D38" s="460">
        <f t="shared" ref="D38:I38" si="3">D39+D43+D44+D46+SUM(D48:D52)+D55</f>
        <v>0</v>
      </c>
      <c r="E38" s="460">
        <f t="shared" si="3"/>
        <v>9754</v>
      </c>
      <c r="F38" s="461">
        <f t="shared" si="3"/>
        <v>9754</v>
      </c>
      <c r="G38" s="462">
        <f t="shared" si="3"/>
        <v>0</v>
      </c>
      <c r="H38" s="462">
        <f t="shared" si="3"/>
        <v>0</v>
      </c>
      <c r="I38" s="463">
        <f t="shared" si="3"/>
        <v>0</v>
      </c>
    </row>
    <row r="39" spans="1:9" ht="16.5" thickTop="1">
      <c r="A39" s="464" t="s">
        <v>60</v>
      </c>
      <c r="B39" s="465" t="s">
        <v>61</v>
      </c>
      <c r="C39" s="464"/>
      <c r="D39" s="466">
        <f t="shared" ref="D39:I39" si="4">SUM(D40:D42)</f>
        <v>0</v>
      </c>
      <c r="E39" s="466">
        <f t="shared" si="4"/>
        <v>9754</v>
      </c>
      <c r="F39" s="467">
        <f t="shared" si="4"/>
        <v>9754</v>
      </c>
      <c r="G39" s="468">
        <f t="shared" si="4"/>
        <v>0</v>
      </c>
      <c r="H39" s="468">
        <f t="shared" si="4"/>
        <v>0</v>
      </c>
      <c r="I39" s="469">
        <f t="shared" si="4"/>
        <v>0</v>
      </c>
    </row>
    <row r="40" spans="1:9" ht="15.75">
      <c r="A40" s="470" t="s">
        <v>62</v>
      </c>
      <c r="B40" s="471" t="s">
        <v>61</v>
      </c>
      <c r="C40" s="472"/>
      <c r="D40" s="318">
        <f>[3]OTCHET!D187</f>
        <v>0</v>
      </c>
      <c r="E40" s="318">
        <f t="shared" si="1"/>
        <v>9058</v>
      </c>
      <c r="F40" s="315">
        <f>[3]OTCHET!F187</f>
        <v>9058</v>
      </c>
      <c r="G40" s="302">
        <f>[3]OTCHET!G187</f>
        <v>0</v>
      </c>
      <c r="H40" s="302">
        <f>[3]OTCHET!H187</f>
        <v>0</v>
      </c>
      <c r="I40" s="303">
        <f>[3]OTCHET!I187</f>
        <v>0</v>
      </c>
    </row>
    <row r="41" spans="1:9" ht="15.75">
      <c r="A41" s="473" t="s">
        <v>63</v>
      </c>
      <c r="B41" s="474" t="s">
        <v>64</v>
      </c>
      <c r="C41" s="475"/>
      <c r="D41" s="319">
        <f>[3]OTCHET!D190</f>
        <v>0</v>
      </c>
      <c r="E41" s="319">
        <f t="shared" si="1"/>
        <v>0</v>
      </c>
      <c r="F41" s="316">
        <f>[3]OTCHET!F190</f>
        <v>0</v>
      </c>
      <c r="G41" s="306">
        <f>[3]OTCHET!G190</f>
        <v>0</v>
      </c>
      <c r="H41" s="306">
        <f>[3]OTCHET!H190</f>
        <v>0</v>
      </c>
      <c r="I41" s="307">
        <f>[3]OTCHET!I190</f>
        <v>0</v>
      </c>
    </row>
    <row r="42" spans="1:9" ht="15.75">
      <c r="A42" s="476" t="s">
        <v>65</v>
      </c>
      <c r="B42" s="477" t="s">
        <v>66</v>
      </c>
      <c r="C42" s="478"/>
      <c r="D42" s="320">
        <f>+[3]OTCHET!D196+[3]OTCHET!D204</f>
        <v>0</v>
      </c>
      <c r="E42" s="320">
        <f t="shared" si="1"/>
        <v>696</v>
      </c>
      <c r="F42" s="317">
        <f>+[3]OTCHET!F196+[3]OTCHET!F204</f>
        <v>696</v>
      </c>
      <c r="G42" s="310">
        <f>+[3]OTCHET!G196+[3]OTCHET!G204</f>
        <v>0</v>
      </c>
      <c r="H42" s="310">
        <f>+[3]OTCHET!H196+[3]OTCHET!H204</f>
        <v>0</v>
      </c>
      <c r="I42" s="311">
        <f>+[3]OTCHET!I196+[3]OTCHET!I204</f>
        <v>0</v>
      </c>
    </row>
    <row r="43" spans="1:9" ht="15.75">
      <c r="A43" s="479" t="s">
        <v>67</v>
      </c>
      <c r="B43" s="480" t="s">
        <v>68</v>
      </c>
      <c r="C43" s="479"/>
      <c r="D43" s="481">
        <f>+[3]OTCHET!D205+[3]OTCHET!D223+[3]OTCHET!D271</f>
        <v>0</v>
      </c>
      <c r="E43" s="481">
        <f t="shared" si="1"/>
        <v>0</v>
      </c>
      <c r="F43" s="482">
        <f>+[3]OTCHET!F205+[3]OTCHET!F223+[3]OTCHET!F271</f>
        <v>0</v>
      </c>
      <c r="G43" s="483">
        <f>+[3]OTCHET!G205+[3]OTCHET!G223+[3]OTCHET!G271</f>
        <v>0</v>
      </c>
      <c r="H43" s="483">
        <f>+[3]OTCHET!H205+[3]OTCHET!H223+[3]OTCHET!H271</f>
        <v>0</v>
      </c>
      <c r="I43" s="484">
        <f>+[3]OTCHET!I205+[3]OTCHET!I223+[3]OTCHET!I271</f>
        <v>0</v>
      </c>
    </row>
    <row r="44" spans="1:9" ht="15.75">
      <c r="A44" s="485" t="s">
        <v>69</v>
      </c>
      <c r="B44" s="391" t="s">
        <v>70</v>
      </c>
      <c r="C44" s="485"/>
      <c r="D44" s="392">
        <f>+[3]OTCHET!D227+[3]OTCHET!D233+[3]OTCHET!D236+[3]OTCHET!D237+[3]OTCHET!D238+[3]OTCHET!D239+[3]OTCHET!D240</f>
        <v>0</v>
      </c>
      <c r="E44" s="392">
        <f t="shared" si="1"/>
        <v>0</v>
      </c>
      <c r="F44" s="393">
        <f>+[3]OTCHET!F227+[3]OTCHET!F233+[3]OTCHET!F236+[3]OTCHET!F237+[3]OTCHET!F238+[3]OTCHET!F239+[3]OTCHET!F240</f>
        <v>0</v>
      </c>
      <c r="G44" s="394">
        <f>+[3]OTCHET!G227+[3]OTCHET!G233+[3]OTCHET!G236+[3]OTCHET!G237+[3]OTCHET!G238+[3]OTCHET!G239+[3]OTCHET!G240</f>
        <v>0</v>
      </c>
      <c r="H44" s="394">
        <f>+[3]OTCHET!H227+[3]OTCHET!H233+[3]OTCHET!H236+[3]OTCHET!H237+[3]OTCHET!H238+[3]OTCHET!H239+[3]OTCHET!H240</f>
        <v>0</v>
      </c>
      <c r="I44" s="395">
        <f>+[3]OTCHET!I227+[3]OTCHET!I233+[3]OTCHET!I236+[3]OTCHET!I237+[3]OTCHET!I238+[3]OTCHET!I239+[3]OTCHET!I240</f>
        <v>0</v>
      </c>
    </row>
    <row r="45" spans="1:9" ht="15.75">
      <c r="A45" s="486" t="s">
        <v>71</v>
      </c>
      <c r="B45" s="486" t="s">
        <v>72</v>
      </c>
      <c r="C45" s="486"/>
      <c r="D45" s="487" t="e">
        <f>+[3]OTCHET!D236+[3]OTCHET!D237+[3]OTCHET!D238+[3]OTCHET!D239+[3]OTCHET!D243+[3]OTCHET!D244+[3]OTCHET!D248</f>
        <v>#VALUE!</v>
      </c>
      <c r="E45" s="487">
        <f t="shared" si="1"/>
        <v>0</v>
      </c>
      <c r="F45" s="488">
        <f>+[3]OTCHET!F236+[3]OTCHET!F237+[3]OTCHET!F238+[3]OTCHET!F239+[3]OTCHET!F243+[3]OTCHET!F244+[3]OTCHET!F248</f>
        <v>0</v>
      </c>
      <c r="G45" s="489">
        <f>+[3]OTCHET!G236+[3]OTCHET!G237+[3]OTCHET!G238+[3]OTCHET!G239+[3]OTCHET!G243+[3]OTCHET!G244+[3]OTCHET!G248</f>
        <v>0</v>
      </c>
      <c r="H45" s="3">
        <f>+[3]OTCHET!H236+[3]OTCHET!H237+[3]OTCHET!H238+[3]OTCHET!H239+[3]OTCHET!H243+[3]OTCHET!H244+[3]OTCHET!H248</f>
        <v>0</v>
      </c>
      <c r="I45" s="490">
        <f>+[3]OTCHET!I236+[3]OTCHET!I237+[3]OTCHET!I238+[3]OTCHET!I239+[3]OTCHET!I243+[3]OTCHET!I244+[3]OTCHET!I248</f>
        <v>0</v>
      </c>
    </row>
    <row r="46" spans="1:9" ht="15.75">
      <c r="A46" s="479" t="s">
        <v>73</v>
      </c>
      <c r="B46" s="480" t="s">
        <v>74</v>
      </c>
      <c r="C46" s="479"/>
      <c r="D46" s="481">
        <f>+[3]OTCHET!D255+[3]OTCHET!D256+[3]OTCHET!D257+[3]OTCHET!D258</f>
        <v>0</v>
      </c>
      <c r="E46" s="481">
        <f t="shared" si="1"/>
        <v>0</v>
      </c>
      <c r="F46" s="482">
        <f>+[3]OTCHET!F255+[3]OTCHET!F256+[3]OTCHET!F257+[3]OTCHET!F258</f>
        <v>0</v>
      </c>
      <c r="G46" s="483">
        <f>+[3]OTCHET!G255+[3]OTCHET!G256+[3]OTCHET!G257+[3]OTCHET!G258</f>
        <v>0</v>
      </c>
      <c r="H46" s="483">
        <f>+[3]OTCHET!H255+[3]OTCHET!H256+[3]OTCHET!H257+[3]OTCHET!H258</f>
        <v>0</v>
      </c>
      <c r="I46" s="484">
        <f>+[3]OTCHET!I255+[3]OTCHET!I256+[3]OTCHET!I257+[3]OTCHET!I258</f>
        <v>0</v>
      </c>
    </row>
    <row r="47" spans="1:9" ht="15.75">
      <c r="A47" s="486" t="s">
        <v>75</v>
      </c>
      <c r="B47" s="486" t="s">
        <v>76</v>
      </c>
      <c r="C47" s="486"/>
      <c r="D47" s="487">
        <f>+[3]OTCHET!D256</f>
        <v>0</v>
      </c>
      <c r="E47" s="487">
        <f t="shared" si="1"/>
        <v>0</v>
      </c>
      <c r="F47" s="488">
        <f>+[3]OTCHET!F256</f>
        <v>0</v>
      </c>
      <c r="G47" s="489">
        <f>+[3]OTCHET!G256</f>
        <v>0</v>
      </c>
      <c r="H47" s="3">
        <f>+[3]OTCHET!H256</f>
        <v>0</v>
      </c>
      <c r="I47" s="490">
        <f>+[3]OTCHET!I256</f>
        <v>0</v>
      </c>
    </row>
    <row r="48" spans="1:9" ht="15.75">
      <c r="A48" s="491" t="s">
        <v>77</v>
      </c>
      <c r="B48" s="491" t="s">
        <v>78</v>
      </c>
      <c r="C48" s="492"/>
      <c r="D48" s="430">
        <f>+[3]OTCHET!D265+[3]OTCHET!D269+[3]OTCHET!D270</f>
        <v>0</v>
      </c>
      <c r="E48" s="430">
        <f t="shared" si="1"/>
        <v>0</v>
      </c>
      <c r="F48" s="426">
        <f>+[3]OTCHET!F265+[3]OTCHET!F269+[3]OTCHET!F270</f>
        <v>0</v>
      </c>
      <c r="G48" s="427">
        <f>+[3]OTCHET!G265+[3]OTCHET!G269+[3]OTCHET!G270</f>
        <v>0</v>
      </c>
      <c r="H48" s="427">
        <f>+[3]OTCHET!H265+[3]OTCHET!H269+[3]OTCHET!H270</f>
        <v>0</v>
      </c>
      <c r="I48" s="428">
        <f>+[3]OTCHET!I265+[3]OTCHET!I269+[3]OTCHET!I270</f>
        <v>0</v>
      </c>
    </row>
    <row r="49" spans="1:9" ht="15.75">
      <c r="A49" s="491" t="s">
        <v>79</v>
      </c>
      <c r="B49" s="491" t="s">
        <v>80</v>
      </c>
      <c r="C49" s="492"/>
      <c r="D49" s="430">
        <f>[3]OTCHET!D275+[3]OTCHET!D276+[3]OTCHET!D284+[3]OTCHET!D287</f>
        <v>0</v>
      </c>
      <c r="E49" s="430">
        <f t="shared" si="1"/>
        <v>0</v>
      </c>
      <c r="F49" s="431">
        <f>[3]OTCHET!F275+[3]OTCHET!F276+[3]OTCHET!F284+[3]OTCHET!F287</f>
        <v>0</v>
      </c>
      <c r="G49" s="432">
        <f>[3]OTCHET!G275+[3]OTCHET!G276+[3]OTCHET!G284+[3]OTCHET!G287</f>
        <v>0</v>
      </c>
      <c r="H49" s="432">
        <f>[3]OTCHET!H275+[3]OTCHET!H276+[3]OTCHET!H284+[3]OTCHET!H287</f>
        <v>0</v>
      </c>
      <c r="I49" s="433">
        <f>[3]OTCHET!I275+[3]OTCHET!I276+[3]OTCHET!I284+[3]OTCHET!I287</f>
        <v>0</v>
      </c>
    </row>
    <row r="50" spans="1:9" ht="15.75">
      <c r="A50" s="491" t="s">
        <v>81</v>
      </c>
      <c r="B50" s="491" t="s">
        <v>82</v>
      </c>
      <c r="C50" s="491"/>
      <c r="D50" s="430">
        <f>+[3]OTCHET!D288</f>
        <v>0</v>
      </c>
      <c r="E50" s="430">
        <f t="shared" si="1"/>
        <v>0</v>
      </c>
      <c r="F50" s="431">
        <f>+[3]OTCHET!F288</f>
        <v>0</v>
      </c>
      <c r="G50" s="432">
        <f>+[3]OTCHET!G288</f>
        <v>0</v>
      </c>
      <c r="H50" s="432">
        <f>+[3]OTCHET!H288</f>
        <v>0</v>
      </c>
      <c r="I50" s="433">
        <f>+[3]OTCHET!I288</f>
        <v>0</v>
      </c>
    </row>
    <row r="51" spans="1:9" ht="15.75">
      <c r="A51" s="485" t="s">
        <v>83</v>
      </c>
      <c r="B51" s="493" t="s">
        <v>84</v>
      </c>
      <c r="C51" s="391"/>
      <c r="D51" s="392">
        <f>+[3]OTCHET!D272</f>
        <v>0</v>
      </c>
      <c r="E51" s="392">
        <f>+F51+G51+H51+I51</f>
        <v>0</v>
      </c>
      <c r="F51" s="393">
        <f>+[3]OTCHET!F272</f>
        <v>0</v>
      </c>
      <c r="G51" s="394">
        <f>+[3]OTCHET!G272</f>
        <v>0</v>
      </c>
      <c r="H51" s="394">
        <f>+[3]OTCHET!H272</f>
        <v>0</v>
      </c>
      <c r="I51" s="395">
        <f>+[3]OTCHET!I272</f>
        <v>0</v>
      </c>
    </row>
    <row r="52" spans="1:9" ht="15.75">
      <c r="A52" s="485" t="s">
        <v>85</v>
      </c>
      <c r="B52" s="493" t="s">
        <v>84</v>
      </c>
      <c r="C52" s="391"/>
      <c r="D52" s="392">
        <f>+[3]OTCHET!D293</f>
        <v>0</v>
      </c>
      <c r="E52" s="392">
        <f t="shared" si="1"/>
        <v>0</v>
      </c>
      <c r="F52" s="393">
        <f>+[3]OTCHET!F293</f>
        <v>0</v>
      </c>
      <c r="G52" s="394">
        <f>+[3]OTCHET!G293</f>
        <v>0</v>
      </c>
      <c r="H52" s="394">
        <f>+[3]OTCHET!H293</f>
        <v>0</v>
      </c>
      <c r="I52" s="395">
        <f>+[3]OTCHET!I293</f>
        <v>0</v>
      </c>
    </row>
    <row r="53" spans="1:9" ht="15.75">
      <c r="A53" s="494" t="s">
        <v>86</v>
      </c>
      <c r="B53" s="494" t="s">
        <v>87</v>
      </c>
      <c r="C53" s="495"/>
      <c r="D53" s="496" t="str">
        <f>[3]OTCHET!D294</f>
        <v>плащания за попълване на държавния резерв</v>
      </c>
      <c r="E53" s="496">
        <f t="shared" si="1"/>
        <v>0</v>
      </c>
      <c r="F53" s="497">
        <f>[3]OTCHET!F294</f>
        <v>0</v>
      </c>
      <c r="G53" s="498">
        <f>[3]OTCHET!G294</f>
        <v>0</v>
      </c>
      <c r="H53" s="498">
        <f>[3]OTCHET!H294</f>
        <v>0</v>
      </c>
      <c r="I53" s="499">
        <f>[3]OTCHET!I294</f>
        <v>0</v>
      </c>
    </row>
    <row r="54" spans="1:9" ht="15.75">
      <c r="A54" s="500" t="s">
        <v>88</v>
      </c>
      <c r="B54" s="501" t="s">
        <v>89</v>
      </c>
      <c r="C54" s="502"/>
      <c r="D54" s="503" t="str">
        <f>[3]OTCHET!D296</f>
        <v>постъпления от продажба на държавния резерв (-)</v>
      </c>
      <c r="E54" s="503">
        <f t="shared" si="1"/>
        <v>0</v>
      </c>
      <c r="F54" s="504">
        <f>[3]OTCHET!F296</f>
        <v>0</v>
      </c>
      <c r="G54" s="505">
        <f>[3]OTCHET!G296</f>
        <v>0</v>
      </c>
      <c r="H54" s="505">
        <f>[3]OTCHET!H296</f>
        <v>0</v>
      </c>
      <c r="I54" s="506">
        <f>[3]OTCHET!I296</f>
        <v>0</v>
      </c>
    </row>
    <row r="55" spans="1:9" ht="15.75">
      <c r="A55" s="436" t="s">
        <v>90</v>
      </c>
      <c r="B55" s="436" t="s">
        <v>91</v>
      </c>
      <c r="C55" s="507"/>
      <c r="D55" s="508">
        <f>+[3]OTCHET!D297</f>
        <v>0</v>
      </c>
      <c r="E55" s="508">
        <f t="shared" si="1"/>
        <v>0</v>
      </c>
      <c r="F55" s="509">
        <f>+[3]OTCHET!F297</f>
        <v>0</v>
      </c>
      <c r="G55" s="510">
        <f>+[3]OTCHET!G297</f>
        <v>0</v>
      </c>
      <c r="H55" s="510">
        <f>+[3]OTCHET!H297</f>
        <v>0</v>
      </c>
      <c r="I55" s="511">
        <f>+[3]OTCHET!I297</f>
        <v>0</v>
      </c>
    </row>
    <row r="56" spans="1:9" ht="19.5" thickBot="1">
      <c r="A56" s="512" t="s">
        <v>92</v>
      </c>
      <c r="B56" s="513" t="s">
        <v>93</v>
      </c>
      <c r="C56" s="513"/>
      <c r="D56" s="514">
        <f t="shared" ref="D56:I56" si="5">+D57+D58+D62</f>
        <v>0</v>
      </c>
      <c r="E56" s="514">
        <f t="shared" si="5"/>
        <v>4937</v>
      </c>
      <c r="F56" s="515">
        <f t="shared" si="5"/>
        <v>4937</v>
      </c>
      <c r="G56" s="516">
        <f t="shared" si="5"/>
        <v>0</v>
      </c>
      <c r="H56" s="90">
        <f t="shared" si="5"/>
        <v>0</v>
      </c>
      <c r="I56" s="517">
        <f t="shared" si="5"/>
        <v>0</v>
      </c>
    </row>
    <row r="57" spans="1:9" ht="16.5" thickTop="1">
      <c r="A57" s="479" t="s">
        <v>94</v>
      </c>
      <c r="B57" s="480" t="s">
        <v>95</v>
      </c>
      <c r="C57" s="479"/>
      <c r="D57" s="518">
        <f>+[3]OTCHET!D361+[3]OTCHET!D375+[3]OTCHET!D388</f>
        <v>0</v>
      </c>
      <c r="E57" s="518">
        <f t="shared" si="1"/>
        <v>0</v>
      </c>
      <c r="F57" s="519">
        <f>+[3]OTCHET!F361+[3]OTCHET!F375+[3]OTCHET!F388</f>
        <v>0</v>
      </c>
      <c r="G57" s="520">
        <f>+[3]OTCHET!G361+[3]OTCHET!G375+[3]OTCHET!G388</f>
        <v>0</v>
      </c>
      <c r="H57" s="520">
        <f>+[3]OTCHET!H361+[3]OTCHET!H375+[3]OTCHET!H388</f>
        <v>0</v>
      </c>
      <c r="I57" s="521">
        <f>+[3]OTCHET!I361+[3]OTCHET!I375+[3]OTCHET!I388</f>
        <v>0</v>
      </c>
    </row>
    <row r="58" spans="1:9" ht="15.75">
      <c r="A58" s="492" t="s">
        <v>96</v>
      </c>
      <c r="B58" s="491" t="s">
        <v>97</v>
      </c>
      <c r="C58" s="492"/>
      <c r="D58" s="522">
        <f>+[3]OTCHET!D383+[3]OTCHET!D391+[3]OTCHET!D396+[3]OTCHET!D399+[3]OTCHET!D402+[3]OTCHET!D405+[3]OTCHET!D406+[3]OTCHET!D409+[3]OTCHET!D422+[3]OTCHET!D423+[3]OTCHET!D424+[3]OTCHET!D425+[3]OTCHET!D426</f>
        <v>0</v>
      </c>
      <c r="E58" s="522">
        <f t="shared" si="1"/>
        <v>4937</v>
      </c>
      <c r="F58" s="523">
        <f>+[3]OTCHET!F383+[3]OTCHET!F391+[3]OTCHET!F396+[3]OTCHET!F399+[3]OTCHET!F402+[3]OTCHET!F405+[3]OTCHET!F406+[3]OTCHET!F409+[3]OTCHET!F422+[3]OTCHET!F423+[3]OTCHET!F424+[3]OTCHET!F425+[3]OTCHET!F426</f>
        <v>4937</v>
      </c>
      <c r="G58" s="524">
        <f>+[3]OTCHET!G383+[3]OTCHET!G391+[3]OTCHET!G396+[3]OTCHET!G399+[3]OTCHET!G402+[3]OTCHET!G405+[3]OTCHET!G406+[3]OTCHET!G409+[3]OTCHET!G422+[3]OTCHET!G423+[3]OTCHET!G424+[3]OTCHET!G425+[3]OTCHET!G426</f>
        <v>0</v>
      </c>
      <c r="H58" s="524">
        <f>+[3]OTCHET!H383+[3]OTCHET!H391+[3]OTCHET!H396+[3]OTCHET!H399+[3]OTCHET!H402+[3]OTCHET!H405+[3]OTCHET!H406+[3]OTCHET!H409+[3]OTCHET!H422+[3]OTCHET!H423+[3]OTCHET!H424+[3]OTCHET!H425+[3]OTCHET!H426</f>
        <v>0</v>
      </c>
      <c r="I58" s="525">
        <f>+[3]OTCHET!I383+[3]OTCHET!I391+[3]OTCHET!I396+[3]OTCHET!I399+[3]OTCHET!I402+[3]OTCHET!I405+[3]OTCHET!I406+[3]OTCHET!I409+[3]OTCHET!I422+[3]OTCHET!I423+[3]OTCHET!I424+[3]OTCHET!I425+[3]OTCHET!I426</f>
        <v>0</v>
      </c>
    </row>
    <row r="59" spans="1:9" ht="15.75">
      <c r="A59" s="391" t="s">
        <v>98</v>
      </c>
      <c r="B59" s="391" t="s">
        <v>99</v>
      </c>
      <c r="C59" s="485"/>
      <c r="D59" s="526">
        <f>+[3]OTCHET!D422+[3]OTCHET!D423+[3]OTCHET!D424+[3]OTCHET!D425+[3]OTCHET!D426</f>
        <v>0</v>
      </c>
      <c r="E59" s="526">
        <f t="shared" si="1"/>
        <v>0</v>
      </c>
      <c r="F59" s="527">
        <f>+[3]OTCHET!F422+[3]OTCHET!F423+[3]OTCHET!F424+[3]OTCHET!F425+[3]OTCHET!F426</f>
        <v>0</v>
      </c>
      <c r="G59" s="528">
        <f>+[3]OTCHET!G422+[3]OTCHET!G423+[3]OTCHET!G424+[3]OTCHET!G425+[3]OTCHET!G426</f>
        <v>0</v>
      </c>
      <c r="H59" s="528">
        <f>+[3]OTCHET!H422+[3]OTCHET!H423+[3]OTCHET!H424+[3]OTCHET!H425+[3]OTCHET!H426</f>
        <v>0</v>
      </c>
      <c r="I59" s="529">
        <f>+[3]OTCHET!I422+[3]OTCHET!I423+[3]OTCHET!I424+[3]OTCHET!I425+[3]OTCHET!I426</f>
        <v>0</v>
      </c>
    </row>
    <row r="60" spans="1:9" ht="15.75">
      <c r="A60" s="530" t="s">
        <v>100</v>
      </c>
      <c r="B60" s="530" t="s">
        <v>35</v>
      </c>
      <c r="C60" s="531"/>
      <c r="D60" s="532">
        <f>[3]OTCHET!D405</f>
        <v>0</v>
      </c>
      <c r="E60" s="532">
        <f t="shared" si="1"/>
        <v>0</v>
      </c>
      <c r="F60" s="533">
        <f>[3]OTCHET!F405</f>
        <v>0</v>
      </c>
      <c r="G60" s="534">
        <f>[3]OTCHET!G405</f>
        <v>0</v>
      </c>
      <c r="H60" s="534">
        <f>[3]OTCHET!H405</f>
        <v>0</v>
      </c>
      <c r="I60" s="535">
        <f>[3]OTCHET!I405</f>
        <v>0</v>
      </c>
    </row>
    <row r="61" spans="1:9" ht="15.75">
      <c r="A61" s="81"/>
      <c r="B61" s="536"/>
      <c r="C61" s="479"/>
      <c r="D61" s="518"/>
      <c r="E61" s="518">
        <f t="shared" si="1"/>
        <v>0</v>
      </c>
      <c r="F61" s="519"/>
      <c r="G61" s="520"/>
      <c r="H61" s="520"/>
      <c r="I61" s="521"/>
    </row>
    <row r="62" spans="1:9" ht="15.75">
      <c r="A62" s="537" t="s">
        <v>101</v>
      </c>
      <c r="B62" s="452" t="s">
        <v>102</v>
      </c>
      <c r="C62" s="537"/>
      <c r="D62" s="453">
        <f>[3]OTCHET!D412</f>
        <v>0</v>
      </c>
      <c r="E62" s="453">
        <f t="shared" si="1"/>
        <v>0</v>
      </c>
      <c r="F62" s="454">
        <f>[3]OTCHET!F412</f>
        <v>0</v>
      </c>
      <c r="G62" s="455">
        <f>[3]OTCHET!G412</f>
        <v>0</v>
      </c>
      <c r="H62" s="455">
        <f>[3]OTCHET!H412</f>
        <v>0</v>
      </c>
      <c r="I62" s="456">
        <f>[3]OTCHET!I412</f>
        <v>0</v>
      </c>
    </row>
    <row r="63" spans="1:9" ht="19.5" thickBot="1">
      <c r="A63" s="538" t="s">
        <v>103</v>
      </c>
      <c r="B63" s="539" t="s">
        <v>104</v>
      </c>
      <c r="C63" s="540"/>
      <c r="D63" s="541">
        <f>+[3]OTCHET!D249</f>
        <v>0</v>
      </c>
      <c r="E63" s="541">
        <f t="shared" si="1"/>
        <v>0</v>
      </c>
      <c r="F63" s="542">
        <f>+[3]OTCHET!F249</f>
        <v>0</v>
      </c>
      <c r="G63" s="543">
        <f>+[3]OTCHET!G249</f>
        <v>0</v>
      </c>
      <c r="H63" s="543">
        <f>+[3]OTCHET!H249</f>
        <v>0</v>
      </c>
      <c r="I63" s="544">
        <f>+[3]OTCHET!I249</f>
        <v>0</v>
      </c>
    </row>
    <row r="64" spans="1:9" ht="19.5" thickTop="1">
      <c r="A64" s="545" t="s">
        <v>105</v>
      </c>
      <c r="B64" s="546"/>
      <c r="C64" s="546"/>
      <c r="D64" s="547">
        <f t="shared" ref="D64:I64" si="6">+D22-D38+D56-D63</f>
        <v>0</v>
      </c>
      <c r="E64" s="547">
        <f t="shared" si="6"/>
        <v>-4817</v>
      </c>
      <c r="F64" s="548">
        <f t="shared" si="6"/>
        <v>-4817</v>
      </c>
      <c r="G64" s="549">
        <f t="shared" si="6"/>
        <v>0</v>
      </c>
      <c r="H64" s="549">
        <f t="shared" si="6"/>
        <v>0</v>
      </c>
      <c r="I64" s="550">
        <f t="shared" si="6"/>
        <v>0</v>
      </c>
    </row>
    <row r="65" spans="1:9">
      <c r="A65" s="237" t="e">
        <f>+IF(+SUM(D$65:I$65)=0,0,"Контрола: дефицит/излишък = финансиране с обратен знак (V. + VІ. = 0)")</f>
        <v>#VALUE!</v>
      </c>
      <c r="B65" s="551"/>
      <c r="C65" s="551"/>
      <c r="D65" s="552" t="e">
        <f t="shared" ref="D65:I65" si="7">+D$64+D$66</f>
        <v>#VALUE!</v>
      </c>
      <c r="E65" s="552">
        <f t="shared" si="7"/>
        <v>0</v>
      </c>
      <c r="F65" s="553">
        <f t="shared" si="7"/>
        <v>0</v>
      </c>
      <c r="G65" s="553">
        <f t="shared" si="7"/>
        <v>0</v>
      </c>
      <c r="H65" s="553">
        <f t="shared" si="7"/>
        <v>0</v>
      </c>
      <c r="I65" s="554">
        <f t="shared" si="7"/>
        <v>0</v>
      </c>
    </row>
    <row r="66" spans="1:9" ht="19.5" thickBot="1">
      <c r="A66" s="379" t="s">
        <v>106</v>
      </c>
      <c r="B66" s="555" t="s">
        <v>107</v>
      </c>
      <c r="C66" s="555"/>
      <c r="D66" s="556" t="e">
        <f>SUM(+D68+D76+D77+D84+D85+D86+D89+D90+D91+D92+D93+D94+D95)</f>
        <v>#VALUE!</v>
      </c>
      <c r="E66" s="556">
        <f>SUM(+E68+E76+E77+E84+E85+E86+E89+E90+E91+E92+E93+E94+E95)</f>
        <v>4817</v>
      </c>
      <c r="F66" s="557">
        <f t="shared" ref="F66:I66" si="8">SUM(+F68+F76+F77+F84+F85+F86+F89+F90+F91+F92+F93+F94+F95)</f>
        <v>4817</v>
      </c>
      <c r="G66" s="558">
        <f>SUM(+G68+G76+G77+G84+G85+G86+G89+G90+G91+G92+G93+G94+G95)</f>
        <v>0</v>
      </c>
      <c r="H66" s="558">
        <f>SUM(+H68+H76+H77+H84+H85+H86+H89+H90+H91+H92+H93+H94+H95)</f>
        <v>0</v>
      </c>
      <c r="I66" s="559">
        <f>SUM(+I68+I76+I77+I84+I85+I86+I89+I90+I91+I92+I93+I94+I95)</f>
        <v>0</v>
      </c>
    </row>
    <row r="67" spans="1:9" ht="16.5" thickTop="1">
      <c r="A67" s="560"/>
      <c r="B67" s="560"/>
      <c r="C67" s="560"/>
      <c r="D67" s="561"/>
      <c r="E67" s="562">
        <f t="shared" si="1"/>
        <v>0</v>
      </c>
      <c r="F67" s="563"/>
      <c r="G67" s="564"/>
      <c r="H67" s="564"/>
      <c r="I67" s="565"/>
    </row>
    <row r="68" spans="1:9" ht="15.75">
      <c r="A68" s="485" t="s">
        <v>108</v>
      </c>
      <c r="B68" s="391" t="s">
        <v>109</v>
      </c>
      <c r="C68" s="485"/>
      <c r="D68" s="526" t="e">
        <f>SUM(D69:D75)</f>
        <v>#VALUE!</v>
      </c>
      <c r="E68" s="526">
        <f>SUM(E69:E75)</f>
        <v>0</v>
      </c>
      <c r="F68" s="527">
        <f t="shared" ref="F68:I68" si="9">SUM(F69:F75)</f>
        <v>0</v>
      </c>
      <c r="G68" s="528">
        <f>SUM(G69:G75)</f>
        <v>0</v>
      </c>
      <c r="H68" s="528">
        <f>SUM(H69:H75)</f>
        <v>0</v>
      </c>
      <c r="I68" s="529">
        <f>SUM(I69:I75)</f>
        <v>0</v>
      </c>
    </row>
    <row r="69" spans="1:9" ht="15.75">
      <c r="A69" s="566" t="s">
        <v>110</v>
      </c>
      <c r="B69" s="566" t="s">
        <v>111</v>
      </c>
      <c r="C69" s="566"/>
      <c r="D69" s="567" t="e">
        <f>+[3]OTCHET!D482+[3]OTCHET!D483+[3]OTCHET!D486+[3]OTCHET!D487+[3]OTCHET!D490+[3]OTCHET!D491+[3]OTCHET!D495</f>
        <v>#VALUE!</v>
      </c>
      <c r="E69" s="567">
        <f t="shared" si="1"/>
        <v>0</v>
      </c>
      <c r="F69" s="568">
        <f>+[3]OTCHET!F482+[3]OTCHET!F483+[3]OTCHET!F486+[3]OTCHET!F487+[3]OTCHET!F490+[3]OTCHET!F491+[3]OTCHET!F495</f>
        <v>0</v>
      </c>
      <c r="G69" s="569">
        <f>+[3]OTCHET!G482+[3]OTCHET!G483+[3]OTCHET!G486+[3]OTCHET!G487+[3]OTCHET!G490+[3]OTCHET!G491+[3]OTCHET!G495</f>
        <v>0</v>
      </c>
      <c r="H69" s="569">
        <f>+[3]OTCHET!H482+[3]OTCHET!H483+[3]OTCHET!H486+[3]OTCHET!H487+[3]OTCHET!H490+[3]OTCHET!H491+[3]OTCHET!H495</f>
        <v>0</v>
      </c>
      <c r="I69" s="570">
        <f>+[3]OTCHET!I482+[3]OTCHET!I483+[3]OTCHET!I486+[3]OTCHET!I487+[3]OTCHET!I490+[3]OTCHET!I491+[3]OTCHET!I495</f>
        <v>0</v>
      </c>
    </row>
    <row r="70" spans="1:9" ht="15.75">
      <c r="A70" s="571" t="s">
        <v>112</v>
      </c>
      <c r="B70" s="571" t="s">
        <v>113</v>
      </c>
      <c r="C70" s="571"/>
      <c r="D70" s="572" t="e">
        <f>+[3]OTCHET!D484+[3]OTCHET!D485+[3]OTCHET!D488+[3]OTCHET!D489+[3]OTCHET!D492+[3]OTCHET!D493+[3]OTCHET!D494+[3]OTCHET!D496</f>
        <v>#VALUE!</v>
      </c>
      <c r="E70" s="572">
        <f t="shared" si="1"/>
        <v>0</v>
      </c>
      <c r="F70" s="573">
        <f>+[3]OTCHET!F484+[3]OTCHET!F485+[3]OTCHET!F488+[3]OTCHET!F489+[3]OTCHET!F492+[3]OTCHET!F493+[3]OTCHET!F494+[3]OTCHET!F496</f>
        <v>0</v>
      </c>
      <c r="G70" s="574">
        <f>+[3]OTCHET!G484+[3]OTCHET!G485+[3]OTCHET!G488+[3]OTCHET!G489+[3]OTCHET!G492+[3]OTCHET!G493+[3]OTCHET!G494+[3]OTCHET!G496</f>
        <v>0</v>
      </c>
      <c r="H70" s="574">
        <f>+[3]OTCHET!H484+[3]OTCHET!H485+[3]OTCHET!H488+[3]OTCHET!H489+[3]OTCHET!H492+[3]OTCHET!H493+[3]OTCHET!H494+[3]OTCHET!H496</f>
        <v>0</v>
      </c>
      <c r="I70" s="575">
        <f>+[3]OTCHET!I484+[3]OTCHET!I485+[3]OTCHET!I488+[3]OTCHET!I489+[3]OTCHET!I492+[3]OTCHET!I493+[3]OTCHET!I494+[3]OTCHET!I496</f>
        <v>0</v>
      </c>
    </row>
    <row r="71" spans="1:9" ht="15.75">
      <c r="A71" s="571" t="s">
        <v>114</v>
      </c>
      <c r="B71" s="571" t="s">
        <v>115</v>
      </c>
      <c r="C71" s="571"/>
      <c r="D71" s="572">
        <f>+[3]OTCHET!D497</f>
        <v>0</v>
      </c>
      <c r="E71" s="572">
        <f t="shared" si="1"/>
        <v>0</v>
      </c>
      <c r="F71" s="573">
        <f>+[3]OTCHET!F497</f>
        <v>0</v>
      </c>
      <c r="G71" s="574">
        <f>+[3]OTCHET!G497</f>
        <v>0</v>
      </c>
      <c r="H71" s="574">
        <f>+[3]OTCHET!H497</f>
        <v>0</v>
      </c>
      <c r="I71" s="575">
        <f>+[3]OTCHET!I497</f>
        <v>0</v>
      </c>
    </row>
    <row r="72" spans="1:9" ht="15.75">
      <c r="A72" s="571" t="s">
        <v>116</v>
      </c>
      <c r="B72" s="571" t="s">
        <v>117</v>
      </c>
      <c r="C72" s="571"/>
      <c r="D72" s="572">
        <f>+[3]OTCHET!D502</f>
        <v>0</v>
      </c>
      <c r="E72" s="572">
        <f t="shared" si="1"/>
        <v>0</v>
      </c>
      <c r="F72" s="573">
        <f>+[3]OTCHET!F502</f>
        <v>0</v>
      </c>
      <c r="G72" s="574">
        <f>+[3]OTCHET!G502</f>
        <v>0</v>
      </c>
      <c r="H72" s="574">
        <f>+[3]OTCHET!H502</f>
        <v>0</v>
      </c>
      <c r="I72" s="575">
        <f>+[3]OTCHET!I502</f>
        <v>0</v>
      </c>
    </row>
    <row r="73" spans="1:9" ht="15.75">
      <c r="A73" s="571" t="s">
        <v>118</v>
      </c>
      <c r="B73" s="571" t="s">
        <v>119</v>
      </c>
      <c r="C73" s="571"/>
      <c r="D73" s="572" t="str">
        <f>+[3]OTCHET!D542</f>
        <v>с чуждестранни ценни книжа и финасови активи (+/-)</v>
      </c>
      <c r="E73" s="572">
        <f t="shared" si="1"/>
        <v>0</v>
      </c>
      <c r="F73" s="573">
        <f>+[3]OTCHET!F542</f>
        <v>0</v>
      </c>
      <c r="G73" s="574">
        <f>+[3]OTCHET!G542</f>
        <v>0</v>
      </c>
      <c r="H73" s="574">
        <f>+[3]OTCHET!H542</f>
        <v>0</v>
      </c>
      <c r="I73" s="575">
        <f>+[3]OTCHET!I542</f>
        <v>0</v>
      </c>
    </row>
    <row r="74" spans="1:9" ht="15.75">
      <c r="A74" s="576" t="s">
        <v>120</v>
      </c>
      <c r="B74" s="576" t="s">
        <v>121</v>
      </c>
      <c r="C74" s="576"/>
      <c r="D74" s="572" t="e">
        <f>+[3]OTCHET!D581+[3]OTCHET!D582</f>
        <v>#VALUE!</v>
      </c>
      <c r="E74" s="572">
        <f t="shared" si="1"/>
        <v>0</v>
      </c>
      <c r="F74" s="573">
        <f>+[3]OTCHET!F581+[3]OTCHET!F582</f>
        <v>0</v>
      </c>
      <c r="G74" s="574">
        <f>+[3]OTCHET!G581+[3]OTCHET!G582</f>
        <v>0</v>
      </c>
      <c r="H74" s="574">
        <f>+[3]OTCHET!H581+[3]OTCHET!H582</f>
        <v>0</v>
      </c>
      <c r="I74" s="575">
        <f>+[3]OTCHET!I581+[3]OTCHET!I582</f>
        <v>0</v>
      </c>
    </row>
    <row r="75" spans="1:9" ht="15.75">
      <c r="A75" s="577" t="s">
        <v>122</v>
      </c>
      <c r="B75" s="577" t="s">
        <v>123</v>
      </c>
      <c r="C75" s="577"/>
      <c r="D75" s="578" t="e">
        <f>+[3]OTCHET!D583+[3]OTCHET!D584+[3]OTCHET!D585</f>
        <v>#VALUE!</v>
      </c>
      <c r="E75" s="578">
        <f t="shared" si="1"/>
        <v>0</v>
      </c>
      <c r="F75" s="579">
        <f>+[3]OTCHET!F583+[3]OTCHET!F584+[3]OTCHET!F585</f>
        <v>0</v>
      </c>
      <c r="G75" s="580">
        <f>+[3]OTCHET!G583+[3]OTCHET!G584+[3]OTCHET!G585</f>
        <v>0</v>
      </c>
      <c r="H75" s="580">
        <f>+[3]OTCHET!H583+[3]OTCHET!H584+[3]OTCHET!H585</f>
        <v>0</v>
      </c>
      <c r="I75" s="581">
        <f>+[3]OTCHET!I583+[3]OTCHET!I584+[3]OTCHET!I585</f>
        <v>0</v>
      </c>
    </row>
    <row r="76" spans="1:9" ht="15.75">
      <c r="A76" s="479" t="s">
        <v>124</v>
      </c>
      <c r="B76" s="480" t="s">
        <v>125</v>
      </c>
      <c r="C76" s="479"/>
      <c r="D76" s="518">
        <f>[3]OTCHET!D461</f>
        <v>0</v>
      </c>
      <c r="E76" s="518">
        <f t="shared" si="1"/>
        <v>0</v>
      </c>
      <c r="F76" s="519">
        <f>[3]OTCHET!F461</f>
        <v>0</v>
      </c>
      <c r="G76" s="520">
        <f>[3]OTCHET!G461</f>
        <v>0</v>
      </c>
      <c r="H76" s="520">
        <f>[3]OTCHET!H461</f>
        <v>0</v>
      </c>
      <c r="I76" s="521">
        <f>[3]OTCHET!I461</f>
        <v>0</v>
      </c>
    </row>
    <row r="77" spans="1:9" ht="15.75">
      <c r="A77" s="485" t="s">
        <v>126</v>
      </c>
      <c r="B77" s="391" t="s">
        <v>127</v>
      </c>
      <c r="C77" s="485"/>
      <c r="D77" s="526" t="e">
        <f>SUM(D78:D83)</f>
        <v>#VALUE!</v>
      </c>
      <c r="E77" s="526">
        <f>SUM(E78:E83)</f>
        <v>0</v>
      </c>
      <c r="F77" s="527">
        <f t="shared" ref="F77:I77" si="10">SUM(F78:F83)</f>
        <v>0</v>
      </c>
      <c r="G77" s="528">
        <f>SUM(G78:G83)</f>
        <v>0</v>
      </c>
      <c r="H77" s="528">
        <f>SUM(H78:H83)</f>
        <v>0</v>
      </c>
      <c r="I77" s="529">
        <f>SUM(I78:I83)</f>
        <v>0</v>
      </c>
    </row>
    <row r="78" spans="1:9" ht="15.75">
      <c r="A78" s="566" t="s">
        <v>128</v>
      </c>
      <c r="B78" s="566" t="s">
        <v>129</v>
      </c>
      <c r="C78" s="566"/>
      <c r="D78" s="567" t="e">
        <f>+[3]OTCHET!D466+[3]OTCHET!D469</f>
        <v>#VALUE!</v>
      </c>
      <c r="E78" s="567">
        <f t="shared" si="1"/>
        <v>0</v>
      </c>
      <c r="F78" s="568">
        <f>+[3]OTCHET!F466+[3]OTCHET!F469</f>
        <v>0</v>
      </c>
      <c r="G78" s="569">
        <f>+[3]OTCHET!G466+[3]OTCHET!G469</f>
        <v>0</v>
      </c>
      <c r="H78" s="569">
        <f>+[3]OTCHET!H466+[3]OTCHET!H469</f>
        <v>0</v>
      </c>
      <c r="I78" s="570">
        <f>+[3]OTCHET!I466+[3]OTCHET!I469</f>
        <v>0</v>
      </c>
    </row>
    <row r="79" spans="1:9" ht="15.75">
      <c r="A79" s="571" t="s">
        <v>130</v>
      </c>
      <c r="B79" s="571" t="s">
        <v>131</v>
      </c>
      <c r="C79" s="571"/>
      <c r="D79" s="572" t="e">
        <f>+[3]OTCHET!D467+[3]OTCHET!D470</f>
        <v>#VALUE!</v>
      </c>
      <c r="E79" s="572">
        <f t="shared" si="1"/>
        <v>0</v>
      </c>
      <c r="F79" s="573">
        <f>+[3]OTCHET!F467+[3]OTCHET!F470</f>
        <v>0</v>
      </c>
      <c r="G79" s="574">
        <f>+[3]OTCHET!G467+[3]OTCHET!G470</f>
        <v>0</v>
      </c>
      <c r="H79" s="574">
        <f>+[3]OTCHET!H467+[3]OTCHET!H470</f>
        <v>0</v>
      </c>
      <c r="I79" s="575">
        <f>+[3]OTCHET!I467+[3]OTCHET!I470</f>
        <v>0</v>
      </c>
    </row>
    <row r="80" spans="1:9" ht="15.75">
      <c r="A80" s="571" t="s">
        <v>132</v>
      </c>
      <c r="B80" s="571" t="s">
        <v>133</v>
      </c>
      <c r="C80" s="571"/>
      <c r="D80" s="572">
        <f>[3]OTCHET!D471</f>
        <v>0</v>
      </c>
      <c r="E80" s="572">
        <f t="shared" si="1"/>
        <v>0</v>
      </c>
      <c r="F80" s="573">
        <f>[3]OTCHET!F471</f>
        <v>0</v>
      </c>
      <c r="G80" s="574">
        <f>[3]OTCHET!G471</f>
        <v>0</v>
      </c>
      <c r="H80" s="574">
        <f>[3]OTCHET!H471</f>
        <v>0</v>
      </c>
      <c r="I80" s="575">
        <f>[3]OTCHET!I471</f>
        <v>0</v>
      </c>
    </row>
    <row r="81" spans="1:9" ht="15.75">
      <c r="A81" s="571"/>
      <c r="B81" s="571"/>
      <c r="C81" s="571"/>
      <c r="D81" s="572"/>
      <c r="E81" s="572">
        <f t="shared" si="1"/>
        <v>0</v>
      </c>
      <c r="F81" s="573"/>
      <c r="G81" s="574"/>
      <c r="H81" s="574"/>
      <c r="I81" s="575"/>
    </row>
    <row r="82" spans="1:9" ht="15.75">
      <c r="A82" s="571" t="s">
        <v>134</v>
      </c>
      <c r="B82" s="571" t="s">
        <v>135</v>
      </c>
      <c r="C82" s="571"/>
      <c r="D82" s="572" t="str">
        <f>+[3]OTCHET!D479</f>
        <v>предоставени заеми на крайни бенефициенти (-)</v>
      </c>
      <c r="E82" s="572">
        <f t="shared" si="1"/>
        <v>0</v>
      </c>
      <c r="F82" s="573">
        <f>+[3]OTCHET!F479</f>
        <v>0</v>
      </c>
      <c r="G82" s="574">
        <f>+[3]OTCHET!G479</f>
        <v>0</v>
      </c>
      <c r="H82" s="574">
        <f>+[3]OTCHET!H479</f>
        <v>0</v>
      </c>
      <c r="I82" s="575">
        <f>+[3]OTCHET!I479</f>
        <v>0</v>
      </c>
    </row>
    <row r="83" spans="1:9" ht="15.75">
      <c r="A83" s="582" t="s">
        <v>136</v>
      </c>
      <c r="B83" s="582" t="s">
        <v>137</v>
      </c>
      <c r="C83" s="582"/>
      <c r="D83" s="578" t="str">
        <f>+[3]OTCHET!D480</f>
        <v>възстановени суми по предоставени заеми на крайни бенефиценти (+)</v>
      </c>
      <c r="E83" s="578">
        <f t="shared" si="1"/>
        <v>0</v>
      </c>
      <c r="F83" s="579">
        <f>+[3]OTCHET!F480</f>
        <v>0</v>
      </c>
      <c r="G83" s="580">
        <f>+[3]OTCHET!G480</f>
        <v>0</v>
      </c>
      <c r="H83" s="580">
        <f>+[3]OTCHET!H480</f>
        <v>0</v>
      </c>
      <c r="I83" s="581">
        <f>+[3]OTCHET!I480</f>
        <v>0</v>
      </c>
    </row>
    <row r="84" spans="1:9" ht="15.75">
      <c r="A84" s="479" t="s">
        <v>138</v>
      </c>
      <c r="B84" s="480" t="s">
        <v>139</v>
      </c>
      <c r="C84" s="479"/>
      <c r="D84" s="518">
        <f>[3]OTCHET!D535</f>
        <v>0</v>
      </c>
      <c r="E84" s="518">
        <f t="shared" si="1"/>
        <v>0</v>
      </c>
      <c r="F84" s="519">
        <f>[3]OTCHET!F535</f>
        <v>0</v>
      </c>
      <c r="G84" s="520">
        <f>[3]OTCHET!G535</f>
        <v>0</v>
      </c>
      <c r="H84" s="520">
        <f>[3]OTCHET!H535</f>
        <v>0</v>
      </c>
      <c r="I84" s="521">
        <f>[3]OTCHET!I535</f>
        <v>0</v>
      </c>
    </row>
    <row r="85" spans="1:9" ht="15.75">
      <c r="A85" s="492" t="s">
        <v>140</v>
      </c>
      <c r="B85" s="491" t="s">
        <v>141</v>
      </c>
      <c r="C85" s="492"/>
      <c r="D85" s="522">
        <f>[3]OTCHET!D536</f>
        <v>0</v>
      </c>
      <c r="E85" s="522">
        <f t="shared" si="1"/>
        <v>0</v>
      </c>
      <c r="F85" s="523">
        <f>[3]OTCHET!F536</f>
        <v>0</v>
      </c>
      <c r="G85" s="524">
        <f>[3]OTCHET!G536</f>
        <v>0</v>
      </c>
      <c r="H85" s="524">
        <f>[3]OTCHET!H536</f>
        <v>0</v>
      </c>
      <c r="I85" s="525">
        <f>[3]OTCHET!I536</f>
        <v>0</v>
      </c>
    </row>
    <row r="86" spans="1:9" ht="15.75">
      <c r="A86" s="485" t="s">
        <v>142</v>
      </c>
      <c r="B86" s="391" t="s">
        <v>143</v>
      </c>
      <c r="C86" s="485"/>
      <c r="D86" s="526" t="e">
        <f>+D87+D88</f>
        <v>#VALUE!</v>
      </c>
      <c r="E86" s="526">
        <f>+E87+E88</f>
        <v>3068</v>
      </c>
      <c r="F86" s="527">
        <f t="shared" ref="F86:I86" si="11">+F87+F88</f>
        <v>3068</v>
      </c>
      <c r="G86" s="528">
        <f>+G87+G88</f>
        <v>0</v>
      </c>
      <c r="H86" s="528">
        <f>+H87+H88</f>
        <v>0</v>
      </c>
      <c r="I86" s="529">
        <f>+I87+I88</f>
        <v>0</v>
      </c>
    </row>
    <row r="87" spans="1:9" ht="15.75">
      <c r="A87" s="566" t="s">
        <v>144</v>
      </c>
      <c r="B87" s="566" t="s">
        <v>145</v>
      </c>
      <c r="C87" s="583"/>
      <c r="D87" s="567" t="e">
        <f>+[3]OTCHET!D503+[3]OTCHET!D512+[3]OTCHET!D516+[3]OTCHET!D543</f>
        <v>#VALUE!</v>
      </c>
      <c r="E87" s="567">
        <f t="shared" si="1"/>
        <v>0</v>
      </c>
      <c r="F87" s="568">
        <f>+[3]OTCHET!F503+[3]OTCHET!F512+[3]OTCHET!F516+[3]OTCHET!F543</f>
        <v>0</v>
      </c>
      <c r="G87" s="569">
        <f>+[3]OTCHET!G503+[3]OTCHET!G512+[3]OTCHET!G516+[3]OTCHET!G543</f>
        <v>0</v>
      </c>
      <c r="H87" s="569">
        <f>+[3]OTCHET!H503+[3]OTCHET!H512+[3]OTCHET!H516+[3]OTCHET!H543</f>
        <v>0</v>
      </c>
      <c r="I87" s="570">
        <f>+[3]OTCHET!I503+[3]OTCHET!I512+[3]OTCHET!I516+[3]OTCHET!I543</f>
        <v>0</v>
      </c>
    </row>
    <row r="88" spans="1:9" ht="15.75">
      <c r="A88" s="582" t="s">
        <v>146</v>
      </c>
      <c r="B88" s="582" t="s">
        <v>147</v>
      </c>
      <c r="C88" s="584"/>
      <c r="D88" s="578">
        <f>+[3]OTCHET!D521+[3]OTCHET!D524+[3]OTCHET!D544</f>
        <v>0</v>
      </c>
      <c r="E88" s="578">
        <f t="shared" si="1"/>
        <v>3068</v>
      </c>
      <c r="F88" s="579">
        <f>+[3]OTCHET!F521+[3]OTCHET!F524+[3]OTCHET!F544</f>
        <v>3068</v>
      </c>
      <c r="G88" s="580">
        <f>+[3]OTCHET!G521+[3]OTCHET!G524+[3]OTCHET!G544</f>
        <v>0</v>
      </c>
      <c r="H88" s="580">
        <f>+[3]OTCHET!H521+[3]OTCHET!H524+[3]OTCHET!H544</f>
        <v>0</v>
      </c>
      <c r="I88" s="581">
        <f>+[3]OTCHET!I521+[3]OTCHET!I524+[3]OTCHET!I544</f>
        <v>0</v>
      </c>
    </row>
    <row r="89" spans="1:9" ht="15.75">
      <c r="A89" s="479" t="s">
        <v>148</v>
      </c>
      <c r="B89" s="480" t="s">
        <v>149</v>
      </c>
      <c r="C89" s="585"/>
      <c r="D89" s="518">
        <f>[3]OTCHET!D531</f>
        <v>0</v>
      </c>
      <c r="E89" s="518">
        <f t="shared" ref="E89:E96" si="12">+F89+G89+H89+I89</f>
        <v>1749</v>
      </c>
      <c r="F89" s="519">
        <f>[3]OTCHET!F531</f>
        <v>1749</v>
      </c>
      <c r="G89" s="520">
        <f>[3]OTCHET!G531</f>
        <v>0</v>
      </c>
      <c r="H89" s="520">
        <f>[3]OTCHET!H531</f>
        <v>0</v>
      </c>
      <c r="I89" s="521">
        <f>[3]OTCHET!I531</f>
        <v>0</v>
      </c>
    </row>
    <row r="90" spans="1:9" ht="15.75">
      <c r="A90" s="492" t="s">
        <v>150</v>
      </c>
      <c r="B90" s="491" t="s">
        <v>151</v>
      </c>
      <c r="C90" s="492"/>
      <c r="D90" s="522" t="e">
        <f>+[3]OTCHET!D567+[3]OTCHET!D568+[3]OTCHET!D569+[3]OTCHET!D570+[3]OTCHET!D571+[3]OTCHET!D572</f>
        <v>#VALUE!</v>
      </c>
      <c r="E90" s="522">
        <f t="shared" si="12"/>
        <v>0</v>
      </c>
      <c r="F90" s="523">
        <f>+[3]OTCHET!F567+[3]OTCHET!F568+[3]OTCHET!F569+[3]OTCHET!F570+[3]OTCHET!F571+[3]OTCHET!F572</f>
        <v>0</v>
      </c>
      <c r="G90" s="524">
        <f>+[3]OTCHET!G567+[3]OTCHET!G568+[3]OTCHET!G569+[3]OTCHET!G570+[3]OTCHET!G571+[3]OTCHET!G572</f>
        <v>0</v>
      </c>
      <c r="H90" s="524">
        <f>+[3]OTCHET!H567+[3]OTCHET!H568+[3]OTCHET!H569+[3]OTCHET!H570+[3]OTCHET!H571+[3]OTCHET!H572</f>
        <v>0</v>
      </c>
      <c r="I90" s="525">
        <f>+[3]OTCHET!I567+[3]OTCHET!I568+[3]OTCHET!I569+[3]OTCHET!I570+[3]OTCHET!I571+[3]OTCHET!I572</f>
        <v>0</v>
      </c>
    </row>
    <row r="91" spans="1:9" ht="15.75">
      <c r="A91" s="586" t="s">
        <v>152</v>
      </c>
      <c r="B91" s="586" t="s">
        <v>153</v>
      </c>
      <c r="C91" s="586"/>
      <c r="D91" s="430" t="e">
        <f>+[3]OTCHET!D573+[3]OTCHET!D574+[3]OTCHET!D575+[3]OTCHET!D576+[3]OTCHET!D577+[3]OTCHET!D578+[3]OTCHET!D579</f>
        <v>#VALUE!</v>
      </c>
      <c r="E91" s="430">
        <f t="shared" si="12"/>
        <v>0</v>
      </c>
      <c r="F91" s="431">
        <f>+[3]OTCHET!F573+[3]OTCHET!F574+[3]OTCHET!F575+[3]OTCHET!F576+[3]OTCHET!F577+[3]OTCHET!F578+[3]OTCHET!F579</f>
        <v>0</v>
      </c>
      <c r="G91" s="432">
        <f>+[3]OTCHET!G573+[3]OTCHET!G574+[3]OTCHET!G575+[3]OTCHET!G576+[3]OTCHET!G577+[3]OTCHET!G578+[3]OTCHET!G579</f>
        <v>0</v>
      </c>
      <c r="H91" s="432">
        <f>+[3]OTCHET!H573+[3]OTCHET!H574+[3]OTCHET!H575+[3]OTCHET!H576+[3]OTCHET!H577+[3]OTCHET!H578+[3]OTCHET!H579</f>
        <v>0</v>
      </c>
      <c r="I91" s="433">
        <f>+[3]OTCHET!I573+[3]OTCHET!I574+[3]OTCHET!I575+[3]OTCHET!I576+[3]OTCHET!I577+[3]OTCHET!I578+[3]OTCHET!I579</f>
        <v>0</v>
      </c>
    </row>
    <row r="92" spans="1:9" ht="15.75">
      <c r="A92" s="491" t="s">
        <v>154</v>
      </c>
      <c r="B92" s="491" t="s">
        <v>155</v>
      </c>
      <c r="C92" s="586"/>
      <c r="D92" s="430" t="str">
        <f>+[3]OTCHET!D580</f>
        <v xml:space="preserve"> преоценка на валутни наличности (нереализирани курсови разлики) по сметки и средства в страната  (+/-)</v>
      </c>
      <c r="E92" s="430">
        <f t="shared" si="12"/>
        <v>0</v>
      </c>
      <c r="F92" s="431">
        <f>+[3]OTCHET!F580</f>
        <v>0</v>
      </c>
      <c r="G92" s="432">
        <f>+[3]OTCHET!G580</f>
        <v>0</v>
      </c>
      <c r="H92" s="432">
        <f>+[3]OTCHET!H580</f>
        <v>0</v>
      </c>
      <c r="I92" s="433">
        <f>+[3]OTCHET!I580</f>
        <v>0</v>
      </c>
    </row>
    <row r="93" spans="1:9" ht="15.75">
      <c r="A93" s="491" t="s">
        <v>156</v>
      </c>
      <c r="B93" s="491" t="s">
        <v>157</v>
      </c>
      <c r="C93" s="491"/>
      <c r="D93" s="430" t="e">
        <f>+[3]OTCHET!D587+[3]OTCHET!D588</f>
        <v>#VALUE!</v>
      </c>
      <c r="E93" s="430">
        <f t="shared" si="12"/>
        <v>0</v>
      </c>
      <c r="F93" s="431">
        <f>+[3]OTCHET!F587+[3]OTCHET!F588</f>
        <v>0</v>
      </c>
      <c r="G93" s="432">
        <f>+[3]OTCHET!G587+[3]OTCHET!G588</f>
        <v>0</v>
      </c>
      <c r="H93" s="432">
        <f>+[3]OTCHET!H587+[3]OTCHET!H588</f>
        <v>0</v>
      </c>
      <c r="I93" s="433">
        <f>+[3]OTCHET!I587+[3]OTCHET!I588</f>
        <v>0</v>
      </c>
    </row>
    <row r="94" spans="1:9" ht="15.75">
      <c r="A94" s="491" t="s">
        <v>158</v>
      </c>
      <c r="B94" s="586" t="s">
        <v>159</v>
      </c>
      <c r="C94" s="491"/>
      <c r="D94" s="430" t="e">
        <f>+[3]OTCHET!D589+[3]OTCHET!D590</f>
        <v>#VALUE!</v>
      </c>
      <c r="E94" s="430">
        <f t="shared" si="12"/>
        <v>0</v>
      </c>
      <c r="F94" s="431">
        <f>+[3]OTCHET!F589+[3]OTCHET!F590</f>
        <v>0</v>
      </c>
      <c r="G94" s="432">
        <f>+[3]OTCHET!G589+[3]OTCHET!G590</f>
        <v>0</v>
      </c>
      <c r="H94" s="432">
        <f>+[3]OTCHET!H589+[3]OTCHET!H590</f>
        <v>0</v>
      </c>
      <c r="I94" s="433">
        <f>+[3]OTCHET!I589+[3]OTCHET!I590</f>
        <v>0</v>
      </c>
    </row>
    <row r="95" spans="1:9" ht="15.75">
      <c r="A95" s="391" t="s">
        <v>160</v>
      </c>
      <c r="B95" s="391" t="s">
        <v>161</v>
      </c>
      <c r="C95" s="391"/>
      <c r="D95" s="392">
        <f>[3]OTCHET!D591</f>
        <v>0</v>
      </c>
      <c r="E95" s="392">
        <f t="shared" si="12"/>
        <v>0</v>
      </c>
      <c r="F95" s="393">
        <f>[3]OTCHET!F591</f>
        <v>0</v>
      </c>
      <c r="G95" s="394">
        <f>[3]OTCHET!G591</f>
        <v>0</v>
      </c>
      <c r="H95" s="394">
        <f>[3]OTCHET!H591</f>
        <v>0</v>
      </c>
      <c r="I95" s="395">
        <f>[3]OTCHET!I591</f>
        <v>0</v>
      </c>
    </row>
    <row r="96" spans="1:9" ht="16.5" thickBot="1">
      <c r="A96" s="587" t="s">
        <v>162</v>
      </c>
      <c r="B96" s="587" t="s">
        <v>163</v>
      </c>
      <c r="C96" s="587"/>
      <c r="D96" s="588" t="str">
        <f>+[3]OTCHET!D594</f>
        <v>покупко-продажба на валута (+/-)</v>
      </c>
      <c r="E96" s="588">
        <f t="shared" si="12"/>
        <v>0</v>
      </c>
      <c r="F96" s="589">
        <f>+[3]OTCHET!F594</f>
        <v>0</v>
      </c>
      <c r="G96" s="590">
        <f>+[3]OTCHET!G594</f>
        <v>0</v>
      </c>
      <c r="H96" s="590">
        <f>+[3]OTCHET!H594</f>
        <v>0</v>
      </c>
      <c r="I96" s="591">
        <f>+[3]OTCHET!I594</f>
        <v>0</v>
      </c>
    </row>
    <row r="97" spans="1:9" ht="15.75">
      <c r="A97" s="321" t="e">
        <f>+IF(+SUM(D$65:I$65)=0,0,"Контрола: дефицит/излишък = финансиране с обратен знак (V. + VІ. = 0)")</f>
        <v>#VALUE!</v>
      </c>
      <c r="B97" s="592"/>
      <c r="C97" s="592"/>
      <c r="D97" s="593" t="e">
        <f t="shared" ref="D97:I97" si="13">+D$64+D$66</f>
        <v>#VALUE!</v>
      </c>
      <c r="E97" s="593">
        <f t="shared" si="13"/>
        <v>0</v>
      </c>
      <c r="F97" s="594">
        <f t="shared" si="13"/>
        <v>0</v>
      </c>
      <c r="G97" s="594">
        <f t="shared" si="13"/>
        <v>0</v>
      </c>
      <c r="H97" s="594">
        <f t="shared" si="13"/>
        <v>0</v>
      </c>
      <c r="I97" s="594">
        <f t="shared" si="13"/>
        <v>0</v>
      </c>
    </row>
    <row r="98" spans="1:9" ht="15.75">
      <c r="A98" s="595"/>
      <c r="B98" s="595"/>
      <c r="C98" s="595"/>
      <c r="D98" s="596"/>
      <c r="E98" s="249"/>
      <c r="F98" s="597"/>
      <c r="G98" s="334"/>
      <c r="H98" s="334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600"/>
      <c r="B107" s="600"/>
      <c r="C107" s="600"/>
      <c r="D107" s="601"/>
      <c r="E107" s="601"/>
      <c r="F107" s="601"/>
      <c r="G107" s="601"/>
      <c r="H107" s="601"/>
      <c r="I107" s="601"/>
    </row>
    <row r="108" spans="1:9">
      <c r="A108" s="600"/>
      <c r="B108" s="600"/>
      <c r="C108" s="600"/>
      <c r="D108" s="601"/>
      <c r="E108" s="601"/>
      <c r="F108" s="601"/>
      <c r="G108" s="601"/>
      <c r="H108" s="601"/>
      <c r="I108" s="601"/>
    </row>
    <row r="109" spans="1:9">
      <c r="A109" s="600"/>
      <c r="B109" s="600"/>
      <c r="C109" s="600"/>
      <c r="D109" s="601"/>
      <c r="E109" s="601"/>
      <c r="F109" s="601"/>
      <c r="G109" s="601"/>
      <c r="H109" s="601"/>
      <c r="I109" s="601"/>
    </row>
    <row r="110" spans="1:9">
      <c r="A110" s="600"/>
      <c r="B110" s="600"/>
      <c r="C110" s="600"/>
      <c r="D110" s="601"/>
      <c r="E110" s="601"/>
      <c r="F110" s="601"/>
      <c r="G110" s="601"/>
      <c r="H110" s="601"/>
      <c r="I110" s="601"/>
    </row>
    <row r="111" spans="1:9">
      <c r="A111" s="600"/>
      <c r="B111" s="600"/>
      <c r="C111" s="600"/>
      <c r="D111" s="601"/>
      <c r="E111" s="601"/>
      <c r="F111" s="601"/>
      <c r="G111" s="601"/>
      <c r="H111" s="601"/>
      <c r="I111" s="601"/>
    </row>
    <row r="112" spans="1:9">
      <c r="A112" s="600"/>
      <c r="B112" s="600"/>
      <c r="C112" s="600"/>
      <c r="D112" s="601"/>
      <c r="E112" s="601"/>
      <c r="F112" s="601"/>
      <c r="G112" s="601"/>
      <c r="H112" s="601"/>
      <c r="I112" s="601"/>
    </row>
    <row r="113" spans="1:9">
      <c r="A113" s="600"/>
      <c r="B113" s="600"/>
      <c r="C113" s="600"/>
      <c r="D113" s="601"/>
      <c r="E113" s="601"/>
      <c r="F113" s="601"/>
      <c r="G113" s="601"/>
      <c r="H113" s="601"/>
      <c r="I113" s="601"/>
    </row>
    <row r="114" spans="1:9">
      <c r="A114" s="600"/>
      <c r="B114" s="600"/>
      <c r="C114" s="600"/>
      <c r="D114" s="601"/>
      <c r="E114" s="601"/>
      <c r="F114" s="601"/>
      <c r="G114" s="601"/>
      <c r="H114" s="601"/>
      <c r="I114" s="601"/>
    </row>
    <row r="115" spans="1:9">
      <c r="A115" s="600"/>
      <c r="B115" s="600"/>
      <c r="C115" s="600"/>
      <c r="D115" s="601"/>
      <c r="E115" s="601"/>
      <c r="F115" s="601"/>
      <c r="G115" s="601"/>
      <c r="H115" s="601"/>
      <c r="I115" s="601"/>
    </row>
    <row r="116" spans="1:9">
      <c r="A116" s="600"/>
      <c r="B116" s="600"/>
      <c r="C116" s="600"/>
      <c r="D116" s="601"/>
      <c r="E116" s="601"/>
      <c r="F116" s="601"/>
      <c r="G116" s="601"/>
      <c r="H116" s="601"/>
      <c r="I116" s="601"/>
    </row>
    <row r="117" spans="1:9">
      <c r="A117" s="600"/>
      <c r="B117" s="600"/>
      <c r="C117" s="600"/>
      <c r="D117" s="601"/>
      <c r="E117" s="601"/>
      <c r="F117" s="601"/>
      <c r="G117" s="601"/>
      <c r="H117" s="601"/>
      <c r="I117" s="601"/>
    </row>
    <row r="118" spans="1:9">
      <c r="A118" s="600"/>
      <c r="B118" s="600"/>
      <c r="C118" s="600"/>
      <c r="D118" s="601"/>
      <c r="E118" s="601"/>
      <c r="F118" s="601"/>
      <c r="G118" s="601"/>
      <c r="H118" s="601"/>
      <c r="I118" s="601"/>
    </row>
    <row r="119" spans="1:9">
      <c r="A119" s="600"/>
      <c r="B119" s="600"/>
      <c r="C119" s="600"/>
      <c r="D119" s="601"/>
      <c r="E119" s="601"/>
      <c r="F119" s="601"/>
      <c r="G119" s="601"/>
      <c r="H119" s="601"/>
      <c r="I119" s="601"/>
    </row>
    <row r="120" spans="1:9">
      <c r="A120" s="600"/>
      <c r="B120" s="600"/>
      <c r="C120" s="600"/>
      <c r="D120" s="601"/>
      <c r="E120" s="601"/>
      <c r="F120" s="601"/>
      <c r="G120" s="601"/>
      <c r="H120" s="601"/>
      <c r="I120" s="601"/>
    </row>
    <row r="121" spans="1:9">
      <c r="A121" s="600"/>
      <c r="B121" s="600"/>
      <c r="C121" s="600"/>
      <c r="D121" s="601"/>
      <c r="E121" s="601"/>
      <c r="F121" s="601"/>
      <c r="G121" s="601"/>
      <c r="H121" s="601"/>
      <c r="I121" s="601"/>
    </row>
    <row r="122" spans="1:9">
      <c r="A122" s="600"/>
      <c r="B122" s="600"/>
      <c r="C122" s="600"/>
      <c r="D122" s="601"/>
      <c r="E122" s="601"/>
      <c r="F122" s="601"/>
      <c r="G122" s="601"/>
      <c r="H122" s="601"/>
      <c r="I122" s="601"/>
    </row>
    <row r="123" spans="1:9">
      <c r="A123" s="600"/>
      <c r="B123" s="600"/>
      <c r="C123" s="600"/>
      <c r="D123" s="601"/>
      <c r="E123" s="601"/>
      <c r="F123" s="601"/>
      <c r="G123" s="601"/>
      <c r="H123" s="601"/>
      <c r="I123" s="601"/>
    </row>
    <row r="124" spans="1:9">
      <c r="A124" s="600"/>
      <c r="B124" s="600"/>
      <c r="C124" s="600"/>
      <c r="D124" s="601"/>
      <c r="E124" s="601"/>
      <c r="F124" s="601"/>
      <c r="G124" s="601"/>
      <c r="H124" s="601"/>
      <c r="I124" s="601"/>
    </row>
    <row r="125" spans="1:9">
      <c r="A125" s="600"/>
      <c r="B125" s="600"/>
      <c r="C125" s="600"/>
      <c r="D125" s="601"/>
      <c r="E125" s="601"/>
      <c r="F125" s="601"/>
      <c r="G125" s="601"/>
      <c r="H125" s="601"/>
      <c r="I125" s="601"/>
    </row>
    <row r="126" spans="1:9">
      <c r="A126" s="600"/>
      <c r="B126" s="600"/>
      <c r="C126" s="600"/>
      <c r="D126" s="601"/>
      <c r="E126" s="601"/>
      <c r="F126" s="601"/>
      <c r="G126" s="601"/>
      <c r="H126" s="601"/>
      <c r="I126" s="601"/>
    </row>
    <row r="127" spans="1:9">
      <c r="A127" s="600"/>
      <c r="B127" s="600"/>
      <c r="C127" s="600"/>
      <c r="D127" s="601"/>
      <c r="E127" s="601"/>
      <c r="F127" s="601"/>
      <c r="G127" s="601"/>
      <c r="H127" s="601"/>
      <c r="I127" s="601"/>
    </row>
    <row r="128" spans="1:9">
      <c r="A128" s="600"/>
      <c r="B128" s="600"/>
      <c r="C128" s="600"/>
      <c r="D128" s="601"/>
      <c r="E128" s="601"/>
      <c r="F128" s="601"/>
      <c r="G128" s="601"/>
      <c r="H128" s="601"/>
      <c r="I128" s="601"/>
    </row>
    <row r="129" spans="1:9">
      <c r="A129" s="600"/>
      <c r="B129" s="600"/>
      <c r="C129" s="600"/>
      <c r="D129" s="601"/>
      <c r="E129" s="601"/>
      <c r="F129" s="601"/>
      <c r="G129" s="601"/>
      <c r="H129" s="601"/>
      <c r="I129" s="601"/>
    </row>
    <row r="130" spans="1:9">
      <c r="A130" s="600"/>
      <c r="B130" s="600"/>
      <c r="C130" s="600"/>
      <c r="D130" s="601"/>
      <c r="E130" s="601"/>
      <c r="F130" s="601"/>
      <c r="G130" s="601"/>
      <c r="H130" s="601"/>
      <c r="I130" s="601"/>
    </row>
    <row r="131" spans="1:9">
      <c r="A131" s="600"/>
      <c r="B131" s="600"/>
      <c r="C131" s="600"/>
      <c r="D131" s="601"/>
      <c r="E131" s="601"/>
      <c r="F131" s="601"/>
      <c r="G131" s="601"/>
      <c r="H131" s="601"/>
      <c r="I131" s="601"/>
    </row>
    <row r="132" spans="1:9">
      <c r="A132" s="600"/>
      <c r="B132" s="600"/>
      <c r="C132" s="600"/>
      <c r="D132" s="601"/>
      <c r="E132" s="601"/>
      <c r="F132" s="601"/>
      <c r="G132" s="601"/>
      <c r="H132" s="601"/>
      <c r="I132" s="601"/>
    </row>
    <row r="133" spans="1:9">
      <c r="A133" s="600"/>
      <c r="B133" s="600"/>
      <c r="C133" s="600"/>
      <c r="D133" s="601"/>
      <c r="E133" s="601"/>
      <c r="F133" s="601"/>
      <c r="G133" s="601"/>
      <c r="H133" s="601"/>
      <c r="I133" s="601"/>
    </row>
    <row r="134" spans="1:9">
      <c r="A134" s="600"/>
      <c r="B134" s="600"/>
      <c r="C134" s="600"/>
      <c r="D134" s="601"/>
      <c r="E134" s="601"/>
      <c r="F134" s="601"/>
      <c r="G134" s="601"/>
      <c r="H134" s="601"/>
      <c r="I134" s="601"/>
    </row>
    <row r="135" spans="1:9">
      <c r="A135" s="600"/>
      <c r="B135" s="600"/>
      <c r="C135" s="600"/>
      <c r="D135" s="601"/>
      <c r="E135" s="601"/>
      <c r="F135" s="601"/>
      <c r="G135" s="601"/>
      <c r="H135" s="601"/>
      <c r="I135" s="601"/>
    </row>
    <row r="136" spans="1:9">
      <c r="A136" s="600"/>
      <c r="B136" s="600"/>
      <c r="C136" s="600"/>
      <c r="D136" s="601"/>
      <c r="E136" s="601"/>
      <c r="F136" s="601"/>
      <c r="G136" s="601"/>
      <c r="H136" s="601"/>
      <c r="I136" s="601"/>
    </row>
    <row r="137" spans="1:9">
      <c r="A137" s="600"/>
      <c r="B137" s="600"/>
      <c r="C137" s="600"/>
      <c r="D137" s="601"/>
      <c r="E137" s="601"/>
      <c r="F137" s="601"/>
      <c r="G137" s="601"/>
      <c r="H137" s="601"/>
      <c r="I137" s="601"/>
    </row>
    <row r="138" spans="1:9">
      <c r="A138" s="600"/>
      <c r="B138" s="600"/>
      <c r="C138" s="600"/>
      <c r="D138" s="601"/>
      <c r="E138" s="601"/>
      <c r="F138" s="601"/>
      <c r="G138" s="601"/>
      <c r="H138" s="601"/>
      <c r="I138" s="601"/>
    </row>
    <row r="139" spans="1:9">
      <c r="A139" s="600"/>
      <c r="B139" s="600"/>
      <c r="C139" s="600"/>
      <c r="D139" s="601"/>
      <c r="E139" s="601"/>
      <c r="F139" s="601"/>
      <c r="G139" s="601"/>
      <c r="H139" s="601"/>
      <c r="I139" s="601"/>
    </row>
    <row r="140" spans="1:9">
      <c r="A140" s="600"/>
      <c r="B140" s="600"/>
      <c r="C140" s="600"/>
      <c r="D140" s="601"/>
      <c r="E140" s="601"/>
      <c r="F140" s="601"/>
      <c r="G140" s="601"/>
      <c r="H140" s="601"/>
      <c r="I140" s="601"/>
    </row>
    <row r="141" spans="1:9">
      <c r="A141" s="600"/>
      <c r="B141" s="600"/>
      <c r="C141" s="600"/>
      <c r="D141" s="601"/>
      <c r="E141" s="601"/>
      <c r="F141" s="601"/>
      <c r="G141" s="601"/>
      <c r="H141" s="601"/>
      <c r="I141" s="601"/>
    </row>
    <row r="142" spans="1:9">
      <c r="A142" s="600"/>
      <c r="B142" s="600"/>
      <c r="C142" s="600"/>
      <c r="D142" s="601"/>
      <c r="E142" s="601"/>
      <c r="F142" s="601"/>
      <c r="G142" s="601"/>
      <c r="H142" s="601"/>
      <c r="I142" s="601"/>
    </row>
    <row r="143" spans="1:9">
      <c r="A143" s="600"/>
      <c r="B143" s="600"/>
      <c r="C143" s="600"/>
      <c r="D143" s="601"/>
      <c r="E143" s="601"/>
      <c r="F143" s="601"/>
      <c r="G143" s="601"/>
      <c r="H143" s="601"/>
      <c r="I143" s="601"/>
    </row>
    <row r="144" spans="1:9">
      <c r="A144" s="600"/>
      <c r="B144" s="600"/>
      <c r="C144" s="600"/>
      <c r="D144" s="601"/>
      <c r="E144" s="601"/>
      <c r="F144" s="601"/>
      <c r="G144" s="601"/>
      <c r="H144" s="601"/>
      <c r="I144" s="601"/>
    </row>
    <row r="145" spans="1:9">
      <c r="A145" s="600"/>
      <c r="B145" s="600"/>
      <c r="C145" s="600"/>
      <c r="D145" s="601"/>
      <c r="E145" s="601"/>
      <c r="F145" s="601"/>
      <c r="G145" s="601"/>
      <c r="H145" s="601"/>
      <c r="I145" s="601"/>
    </row>
    <row r="146" spans="1:9">
      <c r="A146" s="600"/>
      <c r="B146" s="600"/>
      <c r="C146" s="600"/>
      <c r="D146" s="601"/>
      <c r="E146" s="601"/>
      <c r="F146" s="601"/>
      <c r="G146" s="601"/>
      <c r="H146" s="601"/>
      <c r="I146" s="601"/>
    </row>
    <row r="147" spans="1:9">
      <c r="A147" s="600"/>
      <c r="B147" s="600"/>
      <c r="C147" s="600"/>
      <c r="D147" s="601"/>
      <c r="E147" s="601"/>
      <c r="F147" s="601"/>
      <c r="G147" s="601"/>
      <c r="H147" s="601"/>
      <c r="I147" s="601"/>
    </row>
    <row r="148" spans="1:9">
      <c r="A148" s="600"/>
      <c r="B148" s="600"/>
      <c r="C148" s="600"/>
      <c r="D148" s="601"/>
      <c r="E148" s="601"/>
      <c r="F148" s="601"/>
      <c r="G148" s="601"/>
      <c r="H148" s="601"/>
      <c r="I148" s="601"/>
    </row>
    <row r="149" spans="1:9">
      <c r="A149" s="600"/>
      <c r="B149" s="600"/>
      <c r="C149" s="600"/>
      <c r="D149" s="601"/>
      <c r="E149" s="601"/>
      <c r="F149" s="601"/>
      <c r="G149" s="601"/>
      <c r="H149" s="601"/>
      <c r="I149" s="601"/>
    </row>
    <row r="150" spans="1:9">
      <c r="A150" s="600"/>
      <c r="B150" s="600"/>
      <c r="C150" s="600"/>
      <c r="D150" s="601"/>
      <c r="E150" s="601"/>
      <c r="F150" s="601"/>
      <c r="G150" s="601"/>
      <c r="H150" s="601"/>
      <c r="I150" s="601"/>
    </row>
    <row r="151" spans="1:9">
      <c r="A151" s="600"/>
      <c r="B151" s="600"/>
      <c r="C151" s="600"/>
      <c r="D151" s="601"/>
      <c r="E151" s="601"/>
      <c r="F151" s="601"/>
      <c r="G151" s="601"/>
      <c r="H151" s="601"/>
      <c r="I151" s="601"/>
    </row>
    <row r="152" spans="1:9">
      <c r="A152" s="600"/>
      <c r="B152" s="600"/>
      <c r="C152" s="600"/>
      <c r="D152" s="601"/>
      <c r="E152" s="601"/>
      <c r="F152" s="601"/>
      <c r="G152" s="601"/>
      <c r="H152" s="601"/>
      <c r="I152" s="601"/>
    </row>
    <row r="153" spans="1:9">
      <c r="A153" s="600"/>
      <c r="B153" s="600"/>
      <c r="C153" s="600"/>
      <c r="D153" s="601"/>
      <c r="E153" s="601"/>
      <c r="F153" s="601"/>
      <c r="G153" s="601"/>
      <c r="H153" s="601"/>
      <c r="I153" s="601"/>
    </row>
    <row r="154" spans="1:9">
      <c r="A154" s="600"/>
      <c r="B154" s="600"/>
      <c r="C154" s="600"/>
      <c r="D154" s="601"/>
      <c r="E154" s="601"/>
      <c r="F154" s="601"/>
      <c r="G154" s="601"/>
      <c r="H154" s="601"/>
      <c r="I154" s="601"/>
    </row>
    <row r="155" spans="1:9">
      <c r="A155" s="600"/>
      <c r="B155" s="600"/>
      <c r="C155" s="600"/>
      <c r="D155" s="601"/>
      <c r="E155" s="601"/>
      <c r="F155" s="601"/>
      <c r="G155" s="601"/>
      <c r="H155" s="601"/>
      <c r="I155" s="601"/>
    </row>
    <row r="156" spans="1:9">
      <c r="A156" s="600"/>
      <c r="B156" s="600"/>
      <c r="C156" s="600"/>
      <c r="D156" s="601"/>
      <c r="E156" s="601"/>
      <c r="F156" s="601"/>
      <c r="G156" s="601"/>
      <c r="H156" s="601"/>
      <c r="I156" s="601"/>
    </row>
    <row r="157" spans="1:9">
      <c r="A157" s="600"/>
      <c r="B157" s="600"/>
      <c r="C157" s="600"/>
      <c r="D157" s="601"/>
      <c r="E157" s="601"/>
      <c r="F157" s="601"/>
      <c r="G157" s="601"/>
      <c r="H157" s="601"/>
      <c r="I157" s="601"/>
    </row>
    <row r="158" spans="1:9">
      <c r="A158" s="600"/>
      <c r="B158" s="600"/>
      <c r="C158" s="600"/>
      <c r="D158" s="601"/>
      <c r="E158" s="601"/>
      <c r="F158" s="601"/>
      <c r="G158" s="601"/>
      <c r="H158" s="601"/>
      <c r="I158" s="601"/>
    </row>
    <row r="159" spans="1:9">
      <c r="A159" s="600"/>
      <c r="B159" s="600"/>
      <c r="C159" s="600"/>
      <c r="D159" s="601"/>
      <c r="E159" s="601"/>
      <c r="F159" s="601"/>
      <c r="G159" s="601"/>
      <c r="H159" s="601"/>
      <c r="I159" s="601"/>
    </row>
    <row r="160" spans="1:9">
      <c r="A160" s="600"/>
      <c r="B160" s="600"/>
      <c r="C160" s="600"/>
      <c r="D160" s="601"/>
      <c r="E160" s="601"/>
      <c r="F160" s="601"/>
      <c r="G160" s="601"/>
      <c r="H160" s="601"/>
      <c r="I160" s="601"/>
    </row>
    <row r="161" spans="1:9">
      <c r="A161" s="600"/>
      <c r="B161" s="600"/>
      <c r="C161" s="600"/>
      <c r="D161" s="601"/>
      <c r="E161" s="601"/>
      <c r="F161" s="601"/>
      <c r="G161" s="601"/>
      <c r="H161" s="601"/>
      <c r="I161" s="601"/>
    </row>
    <row r="162" spans="1:9">
      <c r="A162" s="600"/>
      <c r="B162" s="600"/>
      <c r="C162" s="600"/>
      <c r="D162" s="601"/>
      <c r="E162" s="601"/>
      <c r="F162" s="601"/>
      <c r="G162" s="601"/>
      <c r="H162" s="601"/>
      <c r="I162" s="601"/>
    </row>
    <row r="163" spans="1:9">
      <c r="A163" s="600"/>
      <c r="B163" s="600"/>
      <c r="C163" s="600"/>
      <c r="D163" s="601"/>
      <c r="E163" s="601"/>
      <c r="F163" s="601"/>
      <c r="G163" s="601"/>
      <c r="H163" s="601"/>
      <c r="I163" s="601"/>
    </row>
    <row r="164" spans="1:9">
      <c r="A164" s="600"/>
      <c r="B164" s="600"/>
      <c r="C164" s="600"/>
      <c r="D164" s="601"/>
      <c r="E164" s="601"/>
      <c r="F164" s="601"/>
      <c r="G164" s="601"/>
      <c r="H164" s="601"/>
      <c r="I164" s="601"/>
    </row>
    <row r="165" spans="1:9">
      <c r="A165" s="600"/>
      <c r="B165" s="600"/>
      <c r="C165" s="600"/>
      <c r="D165" s="601"/>
      <c r="E165" s="601"/>
      <c r="F165" s="601"/>
      <c r="G165" s="601"/>
      <c r="H165" s="601"/>
      <c r="I165" s="601"/>
    </row>
    <row r="166" spans="1:9">
      <c r="A166" s="600"/>
      <c r="B166" s="600"/>
      <c r="C166" s="600"/>
      <c r="D166" s="601"/>
      <c r="E166" s="601"/>
      <c r="F166" s="601"/>
      <c r="G166" s="601"/>
      <c r="H166" s="601"/>
      <c r="I166" s="601"/>
    </row>
    <row r="167" spans="1:9">
      <c r="A167" s="600"/>
      <c r="B167" s="600"/>
      <c r="C167" s="600"/>
      <c r="D167" s="601"/>
      <c r="E167" s="601"/>
      <c r="F167" s="601"/>
      <c r="G167" s="601"/>
      <c r="H167" s="601"/>
      <c r="I167" s="601"/>
    </row>
    <row r="168" spans="1:9">
      <c r="A168" s="600"/>
      <c r="B168" s="600"/>
      <c r="C168" s="600"/>
      <c r="D168" s="601"/>
      <c r="E168" s="601"/>
      <c r="F168" s="601"/>
      <c r="G168" s="601"/>
      <c r="H168" s="601"/>
      <c r="I168" s="601"/>
    </row>
    <row r="169" spans="1:9">
      <c r="A169" s="600"/>
      <c r="B169" s="600"/>
      <c r="C169" s="600"/>
      <c r="D169" s="601"/>
      <c r="E169" s="601"/>
      <c r="F169" s="601"/>
      <c r="G169" s="601"/>
      <c r="H169" s="601"/>
      <c r="I169" s="601"/>
    </row>
    <row r="170" spans="1:9">
      <c r="A170" s="600"/>
      <c r="B170" s="600"/>
      <c r="C170" s="600"/>
      <c r="D170" s="601"/>
      <c r="E170" s="601"/>
      <c r="F170" s="601"/>
      <c r="G170" s="601"/>
      <c r="H170" s="601"/>
      <c r="I170" s="601"/>
    </row>
    <row r="171" spans="1:9">
      <c r="A171" s="600"/>
      <c r="B171" s="600"/>
      <c r="C171" s="600"/>
      <c r="D171" s="601"/>
      <c r="E171" s="601"/>
      <c r="F171" s="601"/>
      <c r="G171" s="601"/>
      <c r="H171" s="601"/>
      <c r="I171" s="601"/>
    </row>
    <row r="172" spans="1:9">
      <c r="A172" s="600"/>
      <c r="B172" s="600"/>
      <c r="C172" s="600"/>
      <c r="D172" s="601"/>
      <c r="E172" s="601"/>
      <c r="F172" s="601"/>
      <c r="G172" s="601"/>
      <c r="H172" s="601"/>
      <c r="I172" s="601"/>
    </row>
    <row r="173" spans="1:9">
      <c r="A173" s="600"/>
      <c r="B173" s="600"/>
      <c r="C173" s="600"/>
      <c r="D173" s="601"/>
      <c r="E173" s="601"/>
      <c r="F173" s="601"/>
      <c r="G173" s="601"/>
      <c r="H173" s="601"/>
      <c r="I173" s="601"/>
    </row>
    <row r="174" spans="1:9">
      <c r="A174" s="600"/>
      <c r="B174" s="600"/>
      <c r="C174" s="600"/>
      <c r="D174" s="601"/>
      <c r="E174" s="601"/>
      <c r="F174" s="601"/>
      <c r="G174" s="601"/>
      <c r="H174" s="601"/>
      <c r="I174" s="601"/>
    </row>
    <row r="175" spans="1:9">
      <c r="A175" s="600"/>
      <c r="B175" s="600"/>
      <c r="C175" s="600"/>
      <c r="D175" s="601"/>
      <c r="E175" s="601"/>
      <c r="F175" s="601"/>
      <c r="G175" s="601"/>
      <c r="H175" s="601"/>
      <c r="I175" s="601"/>
    </row>
    <row r="176" spans="1:9">
      <c r="A176" s="600"/>
      <c r="B176" s="600"/>
      <c r="C176" s="600"/>
      <c r="D176" s="601"/>
      <c r="E176" s="601"/>
      <c r="F176" s="601"/>
      <c r="G176" s="601"/>
      <c r="H176" s="601"/>
      <c r="I176" s="601"/>
    </row>
    <row r="177" spans="1:9">
      <c r="A177" s="600"/>
      <c r="B177" s="600"/>
      <c r="C177" s="600"/>
      <c r="D177" s="601"/>
      <c r="E177" s="601"/>
      <c r="F177" s="601"/>
      <c r="G177" s="601"/>
      <c r="H177" s="601"/>
      <c r="I177" s="601"/>
    </row>
    <row r="178" spans="1:9">
      <c r="A178" s="600"/>
      <c r="B178" s="600"/>
      <c r="C178" s="600"/>
      <c r="D178" s="601"/>
      <c r="E178" s="601"/>
      <c r="F178" s="601"/>
      <c r="G178" s="601"/>
      <c r="H178" s="601"/>
      <c r="I178" s="601"/>
    </row>
    <row r="179" spans="1:9">
      <c r="A179" s="600"/>
      <c r="B179" s="600"/>
      <c r="C179" s="600"/>
      <c r="D179" s="601"/>
      <c r="E179" s="601"/>
      <c r="F179" s="601"/>
      <c r="G179" s="601"/>
      <c r="H179" s="601"/>
      <c r="I179" s="601"/>
    </row>
    <row r="180" spans="1:9">
      <c r="A180" s="600"/>
      <c r="B180" s="600"/>
      <c r="C180" s="600"/>
      <c r="D180" s="601"/>
      <c r="E180" s="601"/>
      <c r="F180" s="601"/>
      <c r="G180" s="601"/>
      <c r="H180" s="601"/>
      <c r="I180" s="601"/>
    </row>
    <row r="181" spans="1:9">
      <c r="A181" s="600"/>
      <c r="B181" s="600"/>
      <c r="C181" s="600"/>
      <c r="D181" s="601"/>
      <c r="E181" s="601"/>
      <c r="F181" s="601"/>
      <c r="G181" s="601"/>
      <c r="H181" s="601"/>
      <c r="I181" s="601"/>
    </row>
    <row r="182" spans="1:9">
      <c r="A182" s="600"/>
      <c r="B182" s="600"/>
      <c r="C182" s="600"/>
      <c r="D182" s="601"/>
      <c r="E182" s="601"/>
      <c r="F182" s="601"/>
      <c r="G182" s="601"/>
      <c r="H182" s="601"/>
      <c r="I182" s="601"/>
    </row>
    <row r="183" spans="1:9">
      <c r="A183" s="600"/>
      <c r="B183" s="600"/>
      <c r="C183" s="600"/>
      <c r="D183" s="601"/>
      <c r="E183" s="601"/>
      <c r="F183" s="601"/>
      <c r="G183" s="601"/>
      <c r="H183" s="601"/>
      <c r="I183" s="601"/>
    </row>
    <row r="184" spans="1:9">
      <c r="A184" s="600"/>
      <c r="B184" s="600"/>
      <c r="C184" s="600"/>
      <c r="D184" s="601"/>
      <c r="E184" s="601"/>
      <c r="F184" s="601"/>
      <c r="G184" s="601"/>
      <c r="H184" s="601"/>
      <c r="I184" s="601"/>
    </row>
    <row r="185" spans="1:9">
      <c r="A185" s="600"/>
      <c r="B185" s="600"/>
      <c r="C185" s="600"/>
      <c r="D185" s="601"/>
      <c r="E185" s="601"/>
      <c r="F185" s="601"/>
      <c r="G185" s="601"/>
      <c r="H185" s="601"/>
      <c r="I185" s="601"/>
    </row>
    <row r="186" spans="1:9">
      <c r="A186" s="600"/>
      <c r="B186" s="600"/>
      <c r="C186" s="600"/>
      <c r="D186" s="601"/>
      <c r="E186" s="601"/>
      <c r="F186" s="601"/>
      <c r="G186" s="601"/>
      <c r="H186" s="601"/>
      <c r="I186" s="601"/>
    </row>
    <row r="187" spans="1:9">
      <c r="A187" s="600"/>
      <c r="B187" s="600"/>
      <c r="C187" s="600"/>
      <c r="D187" s="601"/>
      <c r="E187" s="601"/>
      <c r="F187" s="601"/>
      <c r="G187" s="601"/>
      <c r="H187" s="601"/>
      <c r="I187" s="601"/>
    </row>
    <row r="188" spans="1:9">
      <c r="A188" s="600"/>
      <c r="B188" s="600"/>
      <c r="C188" s="600"/>
      <c r="D188" s="601"/>
      <c r="E188" s="601"/>
      <c r="F188" s="601"/>
      <c r="G188" s="601"/>
      <c r="H188" s="601"/>
      <c r="I188" s="601"/>
    </row>
    <row r="189" spans="1:9">
      <c r="A189" s="600"/>
      <c r="B189" s="600"/>
      <c r="C189" s="600"/>
      <c r="D189" s="601"/>
      <c r="E189" s="601"/>
      <c r="F189" s="601"/>
      <c r="G189" s="601"/>
      <c r="H189" s="601"/>
      <c r="I189" s="601"/>
    </row>
    <row r="190" spans="1:9">
      <c r="A190" s="600"/>
      <c r="B190" s="600"/>
      <c r="C190" s="600"/>
      <c r="D190" s="601"/>
      <c r="E190" s="601"/>
      <c r="F190" s="601"/>
      <c r="G190" s="601"/>
      <c r="H190" s="601"/>
      <c r="I190" s="601"/>
    </row>
    <row r="191" spans="1:9">
      <c r="A191" s="600"/>
      <c r="B191" s="600"/>
      <c r="C191" s="600"/>
      <c r="D191" s="601"/>
      <c r="E191" s="601"/>
      <c r="F191" s="601"/>
      <c r="G191" s="601"/>
      <c r="H191" s="601"/>
      <c r="I191" s="601"/>
    </row>
    <row r="192" spans="1:9">
      <c r="A192" s="600"/>
      <c r="B192" s="600"/>
      <c r="C192" s="600"/>
      <c r="D192" s="601"/>
      <c r="E192" s="601"/>
      <c r="F192" s="601"/>
      <c r="G192" s="601"/>
      <c r="H192" s="601"/>
      <c r="I192" s="601"/>
    </row>
    <row r="193" spans="1:9">
      <c r="A193" s="600"/>
      <c r="B193" s="600"/>
      <c r="C193" s="600"/>
      <c r="D193" s="601"/>
      <c r="E193" s="601"/>
      <c r="F193" s="601"/>
      <c r="G193" s="601"/>
      <c r="H193" s="601"/>
      <c r="I193" s="601"/>
    </row>
    <row r="194" spans="1:9">
      <c r="A194" s="600"/>
      <c r="B194" s="600"/>
      <c r="C194" s="600"/>
      <c r="D194" s="601"/>
      <c r="E194" s="601"/>
      <c r="F194" s="601"/>
      <c r="G194" s="601"/>
      <c r="H194" s="601"/>
      <c r="I194" s="601"/>
    </row>
    <row r="195" spans="1:9">
      <c r="A195" s="600"/>
      <c r="B195" s="600"/>
      <c r="C195" s="600"/>
      <c r="D195" s="601"/>
      <c r="E195" s="601"/>
      <c r="F195" s="601"/>
      <c r="G195" s="601"/>
      <c r="H195" s="601"/>
      <c r="I195" s="601"/>
    </row>
    <row r="196" spans="1:9">
      <c r="A196" s="600"/>
      <c r="B196" s="600"/>
      <c r="C196" s="600"/>
      <c r="D196" s="601"/>
      <c r="E196" s="601"/>
      <c r="F196" s="601"/>
      <c r="G196" s="601"/>
      <c r="H196" s="601"/>
      <c r="I196" s="601"/>
    </row>
    <row r="197" spans="1:9">
      <c r="A197" s="600"/>
      <c r="B197" s="600"/>
      <c r="C197" s="600"/>
      <c r="D197" s="601"/>
      <c r="E197" s="601"/>
      <c r="F197" s="601"/>
      <c r="G197" s="601"/>
      <c r="H197" s="601"/>
      <c r="I197" s="601"/>
    </row>
    <row r="198" spans="1:9">
      <c r="A198" s="600"/>
      <c r="B198" s="600"/>
      <c r="C198" s="600"/>
      <c r="D198" s="601"/>
      <c r="E198" s="601"/>
      <c r="F198" s="601"/>
      <c r="G198" s="601"/>
      <c r="H198" s="601"/>
      <c r="I198" s="601"/>
    </row>
    <row r="199" spans="1:9">
      <c r="A199" s="600"/>
      <c r="B199" s="600"/>
      <c r="C199" s="600"/>
      <c r="D199" s="601"/>
      <c r="E199" s="601"/>
      <c r="F199" s="601"/>
      <c r="G199" s="601"/>
      <c r="H199" s="601"/>
      <c r="I199" s="601"/>
    </row>
    <row r="200" spans="1:9">
      <c r="A200" s="600"/>
      <c r="B200" s="600"/>
      <c r="C200" s="600"/>
      <c r="D200" s="601"/>
      <c r="E200" s="601"/>
      <c r="F200" s="601"/>
      <c r="G200" s="601"/>
      <c r="H200" s="601"/>
      <c r="I200" s="601"/>
    </row>
    <row r="201" spans="1:9">
      <c r="A201" s="600"/>
      <c r="B201" s="600"/>
      <c r="C201" s="600"/>
      <c r="D201" s="601"/>
      <c r="E201" s="601"/>
      <c r="F201" s="601"/>
      <c r="G201" s="601"/>
      <c r="H201" s="601"/>
      <c r="I201" s="601"/>
    </row>
    <row r="202" spans="1:9">
      <c r="A202" s="600"/>
      <c r="B202" s="600"/>
      <c r="C202" s="600"/>
      <c r="D202" s="601"/>
      <c r="E202" s="601"/>
      <c r="F202" s="601"/>
      <c r="G202" s="601"/>
      <c r="H202" s="601"/>
      <c r="I202" s="601"/>
    </row>
    <row r="203" spans="1:9">
      <c r="A203" s="600"/>
      <c r="B203" s="600"/>
      <c r="C203" s="600"/>
      <c r="D203" s="601"/>
      <c r="E203" s="601"/>
      <c r="F203" s="601"/>
      <c r="G203" s="601"/>
      <c r="H203" s="601"/>
      <c r="I203" s="601"/>
    </row>
    <row r="204" spans="1:9">
      <c r="A204" s="600"/>
      <c r="B204" s="600"/>
      <c r="C204" s="600"/>
      <c r="D204" s="601"/>
      <c r="E204" s="601"/>
      <c r="F204" s="601"/>
      <c r="G204" s="601"/>
      <c r="H204" s="601"/>
      <c r="I204" s="601"/>
    </row>
    <row r="205" spans="1:9">
      <c r="A205" s="600"/>
      <c r="B205" s="600"/>
      <c r="C205" s="600"/>
      <c r="D205" s="601"/>
      <c r="E205" s="601"/>
      <c r="F205" s="601"/>
      <c r="G205" s="601"/>
      <c r="H205" s="601"/>
      <c r="I205" s="601"/>
    </row>
    <row r="206" spans="1:9">
      <c r="A206" s="600"/>
      <c r="B206" s="600"/>
      <c r="C206" s="600"/>
      <c r="D206" s="601"/>
      <c r="E206" s="601"/>
      <c r="F206" s="601"/>
      <c r="G206" s="601"/>
      <c r="H206" s="601"/>
      <c r="I206" s="601"/>
    </row>
    <row r="207" spans="1:9">
      <c r="A207" s="600"/>
      <c r="B207" s="600"/>
      <c r="C207" s="600"/>
      <c r="D207" s="601"/>
      <c r="E207" s="601"/>
      <c r="F207" s="601"/>
      <c r="G207" s="601"/>
      <c r="H207" s="601"/>
      <c r="I207" s="601"/>
    </row>
    <row r="208" spans="1:9">
      <c r="A208" s="600"/>
      <c r="B208" s="600"/>
      <c r="C208" s="600"/>
      <c r="D208" s="601"/>
      <c r="E208" s="601"/>
      <c r="F208" s="601"/>
      <c r="G208" s="601"/>
      <c r="H208" s="601"/>
      <c r="I208" s="601"/>
    </row>
    <row r="209" spans="1:9">
      <c r="A209" s="600"/>
      <c r="B209" s="600"/>
      <c r="C209" s="600"/>
      <c r="D209" s="601"/>
      <c r="E209" s="601"/>
      <c r="F209" s="601"/>
      <c r="G209" s="601"/>
      <c r="H209" s="601"/>
      <c r="I209" s="601"/>
    </row>
    <row r="210" spans="1:9">
      <c r="A210" s="600"/>
      <c r="B210" s="600"/>
      <c r="C210" s="600"/>
      <c r="D210" s="601"/>
      <c r="E210" s="601"/>
      <c r="F210" s="601"/>
      <c r="G210" s="601"/>
      <c r="H210" s="601"/>
      <c r="I210" s="601"/>
    </row>
    <row r="211" spans="1:9">
      <c r="A211" s="600"/>
      <c r="B211" s="600"/>
      <c r="C211" s="600"/>
      <c r="D211" s="601"/>
      <c r="E211" s="601"/>
      <c r="F211" s="601"/>
      <c r="G211" s="601"/>
      <c r="H211" s="601"/>
      <c r="I211" s="601"/>
    </row>
    <row r="212" spans="1:9">
      <c r="A212" s="600"/>
      <c r="B212" s="600"/>
      <c r="C212" s="600"/>
      <c r="D212" s="601"/>
      <c r="E212" s="601"/>
      <c r="F212" s="601"/>
      <c r="G212" s="601"/>
      <c r="H212" s="601"/>
      <c r="I212" s="601"/>
    </row>
    <row r="213" spans="1:9">
      <c r="A213" s="600"/>
      <c r="B213" s="600"/>
      <c r="C213" s="600"/>
      <c r="D213" s="601"/>
      <c r="E213" s="601"/>
      <c r="F213" s="601"/>
      <c r="G213" s="601"/>
      <c r="H213" s="601"/>
      <c r="I213" s="601"/>
    </row>
    <row r="214" spans="1:9">
      <c r="A214" s="600"/>
      <c r="B214" s="600"/>
      <c r="C214" s="600"/>
      <c r="D214" s="601"/>
      <c r="E214" s="601"/>
      <c r="F214" s="601"/>
      <c r="G214" s="601"/>
      <c r="H214" s="601"/>
      <c r="I214" s="601"/>
    </row>
    <row r="215" spans="1:9">
      <c r="A215" s="600"/>
      <c r="B215" s="600"/>
      <c r="C215" s="600"/>
      <c r="D215" s="601"/>
      <c r="E215" s="601"/>
      <c r="F215" s="601"/>
      <c r="G215" s="601"/>
      <c r="H215" s="601"/>
      <c r="I215" s="601"/>
    </row>
    <row r="216" spans="1:9">
      <c r="A216" s="600"/>
      <c r="B216" s="600"/>
      <c r="C216" s="600"/>
      <c r="D216" s="601"/>
      <c r="E216" s="601"/>
      <c r="F216" s="601"/>
      <c r="G216" s="601"/>
      <c r="H216" s="601"/>
      <c r="I216" s="601"/>
    </row>
    <row r="217" spans="1:9">
      <c r="A217" s="600"/>
      <c r="B217" s="600"/>
      <c r="C217" s="600"/>
      <c r="D217" s="601"/>
      <c r="E217" s="601"/>
      <c r="F217" s="601"/>
      <c r="G217" s="601"/>
      <c r="H217" s="601"/>
      <c r="I217" s="601"/>
    </row>
    <row r="218" spans="1:9">
      <c r="A218" s="600"/>
      <c r="B218" s="600"/>
      <c r="C218" s="600"/>
      <c r="D218" s="601"/>
      <c r="E218" s="601"/>
      <c r="F218" s="601"/>
      <c r="G218" s="601"/>
      <c r="H218" s="601"/>
      <c r="I218" s="601"/>
    </row>
    <row r="219" spans="1:9">
      <c r="A219" s="600"/>
      <c r="B219" s="600"/>
      <c r="C219" s="600"/>
      <c r="D219" s="601"/>
      <c r="E219" s="601"/>
      <c r="F219" s="601"/>
      <c r="G219" s="601"/>
      <c r="H219" s="601"/>
      <c r="I219" s="601"/>
    </row>
    <row r="220" spans="1:9">
      <c r="A220" s="600"/>
      <c r="B220" s="600"/>
      <c r="C220" s="600"/>
      <c r="D220" s="601"/>
      <c r="E220" s="601"/>
      <c r="F220" s="601"/>
      <c r="G220" s="601"/>
      <c r="H220" s="601"/>
      <c r="I220" s="601"/>
    </row>
    <row r="221" spans="1:9">
      <c r="A221" s="600"/>
      <c r="B221" s="600"/>
      <c r="C221" s="600"/>
      <c r="D221" s="601"/>
      <c r="E221" s="601"/>
      <c r="F221" s="601"/>
      <c r="G221" s="601"/>
      <c r="H221" s="601"/>
      <c r="I221" s="601"/>
    </row>
    <row r="222" spans="1:9">
      <c r="A222" s="600"/>
      <c r="B222" s="600"/>
      <c r="C222" s="600"/>
      <c r="D222" s="601"/>
      <c r="E222" s="601"/>
      <c r="F222" s="601"/>
      <c r="G222" s="601"/>
      <c r="H222" s="601"/>
      <c r="I222" s="601"/>
    </row>
    <row r="223" spans="1:9">
      <c r="A223" s="600"/>
      <c r="B223" s="600"/>
      <c r="C223" s="600"/>
      <c r="D223" s="601"/>
      <c r="E223" s="601"/>
      <c r="F223" s="601"/>
      <c r="G223" s="601"/>
      <c r="H223" s="601"/>
      <c r="I223" s="601"/>
    </row>
    <row r="224" spans="1:9">
      <c r="A224" s="600"/>
      <c r="B224" s="600"/>
      <c r="C224" s="600"/>
      <c r="D224" s="601"/>
      <c r="E224" s="601"/>
      <c r="F224" s="601"/>
      <c r="G224" s="601"/>
      <c r="H224" s="601"/>
      <c r="I224" s="601"/>
    </row>
    <row r="225" spans="1:9">
      <c r="A225" s="600"/>
      <c r="B225" s="600"/>
      <c r="C225" s="600"/>
      <c r="D225" s="601"/>
      <c r="E225" s="601"/>
      <c r="F225" s="601"/>
      <c r="G225" s="601"/>
      <c r="H225" s="601"/>
      <c r="I225" s="601"/>
    </row>
    <row r="226" spans="1:9">
      <c r="A226" s="600"/>
      <c r="B226" s="600"/>
      <c r="C226" s="600"/>
      <c r="D226" s="601"/>
      <c r="E226" s="601"/>
      <c r="F226" s="601"/>
      <c r="G226" s="601"/>
      <c r="H226" s="601"/>
      <c r="I226" s="601"/>
    </row>
    <row r="227" spans="1:9">
      <c r="A227" s="600"/>
      <c r="B227" s="600"/>
      <c r="C227" s="600"/>
      <c r="D227" s="601"/>
      <c r="E227" s="601"/>
      <c r="F227" s="601"/>
      <c r="G227" s="601"/>
      <c r="H227" s="601"/>
      <c r="I227" s="601"/>
    </row>
    <row r="228" spans="1:9">
      <c r="A228" s="600"/>
      <c r="B228" s="600"/>
      <c r="C228" s="600"/>
      <c r="D228" s="601"/>
      <c r="E228" s="601"/>
      <c r="F228" s="601"/>
      <c r="G228" s="601"/>
      <c r="H228" s="601"/>
      <c r="I228" s="601"/>
    </row>
    <row r="229" spans="1:9">
      <c r="A229" s="600"/>
      <c r="B229" s="600"/>
      <c r="C229" s="600"/>
      <c r="D229" s="601"/>
      <c r="E229" s="601"/>
      <c r="F229" s="601"/>
      <c r="G229" s="601"/>
      <c r="H229" s="601"/>
      <c r="I229" s="601"/>
    </row>
    <row r="230" spans="1:9">
      <c r="A230" s="600"/>
      <c r="B230" s="600"/>
      <c r="C230" s="600"/>
      <c r="D230" s="601"/>
      <c r="E230" s="601"/>
      <c r="F230" s="601"/>
      <c r="G230" s="601"/>
      <c r="H230" s="601"/>
      <c r="I230" s="601"/>
    </row>
    <row r="231" spans="1:9">
      <c r="A231" s="600"/>
      <c r="B231" s="600"/>
      <c r="C231" s="600"/>
      <c r="D231" s="601"/>
      <c r="E231" s="601"/>
      <c r="F231" s="601"/>
      <c r="G231" s="601"/>
      <c r="H231" s="601"/>
      <c r="I231" s="601"/>
    </row>
    <row r="232" spans="1:9">
      <c r="A232" s="600"/>
      <c r="B232" s="600"/>
      <c r="C232" s="600"/>
      <c r="D232" s="601"/>
      <c r="E232" s="601"/>
      <c r="F232" s="601"/>
      <c r="G232" s="601"/>
      <c r="H232" s="601"/>
      <c r="I232" s="601"/>
    </row>
    <row r="233" spans="1:9">
      <c r="A233" s="600"/>
      <c r="B233" s="600"/>
      <c r="C233" s="600"/>
      <c r="D233" s="601"/>
      <c r="E233" s="601"/>
      <c r="F233" s="601"/>
      <c r="G233" s="601"/>
      <c r="H233" s="601"/>
      <c r="I233" s="601"/>
    </row>
    <row r="234" spans="1:9">
      <c r="A234" s="600"/>
      <c r="B234" s="600"/>
      <c r="C234" s="600"/>
      <c r="D234" s="601"/>
      <c r="E234" s="601"/>
      <c r="F234" s="601"/>
      <c r="G234" s="601"/>
      <c r="H234" s="601"/>
      <c r="I234" s="601"/>
    </row>
    <row r="235" spans="1:9">
      <c r="A235" s="600"/>
      <c r="B235" s="600"/>
      <c r="C235" s="600"/>
      <c r="D235" s="601"/>
      <c r="E235" s="601"/>
      <c r="F235" s="601"/>
      <c r="G235" s="601"/>
      <c r="H235" s="601"/>
      <c r="I235" s="601"/>
    </row>
    <row r="236" spans="1:9">
      <c r="A236" s="600"/>
      <c r="B236" s="600"/>
      <c r="C236" s="600"/>
      <c r="D236" s="601"/>
      <c r="E236" s="601"/>
      <c r="F236" s="601"/>
      <c r="G236" s="601"/>
      <c r="H236" s="601"/>
      <c r="I236" s="601"/>
    </row>
    <row r="237" spans="1:9">
      <c r="A237" s="600"/>
      <c r="B237" s="600"/>
      <c r="C237" s="600"/>
      <c r="D237" s="601"/>
      <c r="E237" s="601"/>
      <c r="F237" s="601"/>
      <c r="G237" s="601"/>
      <c r="H237" s="601"/>
      <c r="I237" s="601"/>
    </row>
    <row r="238" spans="1:9">
      <c r="A238" s="600"/>
      <c r="B238" s="600"/>
      <c r="C238" s="600"/>
      <c r="D238" s="601"/>
      <c r="E238" s="601"/>
      <c r="F238" s="601"/>
      <c r="G238" s="601"/>
      <c r="H238" s="601"/>
      <c r="I238" s="601"/>
    </row>
    <row r="239" spans="1:9">
      <c r="A239" s="600"/>
      <c r="B239" s="600"/>
      <c r="C239" s="600"/>
      <c r="D239" s="601"/>
      <c r="E239" s="601"/>
      <c r="F239" s="601"/>
      <c r="G239" s="601"/>
      <c r="H239" s="601"/>
      <c r="I239" s="601"/>
    </row>
    <row r="240" spans="1:9">
      <c r="A240" s="600"/>
      <c r="B240" s="600"/>
      <c r="C240" s="600"/>
      <c r="D240" s="601"/>
      <c r="E240" s="601"/>
      <c r="F240" s="601"/>
      <c r="G240" s="601"/>
      <c r="H240" s="601"/>
      <c r="I240" s="601"/>
    </row>
    <row r="241" spans="1:9">
      <c r="A241" s="600"/>
      <c r="B241" s="600"/>
      <c r="C241" s="600"/>
      <c r="D241" s="601"/>
      <c r="E241" s="601"/>
      <c r="F241" s="601"/>
      <c r="G241" s="601"/>
      <c r="H241" s="601"/>
      <c r="I241" s="601"/>
    </row>
    <row r="242" spans="1:9">
      <c r="A242" s="600"/>
      <c r="B242" s="600"/>
      <c r="C242" s="600"/>
      <c r="D242" s="601"/>
      <c r="E242" s="601"/>
      <c r="F242" s="601"/>
      <c r="G242" s="601"/>
      <c r="H242" s="601"/>
      <c r="I242" s="601"/>
    </row>
    <row r="243" spans="1:9">
      <c r="A243" s="600"/>
      <c r="B243" s="600"/>
      <c r="C243" s="600"/>
      <c r="D243" s="601"/>
      <c r="E243" s="601"/>
      <c r="F243" s="601"/>
      <c r="G243" s="601"/>
      <c r="H243" s="601"/>
      <c r="I243" s="601"/>
    </row>
    <row r="244" spans="1:9">
      <c r="A244" s="600"/>
      <c r="B244" s="600"/>
      <c r="C244" s="600"/>
      <c r="D244" s="601"/>
      <c r="E244" s="601"/>
      <c r="F244" s="601"/>
      <c r="G244" s="601"/>
      <c r="H244" s="601"/>
      <c r="I244" s="601"/>
    </row>
    <row r="245" spans="1:9">
      <c r="A245" s="600"/>
      <c r="B245" s="600"/>
      <c r="C245" s="600"/>
      <c r="D245" s="601"/>
      <c r="E245" s="601"/>
      <c r="F245" s="601"/>
      <c r="G245" s="601"/>
      <c r="H245" s="601"/>
      <c r="I245" s="601"/>
    </row>
    <row r="246" spans="1:9">
      <c r="A246" s="600"/>
      <c r="B246" s="600"/>
      <c r="C246" s="600"/>
      <c r="D246" s="601"/>
      <c r="E246" s="601"/>
      <c r="F246" s="601"/>
      <c r="G246" s="601"/>
      <c r="H246" s="601"/>
      <c r="I246" s="601"/>
    </row>
    <row r="247" spans="1:9">
      <c r="A247" s="600"/>
      <c r="B247" s="600"/>
      <c r="C247" s="600"/>
      <c r="D247" s="601"/>
      <c r="E247" s="601"/>
      <c r="F247" s="601"/>
      <c r="G247" s="601"/>
      <c r="H247" s="601"/>
      <c r="I247" s="601"/>
    </row>
    <row r="248" spans="1:9">
      <c r="A248" s="600"/>
      <c r="B248" s="600"/>
      <c r="C248" s="600"/>
      <c r="D248" s="601"/>
      <c r="E248" s="601"/>
      <c r="F248" s="601"/>
      <c r="G248" s="601"/>
      <c r="H248" s="601"/>
      <c r="I248" s="601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41" priority="21" stopIfTrue="1" operator="notEqual">
      <formula>0</formula>
    </cfRule>
  </conditionalFormatting>
  <conditionalFormatting sqref="D97:I97">
    <cfRule type="cellIs" dxfId="40" priority="20" stopIfTrue="1" operator="notEqual">
      <formula>0</formula>
    </cfRule>
  </conditionalFormatting>
  <conditionalFormatting sqref="F99:G99 A99">
    <cfRule type="cellIs" dxfId="39" priority="19" stopIfTrue="1" operator="equal">
      <formula>0</formula>
    </cfRule>
  </conditionalFormatting>
  <conditionalFormatting sqref="H106 D102">
    <cfRule type="cellIs" dxfId="38" priority="18" stopIfTrue="1" operator="equal">
      <formula>0</formula>
    </cfRule>
  </conditionalFormatting>
  <conditionalFormatting sqref="I99">
    <cfRule type="cellIs" dxfId="37" priority="17" stopIfTrue="1" operator="equal">
      <formula>0</formula>
    </cfRule>
  </conditionalFormatting>
  <conditionalFormatting sqref="D106:E106">
    <cfRule type="cellIs" dxfId="36" priority="16" stopIfTrue="1" operator="equal">
      <formula>0</formula>
    </cfRule>
  </conditionalFormatting>
  <conditionalFormatting sqref="E15">
    <cfRule type="cellIs" dxfId="35" priority="11" stopIfTrue="1" operator="equal">
      <formula>"Чужди средства"</formula>
    </cfRule>
    <cfRule type="cellIs" dxfId="34" priority="12" stopIfTrue="1" operator="equal">
      <formula>"СЕС - ДМП"</formula>
    </cfRule>
    <cfRule type="cellIs" dxfId="33" priority="13" stopIfTrue="1" operator="equal">
      <formula>"СЕС - РА"</formula>
    </cfRule>
    <cfRule type="cellIs" dxfId="32" priority="14" stopIfTrue="1" operator="equal">
      <formula>"СЕС - ДЕС"</formula>
    </cfRule>
    <cfRule type="cellIs" dxfId="31" priority="15" stopIfTrue="1" operator="equal">
      <formula>"СЕС - КСФ"</formula>
    </cfRule>
  </conditionalFormatting>
  <conditionalFormatting sqref="A97">
    <cfRule type="cellIs" dxfId="30" priority="10" stopIfTrue="1" operator="notEqual">
      <formula>0</formula>
    </cfRule>
  </conditionalFormatting>
  <conditionalFormatting sqref="H11:I11">
    <cfRule type="cellIs" dxfId="29" priority="6" stopIfTrue="1" operator="between">
      <formula>1000000000000</formula>
      <formula>9999999999999990</formula>
    </cfRule>
    <cfRule type="cellIs" dxfId="28" priority="7" stopIfTrue="1" operator="between">
      <formula>10000000000</formula>
      <formula>999999999999</formula>
    </cfRule>
    <cfRule type="cellIs" dxfId="27" priority="8" stopIfTrue="1" operator="between">
      <formula>1000000</formula>
      <formula>99999999</formula>
    </cfRule>
    <cfRule type="cellIs" dxfId="26" priority="9" stopIfTrue="1" operator="between">
      <formula>100</formula>
      <formula>9999</formula>
    </cfRule>
  </conditionalFormatting>
  <conditionalFormatting sqref="D15">
    <cfRule type="cellIs" dxfId="25" priority="1" stopIfTrue="1" operator="equal">
      <formula>"Чужди средства"</formula>
    </cfRule>
    <cfRule type="cellIs" dxfId="24" priority="2" stopIfTrue="1" operator="equal">
      <formula>"СЕС - ДМП"</formula>
    </cfRule>
    <cfRule type="cellIs" dxfId="23" priority="3" stopIfTrue="1" operator="equal">
      <formula>"СЕС - РА"</formula>
    </cfRule>
    <cfRule type="cellIs" dxfId="22" priority="4" stopIfTrue="1" operator="equal">
      <formula>"СЕС - ДЕС"</formula>
    </cfRule>
    <cfRule type="cellIs" dxfId="21" priority="5" stopIfTrue="1" operator="equal">
      <formula>"СЕС - КСФ"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opLeftCell="A13" zoomScale="60" zoomScaleNormal="60" workbookViewId="0">
      <selection activeCell="A104" sqref="A97:XFD104"/>
    </sheetView>
  </sheetViews>
  <sheetFormatPr defaultRowHeight="15"/>
  <cols>
    <col min="1" max="1" width="81.7109375" style="599" customWidth="1"/>
    <col min="2" max="2" width="3.28515625" style="599" hidden="1" customWidth="1"/>
    <col min="3" max="3" width="4.140625" style="599" hidden="1" customWidth="1"/>
    <col min="4" max="5" width="19.140625" style="598" customWidth="1"/>
    <col min="6" max="9" width="19" style="598" customWidth="1"/>
  </cols>
  <sheetData>
    <row r="1" spans="1:9" ht="18.75">
      <c r="A1" s="333"/>
      <c r="B1" s="333"/>
      <c r="C1" s="333"/>
      <c r="D1" s="334"/>
      <c r="E1" s="335"/>
      <c r="F1" s="335"/>
      <c r="G1" s="335"/>
      <c r="H1" s="334"/>
      <c r="I1" s="334"/>
    </row>
    <row r="2" spans="1:9" ht="15.75">
      <c r="A2" s="333"/>
      <c r="B2" s="333"/>
      <c r="C2" s="333"/>
      <c r="D2" s="334"/>
      <c r="E2" s="336"/>
      <c r="F2" s="336"/>
      <c r="G2" s="336"/>
      <c r="H2" s="334"/>
      <c r="I2" s="334"/>
    </row>
    <row r="3" spans="1:9" ht="15.75">
      <c r="A3" s="333"/>
      <c r="B3" s="333"/>
      <c r="C3" s="333"/>
      <c r="D3" s="334"/>
      <c r="E3" s="336"/>
      <c r="F3" s="336"/>
      <c r="G3" s="336"/>
      <c r="H3" s="334"/>
      <c r="I3" s="334"/>
    </row>
    <row r="4" spans="1:9" ht="15.75">
      <c r="A4" s="333"/>
      <c r="B4" s="333"/>
      <c r="C4" s="333"/>
      <c r="D4" s="334"/>
      <c r="E4" s="336"/>
      <c r="F4" s="336"/>
      <c r="G4" s="336"/>
      <c r="H4" s="334"/>
      <c r="I4" s="334"/>
    </row>
    <row r="5" spans="1:9" ht="15.75">
      <c r="A5" s="333"/>
      <c r="B5" s="333"/>
      <c r="C5" s="333"/>
      <c r="D5" s="334"/>
      <c r="E5" s="336"/>
      <c r="F5" s="336"/>
      <c r="G5" s="336"/>
      <c r="H5" s="334"/>
      <c r="I5" s="334"/>
    </row>
    <row r="6" spans="1:9" ht="15.75">
      <c r="A6" s="333"/>
      <c r="B6" s="333"/>
      <c r="C6" s="333"/>
      <c r="D6" s="334"/>
      <c r="E6" s="336"/>
      <c r="F6" s="336"/>
      <c r="G6" s="336"/>
      <c r="H6" s="334"/>
      <c r="I6" s="334"/>
    </row>
    <row r="7" spans="1:9" ht="20.25">
      <c r="A7" s="337"/>
      <c r="B7" s="337"/>
      <c r="C7" s="337"/>
      <c r="D7" s="334"/>
      <c r="E7" s="334"/>
      <c r="F7" s="334"/>
      <c r="G7" s="334"/>
      <c r="H7" s="334"/>
      <c r="I7" s="334"/>
    </row>
    <row r="8" spans="1:9" ht="21" thickBot="1">
      <c r="A8" s="338" t="e">
        <f>VLOOKUP(D15,SMETKA,3,FALSE)</f>
        <v>#N/A</v>
      </c>
      <c r="B8" s="339"/>
      <c r="C8" s="339"/>
      <c r="D8" s="340"/>
      <c r="E8" s="340"/>
      <c r="F8" s="340"/>
      <c r="G8" s="340"/>
      <c r="H8" s="340"/>
      <c r="I8" s="341"/>
    </row>
    <row r="9" spans="1:9" ht="21" thickTop="1">
      <c r="A9" s="337"/>
      <c r="B9" s="337"/>
      <c r="C9" s="337"/>
      <c r="D9" s="342"/>
      <c r="E9" s="342"/>
      <c r="F9" s="342"/>
      <c r="G9" s="342"/>
      <c r="H9" s="342"/>
      <c r="I9" s="342"/>
    </row>
    <row r="10" spans="1:9" ht="18.75">
      <c r="A10" s="343"/>
      <c r="B10" s="343"/>
      <c r="C10" s="343"/>
      <c r="D10" s="334"/>
      <c r="E10" s="257"/>
      <c r="F10" s="257"/>
      <c r="G10" s="257"/>
      <c r="H10" s="334"/>
      <c r="I10" s="334"/>
    </row>
    <row r="11" spans="1:9" ht="18.75">
      <c r="A11" s="284" t="s">
        <v>1</v>
      </c>
      <c r="B11" s="284"/>
      <c r="C11" s="284"/>
      <c r="D11" s="282" t="s">
        <v>2</v>
      </c>
      <c r="E11" s="283">
        <v>43524</v>
      </c>
      <c r="F11" s="287" t="s">
        <v>3</v>
      </c>
      <c r="G11" s="288" t="s">
        <v>4</v>
      </c>
      <c r="H11" s="323">
        <v>0</v>
      </c>
      <c r="I11" s="324"/>
    </row>
    <row r="12" spans="1:9" ht="18.75" customHeight="1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345" t="s">
        <v>11</v>
      </c>
      <c r="B15" s="346"/>
      <c r="C15" s="346"/>
      <c r="D15" s="322" t="str">
        <f>+[4]OTCHET!D15</f>
        <v>ФИНАНСОВО-ПРАВНА ФОРМА</v>
      </c>
      <c r="E15" s="278">
        <f>[4]OTCHET!E15</f>
        <v>42</v>
      </c>
      <c r="F15" s="344"/>
      <c r="G15" s="347"/>
      <c r="H15" s="347"/>
      <c r="I15" s="348"/>
    </row>
    <row r="16" spans="1:9" ht="16.5" thickBot="1">
      <c r="A16" s="349"/>
      <c r="B16" s="349"/>
      <c r="C16" s="349"/>
      <c r="D16" s="350"/>
      <c r="E16" s="350"/>
      <c r="F16" s="350"/>
      <c r="G16" s="350"/>
      <c r="H16" s="350"/>
      <c r="I16" s="351" t="s">
        <v>13</v>
      </c>
    </row>
    <row r="17" spans="1:9" ht="15.75">
      <c r="A17" s="352"/>
      <c r="B17" s="353" t="s">
        <v>14</v>
      </c>
      <c r="C17" s="353"/>
      <c r="D17" s="329" t="s">
        <v>15</v>
      </c>
      <c r="E17" s="354" t="s">
        <v>16</v>
      </c>
      <c r="F17" s="355" t="s">
        <v>17</v>
      </c>
      <c r="G17" s="262"/>
      <c r="H17" s="356"/>
      <c r="I17" s="264"/>
    </row>
    <row r="18" spans="1:9" ht="47.25">
      <c r="A18" s="357" t="s">
        <v>18</v>
      </c>
      <c r="B18" s="358"/>
      <c r="C18" s="358"/>
      <c r="D18" s="330"/>
      <c r="E18" s="359"/>
      <c r="F18" s="360" t="s">
        <v>19</v>
      </c>
      <c r="G18" s="361" t="s">
        <v>20</v>
      </c>
      <c r="H18" s="361" t="s">
        <v>21</v>
      </c>
      <c r="I18" s="362" t="s">
        <v>22</v>
      </c>
    </row>
    <row r="19" spans="1:9" ht="15.75">
      <c r="A19" s="363"/>
      <c r="B19" s="363"/>
      <c r="C19" s="363"/>
      <c r="D19" s="364"/>
      <c r="E19" s="364"/>
      <c r="F19" s="365"/>
      <c r="G19" s="366"/>
      <c r="H19" s="366"/>
      <c r="I19" s="367"/>
    </row>
    <row r="20" spans="1:9" ht="15.75">
      <c r="A20" s="368" t="s">
        <v>23</v>
      </c>
      <c r="B20" s="369"/>
      <c r="C20" s="369"/>
      <c r="D20" s="370" t="s">
        <v>24</v>
      </c>
      <c r="E20" s="370" t="s">
        <v>25</v>
      </c>
      <c r="F20" s="371" t="s">
        <v>26</v>
      </c>
      <c r="G20" s="372" t="s">
        <v>27</v>
      </c>
      <c r="H20" s="372" t="s">
        <v>28</v>
      </c>
      <c r="I20" s="373" t="s">
        <v>29</v>
      </c>
    </row>
    <row r="21" spans="1:9" ht="15.75">
      <c r="A21" s="374"/>
      <c r="B21" s="374"/>
      <c r="C21" s="374"/>
      <c r="D21" s="375"/>
      <c r="E21" s="375"/>
      <c r="F21" s="376"/>
      <c r="G21" s="377"/>
      <c r="H21" s="377"/>
      <c r="I21" s="378"/>
    </row>
    <row r="22" spans="1:9" ht="19.5" thickBot="1">
      <c r="A22" s="379" t="s">
        <v>30</v>
      </c>
      <c r="B22" s="380" t="s">
        <v>31</v>
      </c>
      <c r="C22" s="381"/>
      <c r="D22" s="382">
        <f t="shared" ref="D22:I22" si="0">+D23+D25+D36+D37</f>
        <v>0</v>
      </c>
      <c r="E22" s="382">
        <f t="shared" si="0"/>
        <v>0</v>
      </c>
      <c r="F22" s="383">
        <f t="shared" si="0"/>
        <v>0</v>
      </c>
      <c r="G22" s="384">
        <f t="shared" si="0"/>
        <v>0</v>
      </c>
      <c r="H22" s="384">
        <f t="shared" si="0"/>
        <v>0</v>
      </c>
      <c r="I22" s="385">
        <f t="shared" si="0"/>
        <v>0</v>
      </c>
    </row>
    <row r="23" spans="1:9" ht="16.5" thickTop="1">
      <c r="A23" s="386" t="s">
        <v>32</v>
      </c>
      <c r="B23" s="386" t="s">
        <v>33</v>
      </c>
      <c r="C23" s="386"/>
      <c r="D23" s="387">
        <f>[4]OTCHET!D22+[4]OTCHET!D28+[4]OTCHET!D33+[4]OTCHET!D39+[4]OTCHET!D47+[4]OTCHET!D52+[4]OTCHET!D58+[4]OTCHET!D61+[4]OTCHET!D64+[4]OTCHET!D65+[4]OTCHET!D72+[4]OTCHET!D73</f>
        <v>0</v>
      </c>
      <c r="E23" s="387">
        <f t="shared" ref="E23:E88" si="1">+F23+G23+H23+I23</f>
        <v>0</v>
      </c>
      <c r="F23" s="388">
        <f>[4]OTCHET!F22+[4]OTCHET!F28+[4]OTCHET!F33+[4]OTCHET!F39+[4]OTCHET!F47+[4]OTCHET!F52+[4]OTCHET!F58+[4]OTCHET!F61+[4]OTCHET!F64+[4]OTCHET!F65+[4]OTCHET!F72+[4]OTCHET!F73</f>
        <v>0</v>
      </c>
      <c r="G23" s="389">
        <f>[4]OTCHET!G22+[4]OTCHET!G28+[4]OTCHET!G33+[4]OTCHET!G39+[4]OTCHET!G47+[4]OTCHET!G52+[4]OTCHET!G58+[4]OTCHET!G61+[4]OTCHET!G64+[4]OTCHET!G65+[4]OTCHET!G72+[4]OTCHET!G73</f>
        <v>0</v>
      </c>
      <c r="H23" s="389">
        <f>[4]OTCHET!H22+[4]OTCHET!H28+[4]OTCHET!H33+[4]OTCHET!H39+[4]OTCHET!H47+[4]OTCHET!H52+[4]OTCHET!H58+[4]OTCHET!H61+[4]OTCHET!H64+[4]OTCHET!H65+[4]OTCHET!H72+[4]OTCHET!H73</f>
        <v>0</v>
      </c>
      <c r="I23" s="390">
        <f>[4]OTCHET!I22+[4]OTCHET!I28+[4]OTCHET!I33+[4]OTCHET!I39+[4]OTCHET!I47+[4]OTCHET!I52+[4]OTCHET!I58+[4]OTCHET!I61+[4]OTCHET!I64+[4]OTCHET!I65+[4]OTCHET!I72+[4]OTCHET!I73</f>
        <v>0</v>
      </c>
    </row>
    <row r="24" spans="1:9" ht="15.75">
      <c r="A24" s="391" t="s">
        <v>34</v>
      </c>
      <c r="B24" s="391" t="s">
        <v>35</v>
      </c>
      <c r="C24" s="391"/>
      <c r="D24" s="392"/>
      <c r="E24" s="392">
        <f t="shared" si="1"/>
        <v>0</v>
      </c>
      <c r="F24" s="393"/>
      <c r="G24" s="394"/>
      <c r="H24" s="394"/>
      <c r="I24" s="395"/>
    </row>
    <row r="25" spans="1:9" ht="15.75">
      <c r="A25" s="396" t="s">
        <v>36</v>
      </c>
      <c r="B25" s="396" t="s">
        <v>37</v>
      </c>
      <c r="C25" s="396"/>
      <c r="D25" s="397">
        <f>+D26+D30+D31+D32+D33</f>
        <v>0</v>
      </c>
      <c r="E25" s="397">
        <f>+E26+E30+E31+E32+E33</f>
        <v>0</v>
      </c>
      <c r="F25" s="398">
        <f t="shared" ref="F25:I25" si="2">+F26+F30+F31+F32+F33</f>
        <v>0</v>
      </c>
      <c r="G25" s="399">
        <f>+G26+G30+G31+G32+G33</f>
        <v>0</v>
      </c>
      <c r="H25" s="399">
        <f>+H26+H30+H31+H32+H33</f>
        <v>0</v>
      </c>
      <c r="I25" s="400">
        <f>+I26+I30+I31+I32+I33</f>
        <v>0</v>
      </c>
    </row>
    <row r="26" spans="1:9" ht="15.75">
      <c r="A26" s="401" t="s">
        <v>38</v>
      </c>
      <c r="B26" s="401" t="s">
        <v>39</v>
      </c>
      <c r="C26" s="401"/>
      <c r="D26" s="402">
        <f>[4]OTCHET!D74</f>
        <v>0</v>
      </c>
      <c r="E26" s="402">
        <f t="shared" si="1"/>
        <v>0</v>
      </c>
      <c r="F26" s="403">
        <f>[4]OTCHET!F74</f>
        <v>0</v>
      </c>
      <c r="G26" s="404">
        <f>[4]OTCHET!G74</f>
        <v>0</v>
      </c>
      <c r="H26" s="404">
        <f>[4]OTCHET!H74</f>
        <v>0</v>
      </c>
      <c r="I26" s="405">
        <f>[4]OTCHET!I74</f>
        <v>0</v>
      </c>
    </row>
    <row r="27" spans="1:9" ht="15.75">
      <c r="A27" s="406" t="s">
        <v>40</v>
      </c>
      <c r="B27" s="407" t="s">
        <v>41</v>
      </c>
      <c r="C27" s="406"/>
      <c r="D27" s="408" t="str">
        <f>[4]OTCHET!D75</f>
        <v>вноски от приходи на държавни (общински) предприятия и институции</v>
      </c>
      <c r="E27" s="408">
        <f t="shared" si="1"/>
        <v>0</v>
      </c>
      <c r="F27" s="409">
        <f>[4]OTCHET!F75</f>
        <v>0</v>
      </c>
      <c r="G27" s="410">
        <f>[4]OTCHET!G75</f>
        <v>0</v>
      </c>
      <c r="H27" s="410">
        <f>[4]OTCHET!H75</f>
        <v>0</v>
      </c>
      <c r="I27" s="411">
        <f>[4]OTCHET!I75</f>
        <v>0</v>
      </c>
    </row>
    <row r="28" spans="1:9" ht="15.75">
      <c r="A28" s="412" t="s">
        <v>42</v>
      </c>
      <c r="B28" s="413" t="s">
        <v>43</v>
      </c>
      <c r="C28" s="412"/>
      <c r="D28" s="414" t="str">
        <f>[4]OTCHET!D77</f>
        <v>нетни приходи от продажби на услуги, стоки и продукция</v>
      </c>
      <c r="E28" s="414">
        <f t="shared" si="1"/>
        <v>0</v>
      </c>
      <c r="F28" s="415">
        <f>[4]OTCHET!F77</f>
        <v>0</v>
      </c>
      <c r="G28" s="416">
        <f>[4]OTCHET!G77</f>
        <v>0</v>
      </c>
      <c r="H28" s="416">
        <f>[4]OTCHET!H77</f>
        <v>0</v>
      </c>
      <c r="I28" s="417">
        <f>[4]OTCHET!I77</f>
        <v>0</v>
      </c>
    </row>
    <row r="29" spans="1:9" ht="15.75">
      <c r="A29" s="418" t="s">
        <v>44</v>
      </c>
      <c r="B29" s="419" t="s">
        <v>45</v>
      </c>
      <c r="C29" s="418"/>
      <c r="D29" s="420" t="e">
        <f>+[4]OTCHET!D78+[4]OTCHET!D79</f>
        <v>#VALUE!</v>
      </c>
      <c r="E29" s="420">
        <f t="shared" si="1"/>
        <v>0</v>
      </c>
      <c r="F29" s="421">
        <f>+[4]OTCHET!F78+[4]OTCHET!F79</f>
        <v>0</v>
      </c>
      <c r="G29" s="422">
        <f>+[4]OTCHET!G78+[4]OTCHET!G79</f>
        <v>0</v>
      </c>
      <c r="H29" s="422">
        <f>+[4]OTCHET!H78+[4]OTCHET!H79</f>
        <v>0</v>
      </c>
      <c r="I29" s="423">
        <f>+[4]OTCHET!I78+[4]OTCHET!I79</f>
        <v>0</v>
      </c>
    </row>
    <row r="30" spans="1:9" ht="15.75">
      <c r="A30" s="424" t="s">
        <v>46</v>
      </c>
      <c r="B30" s="424" t="s">
        <v>47</v>
      </c>
      <c r="C30" s="424"/>
      <c r="D30" s="425">
        <f>[4]OTCHET!D90+[4]OTCHET!D93+[4]OTCHET!D94</f>
        <v>0</v>
      </c>
      <c r="E30" s="425">
        <f t="shared" si="1"/>
        <v>0</v>
      </c>
      <c r="F30" s="426">
        <f>[4]OTCHET!F90+[4]OTCHET!F93+[4]OTCHET!F94</f>
        <v>0</v>
      </c>
      <c r="G30" s="427">
        <f>[4]OTCHET!G90+[4]OTCHET!G93+[4]OTCHET!G94</f>
        <v>0</v>
      </c>
      <c r="H30" s="427">
        <f>[4]OTCHET!H90+[4]OTCHET!H93+[4]OTCHET!H94</f>
        <v>0</v>
      </c>
      <c r="I30" s="428">
        <f>[4]OTCHET!I90+[4]OTCHET!I93+[4]OTCHET!I94</f>
        <v>0</v>
      </c>
    </row>
    <row r="31" spans="1:9" ht="15.75">
      <c r="A31" s="429" t="s">
        <v>48</v>
      </c>
      <c r="B31" s="429" t="s">
        <v>49</v>
      </c>
      <c r="C31" s="429"/>
      <c r="D31" s="430">
        <f>[4]OTCHET!D108</f>
        <v>0</v>
      </c>
      <c r="E31" s="430">
        <f t="shared" si="1"/>
        <v>0</v>
      </c>
      <c r="F31" s="431">
        <f>[4]OTCHET!F108</f>
        <v>0</v>
      </c>
      <c r="G31" s="432">
        <f>[4]OTCHET!G108</f>
        <v>0</v>
      </c>
      <c r="H31" s="432">
        <f>[4]OTCHET!H108</f>
        <v>0</v>
      </c>
      <c r="I31" s="433">
        <f>[4]OTCHET!I108</f>
        <v>0</v>
      </c>
    </row>
    <row r="32" spans="1:9" ht="15.75">
      <c r="A32" s="429" t="s">
        <v>50</v>
      </c>
      <c r="B32" s="429" t="s">
        <v>51</v>
      </c>
      <c r="C32" s="429"/>
      <c r="D32" s="430">
        <f>[4]OTCHET!D112+[4]OTCHET!D121+[4]OTCHET!D137+[4]OTCHET!D138</f>
        <v>0</v>
      </c>
      <c r="E32" s="430">
        <f t="shared" si="1"/>
        <v>0</v>
      </c>
      <c r="F32" s="431">
        <f>[4]OTCHET!F112+[4]OTCHET!F121+[4]OTCHET!F137+[4]OTCHET!F138</f>
        <v>0</v>
      </c>
      <c r="G32" s="432">
        <f>[4]OTCHET!G112+[4]OTCHET!G121+[4]OTCHET!G137+[4]OTCHET!G138</f>
        <v>0</v>
      </c>
      <c r="H32" s="432">
        <f>[4]OTCHET!H112+[4]OTCHET!H121+[4]OTCHET!H137+[4]OTCHET!H138</f>
        <v>0</v>
      </c>
      <c r="I32" s="433">
        <f>[4]OTCHET!I112+[4]OTCHET!I121+[4]OTCHET!I137+[4]OTCHET!I138</f>
        <v>0</v>
      </c>
    </row>
    <row r="33" spans="1:9" ht="15.75">
      <c r="A33" s="434" t="s">
        <v>52</v>
      </c>
      <c r="B33" s="435" t="s">
        <v>53</v>
      </c>
      <c r="C33" s="434"/>
      <c r="D33" s="392">
        <f>[4]OTCHET!D125</f>
        <v>0</v>
      </c>
      <c r="E33" s="392">
        <f t="shared" si="1"/>
        <v>0</v>
      </c>
      <c r="F33" s="393">
        <f>[4]OTCHET!F125</f>
        <v>0</v>
      </c>
      <c r="G33" s="394">
        <f>[4]OTCHET!G125</f>
        <v>0</v>
      </c>
      <c r="H33" s="394">
        <f>[4]OTCHET!H125</f>
        <v>0</v>
      </c>
      <c r="I33" s="395">
        <f>[4]OTCHET!I125</f>
        <v>0</v>
      </c>
    </row>
    <row r="34" spans="1:9" ht="16.5" thickBot="1">
      <c r="A34" s="436"/>
      <c r="B34" s="437"/>
      <c r="C34" s="437"/>
      <c r="D34" s="438"/>
      <c r="E34" s="438">
        <f t="shared" si="1"/>
        <v>0</v>
      </c>
      <c r="F34" s="439"/>
      <c r="G34" s="440"/>
      <c r="H34" s="440"/>
      <c r="I34" s="441"/>
    </row>
    <row r="35" spans="1:9" ht="15.75">
      <c r="A35" s="442"/>
      <c r="B35" s="442"/>
      <c r="C35" s="442"/>
      <c r="D35" s="443"/>
      <c r="E35" s="443">
        <f t="shared" si="1"/>
        <v>0</v>
      </c>
      <c r="F35" s="444"/>
      <c r="G35" s="445"/>
      <c r="H35" s="445"/>
      <c r="I35" s="446"/>
    </row>
    <row r="36" spans="1:9" ht="15.75">
      <c r="A36" s="447" t="s">
        <v>54</v>
      </c>
      <c r="B36" s="447" t="s">
        <v>55</v>
      </c>
      <c r="C36" s="447"/>
      <c r="D36" s="448">
        <f>+[4]OTCHET!D139</f>
        <v>0</v>
      </c>
      <c r="E36" s="448">
        <f t="shared" si="1"/>
        <v>0</v>
      </c>
      <c r="F36" s="449">
        <f>+[4]OTCHET!F139</f>
        <v>0</v>
      </c>
      <c r="G36" s="450">
        <f>+[4]OTCHET!G139</f>
        <v>0</v>
      </c>
      <c r="H36" s="450">
        <f>+[4]OTCHET!H139</f>
        <v>0</v>
      </c>
      <c r="I36" s="451">
        <f>+[4]OTCHET!I139</f>
        <v>0</v>
      </c>
    </row>
    <row r="37" spans="1:9" ht="15.75">
      <c r="A37" s="452" t="s">
        <v>56</v>
      </c>
      <c r="B37" s="452" t="s">
        <v>57</v>
      </c>
      <c r="C37" s="452"/>
      <c r="D37" s="453">
        <f>[4]OTCHET!D142+[4]OTCHET!D151+[4]OTCHET!D160</f>
        <v>0</v>
      </c>
      <c r="E37" s="453">
        <f t="shared" si="1"/>
        <v>0</v>
      </c>
      <c r="F37" s="454">
        <f>[4]OTCHET!F142+[4]OTCHET!F151+[4]OTCHET!F160</f>
        <v>0</v>
      </c>
      <c r="G37" s="455">
        <f>[4]OTCHET!G142+[4]OTCHET!G151+[4]OTCHET!G160</f>
        <v>0</v>
      </c>
      <c r="H37" s="455">
        <f>[4]OTCHET!H142+[4]OTCHET!H151+[4]OTCHET!H160</f>
        <v>0</v>
      </c>
      <c r="I37" s="456">
        <f>[4]OTCHET!I142+[4]OTCHET!I151+[4]OTCHET!I160</f>
        <v>0</v>
      </c>
    </row>
    <row r="38" spans="1:9" ht="19.5" thickBot="1">
      <c r="A38" s="457" t="s">
        <v>58</v>
      </c>
      <c r="B38" s="458" t="s">
        <v>59</v>
      </c>
      <c r="C38" s="459"/>
      <c r="D38" s="460">
        <f t="shared" ref="D38:I38" si="3">D39+D43+D44+D46+SUM(D48:D52)+D55</f>
        <v>0</v>
      </c>
      <c r="E38" s="460">
        <f t="shared" si="3"/>
        <v>31235</v>
      </c>
      <c r="F38" s="461">
        <f t="shared" si="3"/>
        <v>31235</v>
      </c>
      <c r="G38" s="462">
        <f t="shared" si="3"/>
        <v>0</v>
      </c>
      <c r="H38" s="462">
        <f t="shared" si="3"/>
        <v>0</v>
      </c>
      <c r="I38" s="463">
        <f t="shared" si="3"/>
        <v>0</v>
      </c>
    </row>
    <row r="39" spans="1:9" ht="16.5" thickTop="1">
      <c r="A39" s="464" t="s">
        <v>60</v>
      </c>
      <c r="B39" s="465" t="s">
        <v>61</v>
      </c>
      <c r="C39" s="464"/>
      <c r="D39" s="466">
        <f t="shared" ref="D39:I39" si="4">SUM(D40:D42)</f>
        <v>0</v>
      </c>
      <c r="E39" s="466">
        <f t="shared" si="4"/>
        <v>0</v>
      </c>
      <c r="F39" s="467">
        <f t="shared" si="4"/>
        <v>0</v>
      </c>
      <c r="G39" s="468">
        <f t="shared" si="4"/>
        <v>0</v>
      </c>
      <c r="H39" s="468">
        <f t="shared" si="4"/>
        <v>0</v>
      </c>
      <c r="I39" s="469">
        <f t="shared" si="4"/>
        <v>0</v>
      </c>
    </row>
    <row r="40" spans="1:9" ht="15.75">
      <c r="A40" s="470" t="s">
        <v>62</v>
      </c>
      <c r="B40" s="471" t="s">
        <v>61</v>
      </c>
      <c r="C40" s="472"/>
      <c r="D40" s="318">
        <f>[4]OTCHET!D187</f>
        <v>0</v>
      </c>
      <c r="E40" s="318">
        <f t="shared" si="1"/>
        <v>0</v>
      </c>
      <c r="F40" s="315">
        <f>[4]OTCHET!F187</f>
        <v>0</v>
      </c>
      <c r="G40" s="302">
        <f>[4]OTCHET!G187</f>
        <v>0</v>
      </c>
      <c r="H40" s="302">
        <f>[4]OTCHET!H187</f>
        <v>0</v>
      </c>
      <c r="I40" s="303">
        <f>[4]OTCHET!I187</f>
        <v>0</v>
      </c>
    </row>
    <row r="41" spans="1:9" ht="15.75">
      <c r="A41" s="473" t="s">
        <v>63</v>
      </c>
      <c r="B41" s="474" t="s">
        <v>64</v>
      </c>
      <c r="C41" s="475"/>
      <c r="D41" s="319">
        <f>[4]OTCHET!D190</f>
        <v>0</v>
      </c>
      <c r="E41" s="319">
        <f t="shared" si="1"/>
        <v>0</v>
      </c>
      <c r="F41" s="316">
        <f>[4]OTCHET!F190</f>
        <v>0</v>
      </c>
      <c r="G41" s="306">
        <f>[4]OTCHET!G190</f>
        <v>0</v>
      </c>
      <c r="H41" s="306">
        <f>[4]OTCHET!H190</f>
        <v>0</v>
      </c>
      <c r="I41" s="307">
        <f>[4]OTCHET!I190</f>
        <v>0</v>
      </c>
    </row>
    <row r="42" spans="1:9" ht="15.75">
      <c r="A42" s="476" t="s">
        <v>65</v>
      </c>
      <c r="B42" s="477" t="s">
        <v>66</v>
      </c>
      <c r="C42" s="478"/>
      <c r="D42" s="320">
        <f>+[4]OTCHET!D196+[4]OTCHET!D204</f>
        <v>0</v>
      </c>
      <c r="E42" s="320">
        <f t="shared" si="1"/>
        <v>0</v>
      </c>
      <c r="F42" s="317">
        <f>+[4]OTCHET!F196+[4]OTCHET!F204</f>
        <v>0</v>
      </c>
      <c r="G42" s="310">
        <f>+[4]OTCHET!G196+[4]OTCHET!G204</f>
        <v>0</v>
      </c>
      <c r="H42" s="310">
        <f>+[4]OTCHET!H196+[4]OTCHET!H204</f>
        <v>0</v>
      </c>
      <c r="I42" s="311">
        <f>+[4]OTCHET!I196+[4]OTCHET!I204</f>
        <v>0</v>
      </c>
    </row>
    <row r="43" spans="1:9" ht="15.75">
      <c r="A43" s="479" t="s">
        <v>67</v>
      </c>
      <c r="B43" s="480" t="s">
        <v>68</v>
      </c>
      <c r="C43" s="479"/>
      <c r="D43" s="481">
        <f>+[4]OTCHET!D205+[4]OTCHET!D223+[4]OTCHET!D271</f>
        <v>0</v>
      </c>
      <c r="E43" s="481">
        <f t="shared" si="1"/>
        <v>31235</v>
      </c>
      <c r="F43" s="482">
        <f>+[4]OTCHET!F205+[4]OTCHET!F223+[4]OTCHET!F271</f>
        <v>31235</v>
      </c>
      <c r="G43" s="483">
        <f>+[4]OTCHET!G205+[4]OTCHET!G223+[4]OTCHET!G271</f>
        <v>0</v>
      </c>
      <c r="H43" s="483">
        <f>+[4]OTCHET!H205+[4]OTCHET!H223+[4]OTCHET!H271</f>
        <v>0</v>
      </c>
      <c r="I43" s="484">
        <f>+[4]OTCHET!I205+[4]OTCHET!I223+[4]OTCHET!I271</f>
        <v>0</v>
      </c>
    </row>
    <row r="44" spans="1:9" ht="15.75">
      <c r="A44" s="485" t="s">
        <v>69</v>
      </c>
      <c r="B44" s="391" t="s">
        <v>70</v>
      </c>
      <c r="C44" s="485"/>
      <c r="D44" s="392">
        <f>+[4]OTCHET!D227+[4]OTCHET!D233+[4]OTCHET!D236+[4]OTCHET!D237+[4]OTCHET!D238+[4]OTCHET!D239+[4]OTCHET!D240</f>
        <v>0</v>
      </c>
      <c r="E44" s="392">
        <f t="shared" si="1"/>
        <v>0</v>
      </c>
      <c r="F44" s="393">
        <f>+[4]OTCHET!F227+[4]OTCHET!F233+[4]OTCHET!F236+[4]OTCHET!F237+[4]OTCHET!F238+[4]OTCHET!F239+[4]OTCHET!F240</f>
        <v>0</v>
      </c>
      <c r="G44" s="394">
        <f>+[4]OTCHET!G227+[4]OTCHET!G233+[4]OTCHET!G236+[4]OTCHET!G237+[4]OTCHET!G238+[4]OTCHET!G239+[4]OTCHET!G240</f>
        <v>0</v>
      </c>
      <c r="H44" s="394">
        <f>+[4]OTCHET!H227+[4]OTCHET!H233+[4]OTCHET!H236+[4]OTCHET!H237+[4]OTCHET!H238+[4]OTCHET!H239+[4]OTCHET!H240</f>
        <v>0</v>
      </c>
      <c r="I44" s="395">
        <f>+[4]OTCHET!I227+[4]OTCHET!I233+[4]OTCHET!I236+[4]OTCHET!I237+[4]OTCHET!I238+[4]OTCHET!I239+[4]OTCHET!I240</f>
        <v>0</v>
      </c>
    </row>
    <row r="45" spans="1:9" ht="15.75">
      <c r="A45" s="486" t="s">
        <v>71</v>
      </c>
      <c r="B45" s="486" t="s">
        <v>72</v>
      </c>
      <c r="C45" s="486"/>
      <c r="D45" s="487" t="e">
        <f>+[4]OTCHET!D236+[4]OTCHET!D237+[4]OTCHET!D238+[4]OTCHET!D239+[4]OTCHET!D243+[4]OTCHET!D244+[4]OTCHET!D248</f>
        <v>#VALUE!</v>
      </c>
      <c r="E45" s="487">
        <f t="shared" si="1"/>
        <v>0</v>
      </c>
      <c r="F45" s="488">
        <f>+[4]OTCHET!F236+[4]OTCHET!F237+[4]OTCHET!F238+[4]OTCHET!F239+[4]OTCHET!F243+[4]OTCHET!F244+[4]OTCHET!F248</f>
        <v>0</v>
      </c>
      <c r="G45" s="489">
        <f>+[4]OTCHET!G236+[4]OTCHET!G237+[4]OTCHET!G238+[4]OTCHET!G239+[4]OTCHET!G243+[4]OTCHET!G244+[4]OTCHET!G248</f>
        <v>0</v>
      </c>
      <c r="H45" s="3">
        <f>+[4]OTCHET!H236+[4]OTCHET!H237+[4]OTCHET!H238+[4]OTCHET!H239+[4]OTCHET!H243+[4]OTCHET!H244+[4]OTCHET!H248</f>
        <v>0</v>
      </c>
      <c r="I45" s="490">
        <f>+[4]OTCHET!I236+[4]OTCHET!I237+[4]OTCHET!I238+[4]OTCHET!I239+[4]OTCHET!I243+[4]OTCHET!I244+[4]OTCHET!I248</f>
        <v>0</v>
      </c>
    </row>
    <row r="46" spans="1:9" ht="15.75">
      <c r="A46" s="479" t="s">
        <v>73</v>
      </c>
      <c r="B46" s="480" t="s">
        <v>74</v>
      </c>
      <c r="C46" s="479"/>
      <c r="D46" s="481">
        <f>+[4]OTCHET!D255+[4]OTCHET!D256+[4]OTCHET!D257+[4]OTCHET!D258</f>
        <v>0</v>
      </c>
      <c r="E46" s="481">
        <f t="shared" si="1"/>
        <v>0</v>
      </c>
      <c r="F46" s="482">
        <f>+[4]OTCHET!F255+[4]OTCHET!F256+[4]OTCHET!F257+[4]OTCHET!F258</f>
        <v>0</v>
      </c>
      <c r="G46" s="483">
        <f>+[4]OTCHET!G255+[4]OTCHET!G256+[4]OTCHET!G257+[4]OTCHET!G258</f>
        <v>0</v>
      </c>
      <c r="H46" s="483">
        <f>+[4]OTCHET!H255+[4]OTCHET!H256+[4]OTCHET!H257+[4]OTCHET!H258</f>
        <v>0</v>
      </c>
      <c r="I46" s="484">
        <f>+[4]OTCHET!I255+[4]OTCHET!I256+[4]OTCHET!I257+[4]OTCHET!I258</f>
        <v>0</v>
      </c>
    </row>
    <row r="47" spans="1:9" ht="15.75">
      <c r="A47" s="486" t="s">
        <v>75</v>
      </c>
      <c r="B47" s="486" t="s">
        <v>76</v>
      </c>
      <c r="C47" s="486"/>
      <c r="D47" s="487">
        <f>+[4]OTCHET!D256</f>
        <v>0</v>
      </c>
      <c r="E47" s="487">
        <f t="shared" si="1"/>
        <v>0</v>
      </c>
      <c r="F47" s="488">
        <f>+[4]OTCHET!F256</f>
        <v>0</v>
      </c>
      <c r="G47" s="489">
        <f>+[4]OTCHET!G256</f>
        <v>0</v>
      </c>
      <c r="H47" s="3">
        <f>+[4]OTCHET!H256</f>
        <v>0</v>
      </c>
      <c r="I47" s="490">
        <f>+[4]OTCHET!I256</f>
        <v>0</v>
      </c>
    </row>
    <row r="48" spans="1:9" ht="15.75">
      <c r="A48" s="491" t="s">
        <v>77</v>
      </c>
      <c r="B48" s="491" t="s">
        <v>78</v>
      </c>
      <c r="C48" s="492"/>
      <c r="D48" s="430">
        <f>+[4]OTCHET!D265+[4]OTCHET!D269+[4]OTCHET!D270</f>
        <v>0</v>
      </c>
      <c r="E48" s="430">
        <f t="shared" si="1"/>
        <v>0</v>
      </c>
      <c r="F48" s="426">
        <f>+[4]OTCHET!F265+[4]OTCHET!F269+[4]OTCHET!F270</f>
        <v>0</v>
      </c>
      <c r="G48" s="427">
        <f>+[4]OTCHET!G265+[4]OTCHET!G269+[4]OTCHET!G270</f>
        <v>0</v>
      </c>
      <c r="H48" s="427">
        <f>+[4]OTCHET!H265+[4]OTCHET!H269+[4]OTCHET!H270</f>
        <v>0</v>
      </c>
      <c r="I48" s="428">
        <f>+[4]OTCHET!I265+[4]OTCHET!I269+[4]OTCHET!I270</f>
        <v>0</v>
      </c>
    </row>
    <row r="49" spans="1:9" ht="15.75">
      <c r="A49" s="491" t="s">
        <v>79</v>
      </c>
      <c r="B49" s="491" t="s">
        <v>80</v>
      </c>
      <c r="C49" s="492"/>
      <c r="D49" s="430">
        <f>[4]OTCHET!D275+[4]OTCHET!D276+[4]OTCHET!D284+[4]OTCHET!D287</f>
        <v>0</v>
      </c>
      <c r="E49" s="430">
        <f t="shared" si="1"/>
        <v>0</v>
      </c>
      <c r="F49" s="431">
        <f>[4]OTCHET!F275+[4]OTCHET!F276+[4]OTCHET!F284+[4]OTCHET!F287</f>
        <v>0</v>
      </c>
      <c r="G49" s="432">
        <f>[4]OTCHET!G275+[4]OTCHET!G276+[4]OTCHET!G284+[4]OTCHET!G287</f>
        <v>0</v>
      </c>
      <c r="H49" s="432">
        <f>[4]OTCHET!H275+[4]OTCHET!H276+[4]OTCHET!H284+[4]OTCHET!H287</f>
        <v>0</v>
      </c>
      <c r="I49" s="433">
        <f>[4]OTCHET!I275+[4]OTCHET!I276+[4]OTCHET!I284+[4]OTCHET!I287</f>
        <v>0</v>
      </c>
    </row>
    <row r="50" spans="1:9" ht="15.75">
      <c r="A50" s="491" t="s">
        <v>81</v>
      </c>
      <c r="B50" s="491" t="s">
        <v>82</v>
      </c>
      <c r="C50" s="491"/>
      <c r="D50" s="430">
        <f>+[4]OTCHET!D288</f>
        <v>0</v>
      </c>
      <c r="E50" s="430">
        <f t="shared" si="1"/>
        <v>0</v>
      </c>
      <c r="F50" s="431">
        <f>+[4]OTCHET!F288</f>
        <v>0</v>
      </c>
      <c r="G50" s="432">
        <f>+[4]OTCHET!G288</f>
        <v>0</v>
      </c>
      <c r="H50" s="432">
        <f>+[4]OTCHET!H288</f>
        <v>0</v>
      </c>
      <c r="I50" s="433">
        <f>+[4]OTCHET!I288</f>
        <v>0</v>
      </c>
    </row>
    <row r="51" spans="1:9" ht="15.75">
      <c r="A51" s="485" t="s">
        <v>83</v>
      </c>
      <c r="B51" s="493" t="s">
        <v>84</v>
      </c>
      <c r="C51" s="391"/>
      <c r="D51" s="392">
        <f>+[4]OTCHET!D272</f>
        <v>0</v>
      </c>
      <c r="E51" s="392">
        <f>+F51+G51+H51+I51</f>
        <v>0</v>
      </c>
      <c r="F51" s="393">
        <f>+[4]OTCHET!F272</f>
        <v>0</v>
      </c>
      <c r="G51" s="394">
        <f>+[4]OTCHET!G272</f>
        <v>0</v>
      </c>
      <c r="H51" s="394">
        <f>+[4]OTCHET!H272</f>
        <v>0</v>
      </c>
      <c r="I51" s="395">
        <f>+[4]OTCHET!I272</f>
        <v>0</v>
      </c>
    </row>
    <row r="52" spans="1:9" ht="15.75">
      <c r="A52" s="485" t="s">
        <v>85</v>
      </c>
      <c r="B52" s="493" t="s">
        <v>84</v>
      </c>
      <c r="C52" s="391"/>
      <c r="D52" s="392">
        <f>+[4]OTCHET!D293</f>
        <v>0</v>
      </c>
      <c r="E52" s="392">
        <f t="shared" si="1"/>
        <v>0</v>
      </c>
      <c r="F52" s="393">
        <f>+[4]OTCHET!F293</f>
        <v>0</v>
      </c>
      <c r="G52" s="394">
        <f>+[4]OTCHET!G293</f>
        <v>0</v>
      </c>
      <c r="H52" s="394">
        <f>+[4]OTCHET!H293</f>
        <v>0</v>
      </c>
      <c r="I52" s="395">
        <f>+[4]OTCHET!I293</f>
        <v>0</v>
      </c>
    </row>
    <row r="53" spans="1:9" ht="15.75">
      <c r="A53" s="494" t="s">
        <v>86</v>
      </c>
      <c r="B53" s="494" t="s">
        <v>87</v>
      </c>
      <c r="C53" s="495"/>
      <c r="D53" s="496" t="str">
        <f>[4]OTCHET!D294</f>
        <v>плащания за попълване на държавния резерв</v>
      </c>
      <c r="E53" s="496">
        <f t="shared" si="1"/>
        <v>0</v>
      </c>
      <c r="F53" s="497">
        <f>[4]OTCHET!F294</f>
        <v>0</v>
      </c>
      <c r="G53" s="498">
        <f>[4]OTCHET!G294</f>
        <v>0</v>
      </c>
      <c r="H53" s="498">
        <f>[4]OTCHET!H294</f>
        <v>0</v>
      </c>
      <c r="I53" s="499">
        <f>[4]OTCHET!I294</f>
        <v>0</v>
      </c>
    </row>
    <row r="54" spans="1:9" ht="15.75">
      <c r="A54" s="500" t="s">
        <v>88</v>
      </c>
      <c r="B54" s="501" t="s">
        <v>89</v>
      </c>
      <c r="C54" s="502"/>
      <c r="D54" s="503" t="str">
        <f>[4]OTCHET!D296</f>
        <v>постъпления от продажба на държавния резерв (-)</v>
      </c>
      <c r="E54" s="503">
        <f t="shared" si="1"/>
        <v>0</v>
      </c>
      <c r="F54" s="504">
        <f>[4]OTCHET!F296</f>
        <v>0</v>
      </c>
      <c r="G54" s="505">
        <f>[4]OTCHET!G296</f>
        <v>0</v>
      </c>
      <c r="H54" s="505">
        <f>[4]OTCHET!H296</f>
        <v>0</v>
      </c>
      <c r="I54" s="506">
        <f>[4]OTCHET!I296</f>
        <v>0</v>
      </c>
    </row>
    <row r="55" spans="1:9" ht="15.75">
      <c r="A55" s="436" t="s">
        <v>90</v>
      </c>
      <c r="B55" s="436" t="s">
        <v>91</v>
      </c>
      <c r="C55" s="507"/>
      <c r="D55" s="508">
        <f>+[4]OTCHET!D297</f>
        <v>0</v>
      </c>
      <c r="E55" s="508">
        <f t="shared" si="1"/>
        <v>0</v>
      </c>
      <c r="F55" s="509">
        <f>+[4]OTCHET!F297</f>
        <v>0</v>
      </c>
      <c r="G55" s="510">
        <f>+[4]OTCHET!G297</f>
        <v>0</v>
      </c>
      <c r="H55" s="510">
        <f>+[4]OTCHET!H297</f>
        <v>0</v>
      </c>
      <c r="I55" s="511">
        <f>+[4]OTCHET!I297</f>
        <v>0</v>
      </c>
    </row>
    <row r="56" spans="1:9" ht="19.5" thickBot="1">
      <c r="A56" s="512" t="s">
        <v>92</v>
      </c>
      <c r="B56" s="513" t="s">
        <v>93</v>
      </c>
      <c r="C56" s="513"/>
      <c r="D56" s="514">
        <f t="shared" ref="D56:I56" si="5">+D57+D58+D62</f>
        <v>0</v>
      </c>
      <c r="E56" s="514">
        <f t="shared" si="5"/>
        <v>0</v>
      </c>
      <c r="F56" s="515">
        <f t="shared" si="5"/>
        <v>0</v>
      </c>
      <c r="G56" s="516">
        <f t="shared" si="5"/>
        <v>0</v>
      </c>
      <c r="H56" s="90">
        <f t="shared" si="5"/>
        <v>0</v>
      </c>
      <c r="I56" s="517">
        <f t="shared" si="5"/>
        <v>0</v>
      </c>
    </row>
    <row r="57" spans="1:9" ht="16.5" thickTop="1">
      <c r="A57" s="479" t="s">
        <v>94</v>
      </c>
      <c r="B57" s="480" t="s">
        <v>95</v>
      </c>
      <c r="C57" s="479"/>
      <c r="D57" s="518">
        <f>+[4]OTCHET!D361+[4]OTCHET!D375+[4]OTCHET!D388</f>
        <v>0</v>
      </c>
      <c r="E57" s="518">
        <f t="shared" si="1"/>
        <v>0</v>
      </c>
      <c r="F57" s="519">
        <f>+[4]OTCHET!F361+[4]OTCHET!F375+[4]OTCHET!F388</f>
        <v>0</v>
      </c>
      <c r="G57" s="520">
        <f>+[4]OTCHET!G361+[4]OTCHET!G375+[4]OTCHET!G388</f>
        <v>0</v>
      </c>
      <c r="H57" s="520">
        <f>+[4]OTCHET!H361+[4]OTCHET!H375+[4]OTCHET!H388</f>
        <v>0</v>
      </c>
      <c r="I57" s="521">
        <f>+[4]OTCHET!I361+[4]OTCHET!I375+[4]OTCHET!I388</f>
        <v>0</v>
      </c>
    </row>
    <row r="58" spans="1:9" ht="15.75">
      <c r="A58" s="492" t="s">
        <v>96</v>
      </c>
      <c r="B58" s="491" t="s">
        <v>97</v>
      </c>
      <c r="C58" s="492"/>
      <c r="D58" s="522">
        <f>+[4]OTCHET!D383+[4]OTCHET!D391+[4]OTCHET!D396+[4]OTCHET!D399+[4]OTCHET!D402+[4]OTCHET!D405+[4]OTCHET!D406+[4]OTCHET!D409+[4]OTCHET!D422+[4]OTCHET!D423+[4]OTCHET!D424+[4]OTCHET!D425+[4]OTCHET!D426</f>
        <v>0</v>
      </c>
      <c r="E58" s="522">
        <f t="shared" si="1"/>
        <v>0</v>
      </c>
      <c r="F58" s="523">
        <f>+[4]OTCHET!F383+[4]OTCHET!F391+[4]OTCHET!F396+[4]OTCHET!F399+[4]OTCHET!F402+[4]OTCHET!F405+[4]OTCHET!F406+[4]OTCHET!F409+[4]OTCHET!F422+[4]OTCHET!F423+[4]OTCHET!F424+[4]OTCHET!F425+[4]OTCHET!F426</f>
        <v>0</v>
      </c>
      <c r="G58" s="524">
        <f>+[4]OTCHET!G383+[4]OTCHET!G391+[4]OTCHET!G396+[4]OTCHET!G399+[4]OTCHET!G402+[4]OTCHET!G405+[4]OTCHET!G406+[4]OTCHET!G409+[4]OTCHET!G422+[4]OTCHET!G423+[4]OTCHET!G424+[4]OTCHET!G425+[4]OTCHET!G426</f>
        <v>0</v>
      </c>
      <c r="H58" s="524">
        <f>+[4]OTCHET!H383+[4]OTCHET!H391+[4]OTCHET!H396+[4]OTCHET!H399+[4]OTCHET!H402+[4]OTCHET!H405+[4]OTCHET!H406+[4]OTCHET!H409+[4]OTCHET!H422+[4]OTCHET!H423+[4]OTCHET!H424+[4]OTCHET!H425+[4]OTCHET!H426</f>
        <v>0</v>
      </c>
      <c r="I58" s="525">
        <f>+[4]OTCHET!I383+[4]OTCHET!I391+[4]OTCHET!I396+[4]OTCHET!I399+[4]OTCHET!I402+[4]OTCHET!I405+[4]OTCHET!I406+[4]OTCHET!I409+[4]OTCHET!I422+[4]OTCHET!I423+[4]OTCHET!I424+[4]OTCHET!I425+[4]OTCHET!I426</f>
        <v>0</v>
      </c>
    </row>
    <row r="59" spans="1:9" ht="15.75">
      <c r="A59" s="391" t="s">
        <v>98</v>
      </c>
      <c r="B59" s="391" t="s">
        <v>99</v>
      </c>
      <c r="C59" s="485"/>
      <c r="D59" s="526">
        <f>+[4]OTCHET!D422+[4]OTCHET!D423+[4]OTCHET!D424+[4]OTCHET!D425+[4]OTCHET!D426</f>
        <v>0</v>
      </c>
      <c r="E59" s="526">
        <f t="shared" si="1"/>
        <v>0</v>
      </c>
      <c r="F59" s="527">
        <f>+[4]OTCHET!F422+[4]OTCHET!F423+[4]OTCHET!F424+[4]OTCHET!F425+[4]OTCHET!F426</f>
        <v>0</v>
      </c>
      <c r="G59" s="528">
        <f>+[4]OTCHET!G422+[4]OTCHET!G423+[4]OTCHET!G424+[4]OTCHET!G425+[4]OTCHET!G426</f>
        <v>0</v>
      </c>
      <c r="H59" s="528">
        <f>+[4]OTCHET!H422+[4]OTCHET!H423+[4]OTCHET!H424+[4]OTCHET!H425+[4]OTCHET!H426</f>
        <v>0</v>
      </c>
      <c r="I59" s="529">
        <f>+[4]OTCHET!I422+[4]OTCHET!I423+[4]OTCHET!I424+[4]OTCHET!I425+[4]OTCHET!I426</f>
        <v>0</v>
      </c>
    </row>
    <row r="60" spans="1:9" ht="15.75">
      <c r="A60" s="530" t="s">
        <v>100</v>
      </c>
      <c r="B60" s="530" t="s">
        <v>35</v>
      </c>
      <c r="C60" s="531"/>
      <c r="D60" s="532">
        <f>[4]OTCHET!D405</f>
        <v>0</v>
      </c>
      <c r="E60" s="532">
        <f t="shared" si="1"/>
        <v>0</v>
      </c>
      <c r="F60" s="533">
        <f>[4]OTCHET!F405</f>
        <v>0</v>
      </c>
      <c r="G60" s="534">
        <f>[4]OTCHET!G405</f>
        <v>0</v>
      </c>
      <c r="H60" s="534">
        <f>[4]OTCHET!H405</f>
        <v>0</v>
      </c>
      <c r="I60" s="535">
        <f>[4]OTCHET!I405</f>
        <v>0</v>
      </c>
    </row>
    <row r="61" spans="1:9" ht="15.75">
      <c r="A61" s="81"/>
      <c r="B61" s="536"/>
      <c r="C61" s="479"/>
      <c r="D61" s="518"/>
      <c r="E61" s="518">
        <f t="shared" si="1"/>
        <v>0</v>
      </c>
      <c r="F61" s="519"/>
      <c r="G61" s="520"/>
      <c r="H61" s="520"/>
      <c r="I61" s="521"/>
    </row>
    <row r="62" spans="1:9" ht="15.75">
      <c r="A62" s="537" t="s">
        <v>101</v>
      </c>
      <c r="B62" s="452" t="s">
        <v>102</v>
      </c>
      <c r="C62" s="537"/>
      <c r="D62" s="453">
        <f>[4]OTCHET!D412</f>
        <v>0</v>
      </c>
      <c r="E62" s="453">
        <f t="shared" si="1"/>
        <v>0</v>
      </c>
      <c r="F62" s="454">
        <f>[4]OTCHET!F412</f>
        <v>0</v>
      </c>
      <c r="G62" s="455">
        <f>[4]OTCHET!G412</f>
        <v>0</v>
      </c>
      <c r="H62" s="455">
        <f>[4]OTCHET!H412</f>
        <v>0</v>
      </c>
      <c r="I62" s="456">
        <f>[4]OTCHET!I412</f>
        <v>0</v>
      </c>
    </row>
    <row r="63" spans="1:9" ht="19.5" thickBot="1">
      <c r="A63" s="538" t="s">
        <v>103</v>
      </c>
      <c r="B63" s="539" t="s">
        <v>104</v>
      </c>
      <c r="C63" s="540"/>
      <c r="D63" s="541">
        <f>+[4]OTCHET!D249</f>
        <v>0</v>
      </c>
      <c r="E63" s="541">
        <f t="shared" si="1"/>
        <v>0</v>
      </c>
      <c r="F63" s="542">
        <f>+[4]OTCHET!F249</f>
        <v>0</v>
      </c>
      <c r="G63" s="543">
        <f>+[4]OTCHET!G249</f>
        <v>0</v>
      </c>
      <c r="H63" s="543">
        <f>+[4]OTCHET!H249</f>
        <v>0</v>
      </c>
      <c r="I63" s="544">
        <f>+[4]OTCHET!I249</f>
        <v>0</v>
      </c>
    </row>
    <row r="64" spans="1:9" ht="19.5" thickTop="1">
      <c r="A64" s="545" t="s">
        <v>105</v>
      </c>
      <c r="B64" s="546"/>
      <c r="C64" s="546"/>
      <c r="D64" s="547">
        <f t="shared" ref="D64:I64" si="6">+D22-D38+D56-D63</f>
        <v>0</v>
      </c>
      <c r="E64" s="547">
        <f t="shared" si="6"/>
        <v>-31235</v>
      </c>
      <c r="F64" s="548">
        <f t="shared" si="6"/>
        <v>-31235</v>
      </c>
      <c r="G64" s="549">
        <f t="shared" si="6"/>
        <v>0</v>
      </c>
      <c r="H64" s="549">
        <f t="shared" si="6"/>
        <v>0</v>
      </c>
      <c r="I64" s="550">
        <f t="shared" si="6"/>
        <v>0</v>
      </c>
    </row>
    <row r="65" spans="1:9">
      <c r="A65" s="237" t="e">
        <f>+IF(+SUM(D$65:I$65)=0,0,"Контрола: дефицит/излишък = финансиране с обратен знак (V. + VІ. = 0)")</f>
        <v>#VALUE!</v>
      </c>
      <c r="B65" s="551"/>
      <c r="C65" s="551"/>
      <c r="D65" s="552" t="e">
        <f t="shared" ref="D65:I65" si="7">+D$64+D$66</f>
        <v>#VALUE!</v>
      </c>
      <c r="E65" s="552">
        <f t="shared" si="7"/>
        <v>0</v>
      </c>
      <c r="F65" s="553">
        <f t="shared" si="7"/>
        <v>0</v>
      </c>
      <c r="G65" s="553">
        <f t="shared" si="7"/>
        <v>0</v>
      </c>
      <c r="H65" s="553">
        <f t="shared" si="7"/>
        <v>0</v>
      </c>
      <c r="I65" s="554">
        <f t="shared" si="7"/>
        <v>0</v>
      </c>
    </row>
    <row r="66" spans="1:9" ht="19.5" thickBot="1">
      <c r="A66" s="379" t="s">
        <v>106</v>
      </c>
      <c r="B66" s="555" t="s">
        <v>107</v>
      </c>
      <c r="C66" s="555"/>
      <c r="D66" s="556" t="e">
        <f>SUM(+D68+D76+D77+D84+D85+D86+D89+D90+D91+D92+D93+D94+D95)</f>
        <v>#VALUE!</v>
      </c>
      <c r="E66" s="556">
        <f>SUM(+E68+E76+E77+E84+E85+E86+E89+E90+E91+E92+E93+E94+E95)</f>
        <v>31235</v>
      </c>
      <c r="F66" s="557">
        <f t="shared" ref="F66:I66" si="8">SUM(+F68+F76+F77+F84+F85+F86+F89+F90+F91+F92+F93+F94+F95)</f>
        <v>31235</v>
      </c>
      <c r="G66" s="558">
        <f>SUM(+G68+G76+G77+G84+G85+G86+G89+G90+G91+G92+G93+G94+G95)</f>
        <v>0</v>
      </c>
      <c r="H66" s="558">
        <f>SUM(+H68+H76+H77+H84+H85+H86+H89+H90+H91+H92+H93+H94+H95)</f>
        <v>0</v>
      </c>
      <c r="I66" s="559">
        <f>SUM(+I68+I76+I77+I84+I85+I86+I89+I90+I91+I92+I93+I94+I95)</f>
        <v>0</v>
      </c>
    </row>
    <row r="67" spans="1:9" ht="16.5" thickTop="1">
      <c r="A67" s="560"/>
      <c r="B67" s="560"/>
      <c r="C67" s="560"/>
      <c r="D67" s="561"/>
      <c r="E67" s="562">
        <f t="shared" si="1"/>
        <v>0</v>
      </c>
      <c r="F67" s="563"/>
      <c r="G67" s="564"/>
      <c r="H67" s="564"/>
      <c r="I67" s="565"/>
    </row>
    <row r="68" spans="1:9" ht="15.75">
      <c r="A68" s="485" t="s">
        <v>108</v>
      </c>
      <c r="B68" s="391" t="s">
        <v>109</v>
      </c>
      <c r="C68" s="485"/>
      <c r="D68" s="526" t="e">
        <f>SUM(D69:D75)</f>
        <v>#VALUE!</v>
      </c>
      <c r="E68" s="526">
        <f>SUM(E69:E75)</f>
        <v>0</v>
      </c>
      <c r="F68" s="527">
        <f t="shared" ref="F68:I68" si="9">SUM(F69:F75)</f>
        <v>0</v>
      </c>
      <c r="G68" s="528">
        <f>SUM(G69:G75)</f>
        <v>0</v>
      </c>
      <c r="H68" s="528">
        <f>SUM(H69:H75)</f>
        <v>0</v>
      </c>
      <c r="I68" s="529">
        <f>SUM(I69:I75)</f>
        <v>0</v>
      </c>
    </row>
    <row r="69" spans="1:9" ht="15.75">
      <c r="A69" s="566" t="s">
        <v>110</v>
      </c>
      <c r="B69" s="566" t="s">
        <v>111</v>
      </c>
      <c r="C69" s="566"/>
      <c r="D69" s="567" t="e">
        <f>+[4]OTCHET!D482+[4]OTCHET!D483+[4]OTCHET!D486+[4]OTCHET!D487+[4]OTCHET!D490+[4]OTCHET!D491+[4]OTCHET!D495</f>
        <v>#VALUE!</v>
      </c>
      <c r="E69" s="567">
        <f t="shared" si="1"/>
        <v>0</v>
      </c>
      <c r="F69" s="568">
        <f>+[4]OTCHET!F482+[4]OTCHET!F483+[4]OTCHET!F486+[4]OTCHET!F487+[4]OTCHET!F490+[4]OTCHET!F491+[4]OTCHET!F495</f>
        <v>0</v>
      </c>
      <c r="G69" s="569">
        <f>+[4]OTCHET!G482+[4]OTCHET!G483+[4]OTCHET!G486+[4]OTCHET!G487+[4]OTCHET!G490+[4]OTCHET!G491+[4]OTCHET!G495</f>
        <v>0</v>
      </c>
      <c r="H69" s="569">
        <f>+[4]OTCHET!H482+[4]OTCHET!H483+[4]OTCHET!H486+[4]OTCHET!H487+[4]OTCHET!H490+[4]OTCHET!H491+[4]OTCHET!H495</f>
        <v>0</v>
      </c>
      <c r="I69" s="570">
        <f>+[4]OTCHET!I482+[4]OTCHET!I483+[4]OTCHET!I486+[4]OTCHET!I487+[4]OTCHET!I490+[4]OTCHET!I491+[4]OTCHET!I495</f>
        <v>0</v>
      </c>
    </row>
    <row r="70" spans="1:9" ht="15.75">
      <c r="A70" s="571" t="s">
        <v>112</v>
      </c>
      <c r="B70" s="571" t="s">
        <v>113</v>
      </c>
      <c r="C70" s="571"/>
      <c r="D70" s="572" t="e">
        <f>+[4]OTCHET!D484+[4]OTCHET!D485+[4]OTCHET!D488+[4]OTCHET!D489+[4]OTCHET!D492+[4]OTCHET!D493+[4]OTCHET!D494+[4]OTCHET!D496</f>
        <v>#VALUE!</v>
      </c>
      <c r="E70" s="572">
        <f t="shared" si="1"/>
        <v>0</v>
      </c>
      <c r="F70" s="573">
        <f>+[4]OTCHET!F484+[4]OTCHET!F485+[4]OTCHET!F488+[4]OTCHET!F489+[4]OTCHET!F492+[4]OTCHET!F493+[4]OTCHET!F494+[4]OTCHET!F496</f>
        <v>0</v>
      </c>
      <c r="G70" s="574">
        <f>+[4]OTCHET!G484+[4]OTCHET!G485+[4]OTCHET!G488+[4]OTCHET!G489+[4]OTCHET!G492+[4]OTCHET!G493+[4]OTCHET!G494+[4]OTCHET!G496</f>
        <v>0</v>
      </c>
      <c r="H70" s="574">
        <f>+[4]OTCHET!H484+[4]OTCHET!H485+[4]OTCHET!H488+[4]OTCHET!H489+[4]OTCHET!H492+[4]OTCHET!H493+[4]OTCHET!H494+[4]OTCHET!H496</f>
        <v>0</v>
      </c>
      <c r="I70" s="575">
        <f>+[4]OTCHET!I484+[4]OTCHET!I485+[4]OTCHET!I488+[4]OTCHET!I489+[4]OTCHET!I492+[4]OTCHET!I493+[4]OTCHET!I494+[4]OTCHET!I496</f>
        <v>0</v>
      </c>
    </row>
    <row r="71" spans="1:9" ht="15.75">
      <c r="A71" s="571" t="s">
        <v>114</v>
      </c>
      <c r="B71" s="571" t="s">
        <v>115</v>
      </c>
      <c r="C71" s="571"/>
      <c r="D71" s="572">
        <f>+[4]OTCHET!D497</f>
        <v>0</v>
      </c>
      <c r="E71" s="572">
        <f t="shared" si="1"/>
        <v>0</v>
      </c>
      <c r="F71" s="573">
        <f>+[4]OTCHET!F497</f>
        <v>0</v>
      </c>
      <c r="G71" s="574">
        <f>+[4]OTCHET!G497</f>
        <v>0</v>
      </c>
      <c r="H71" s="574">
        <f>+[4]OTCHET!H497</f>
        <v>0</v>
      </c>
      <c r="I71" s="575">
        <f>+[4]OTCHET!I497</f>
        <v>0</v>
      </c>
    </row>
    <row r="72" spans="1:9" ht="15.75">
      <c r="A72" s="571" t="s">
        <v>116</v>
      </c>
      <c r="B72" s="571" t="s">
        <v>117</v>
      </c>
      <c r="C72" s="571"/>
      <c r="D72" s="572">
        <f>+[4]OTCHET!D502</f>
        <v>0</v>
      </c>
      <c r="E72" s="572">
        <f t="shared" si="1"/>
        <v>0</v>
      </c>
      <c r="F72" s="573">
        <f>+[4]OTCHET!F502</f>
        <v>0</v>
      </c>
      <c r="G72" s="574">
        <f>+[4]OTCHET!G502</f>
        <v>0</v>
      </c>
      <c r="H72" s="574">
        <f>+[4]OTCHET!H502</f>
        <v>0</v>
      </c>
      <c r="I72" s="575">
        <f>+[4]OTCHET!I502</f>
        <v>0</v>
      </c>
    </row>
    <row r="73" spans="1:9" ht="15.75">
      <c r="A73" s="571" t="s">
        <v>118</v>
      </c>
      <c r="B73" s="571" t="s">
        <v>119</v>
      </c>
      <c r="C73" s="571"/>
      <c r="D73" s="572" t="str">
        <f>+[4]OTCHET!D542</f>
        <v>с чуждестранни ценни книжа и финасови активи (+/-)</v>
      </c>
      <c r="E73" s="572">
        <f t="shared" si="1"/>
        <v>0</v>
      </c>
      <c r="F73" s="573">
        <f>+[4]OTCHET!F542</f>
        <v>0</v>
      </c>
      <c r="G73" s="574">
        <f>+[4]OTCHET!G542</f>
        <v>0</v>
      </c>
      <c r="H73" s="574">
        <f>+[4]OTCHET!H542</f>
        <v>0</v>
      </c>
      <c r="I73" s="575">
        <f>+[4]OTCHET!I542</f>
        <v>0</v>
      </c>
    </row>
    <row r="74" spans="1:9" ht="15.75">
      <c r="A74" s="576" t="s">
        <v>120</v>
      </c>
      <c r="B74" s="576" t="s">
        <v>121</v>
      </c>
      <c r="C74" s="576"/>
      <c r="D74" s="572" t="e">
        <f>+[4]OTCHET!D581+[4]OTCHET!D582</f>
        <v>#VALUE!</v>
      </c>
      <c r="E74" s="572">
        <f t="shared" si="1"/>
        <v>0</v>
      </c>
      <c r="F74" s="573">
        <f>+[4]OTCHET!F581+[4]OTCHET!F582</f>
        <v>0</v>
      </c>
      <c r="G74" s="574">
        <f>+[4]OTCHET!G581+[4]OTCHET!G582</f>
        <v>0</v>
      </c>
      <c r="H74" s="574">
        <f>+[4]OTCHET!H581+[4]OTCHET!H582</f>
        <v>0</v>
      </c>
      <c r="I74" s="575">
        <f>+[4]OTCHET!I581+[4]OTCHET!I582</f>
        <v>0</v>
      </c>
    </row>
    <row r="75" spans="1:9" ht="15.75">
      <c r="A75" s="577" t="s">
        <v>122</v>
      </c>
      <c r="B75" s="577" t="s">
        <v>123</v>
      </c>
      <c r="C75" s="577"/>
      <c r="D75" s="578" t="e">
        <f>+[4]OTCHET!D583+[4]OTCHET!D584+[4]OTCHET!D585</f>
        <v>#VALUE!</v>
      </c>
      <c r="E75" s="578">
        <f t="shared" si="1"/>
        <v>0</v>
      </c>
      <c r="F75" s="579">
        <f>+[4]OTCHET!F583+[4]OTCHET!F584+[4]OTCHET!F585</f>
        <v>0</v>
      </c>
      <c r="G75" s="580">
        <f>+[4]OTCHET!G583+[4]OTCHET!G584+[4]OTCHET!G585</f>
        <v>0</v>
      </c>
      <c r="H75" s="580">
        <f>+[4]OTCHET!H583+[4]OTCHET!H584+[4]OTCHET!H585</f>
        <v>0</v>
      </c>
      <c r="I75" s="581">
        <f>+[4]OTCHET!I583+[4]OTCHET!I584+[4]OTCHET!I585</f>
        <v>0</v>
      </c>
    </row>
    <row r="76" spans="1:9" ht="15.75">
      <c r="A76" s="479" t="s">
        <v>124</v>
      </c>
      <c r="B76" s="480" t="s">
        <v>125</v>
      </c>
      <c r="C76" s="479"/>
      <c r="D76" s="518">
        <f>[4]OTCHET!D461</f>
        <v>0</v>
      </c>
      <c r="E76" s="518">
        <f t="shared" si="1"/>
        <v>0</v>
      </c>
      <c r="F76" s="519">
        <f>[4]OTCHET!F461</f>
        <v>0</v>
      </c>
      <c r="G76" s="520">
        <f>[4]OTCHET!G461</f>
        <v>0</v>
      </c>
      <c r="H76" s="520">
        <f>[4]OTCHET!H461</f>
        <v>0</v>
      </c>
      <c r="I76" s="521">
        <f>[4]OTCHET!I461</f>
        <v>0</v>
      </c>
    </row>
    <row r="77" spans="1:9" ht="15.75">
      <c r="A77" s="485" t="s">
        <v>126</v>
      </c>
      <c r="B77" s="391" t="s">
        <v>127</v>
      </c>
      <c r="C77" s="485"/>
      <c r="D77" s="526" t="e">
        <f>SUM(D78:D83)</f>
        <v>#VALUE!</v>
      </c>
      <c r="E77" s="526">
        <f>SUM(E78:E83)</f>
        <v>0</v>
      </c>
      <c r="F77" s="527">
        <f t="shared" ref="F77:I77" si="10">SUM(F78:F83)</f>
        <v>0</v>
      </c>
      <c r="G77" s="528">
        <f>SUM(G78:G83)</f>
        <v>0</v>
      </c>
      <c r="H77" s="528">
        <f>SUM(H78:H83)</f>
        <v>0</v>
      </c>
      <c r="I77" s="529">
        <f>SUM(I78:I83)</f>
        <v>0</v>
      </c>
    </row>
    <row r="78" spans="1:9" ht="15.75">
      <c r="A78" s="566" t="s">
        <v>128</v>
      </c>
      <c r="B78" s="566" t="s">
        <v>129</v>
      </c>
      <c r="C78" s="566"/>
      <c r="D78" s="567" t="e">
        <f>+[4]OTCHET!D466+[4]OTCHET!D469</f>
        <v>#VALUE!</v>
      </c>
      <c r="E78" s="567">
        <f t="shared" si="1"/>
        <v>0</v>
      </c>
      <c r="F78" s="568">
        <f>+[4]OTCHET!F466+[4]OTCHET!F469</f>
        <v>0</v>
      </c>
      <c r="G78" s="569">
        <f>+[4]OTCHET!G466+[4]OTCHET!G469</f>
        <v>0</v>
      </c>
      <c r="H78" s="569">
        <f>+[4]OTCHET!H466+[4]OTCHET!H469</f>
        <v>0</v>
      </c>
      <c r="I78" s="570">
        <f>+[4]OTCHET!I466+[4]OTCHET!I469</f>
        <v>0</v>
      </c>
    </row>
    <row r="79" spans="1:9" ht="15.75">
      <c r="A79" s="571" t="s">
        <v>130</v>
      </c>
      <c r="B79" s="571" t="s">
        <v>131</v>
      </c>
      <c r="C79" s="571"/>
      <c r="D79" s="572" t="e">
        <f>+[4]OTCHET!D467+[4]OTCHET!D470</f>
        <v>#VALUE!</v>
      </c>
      <c r="E79" s="572">
        <f t="shared" si="1"/>
        <v>0</v>
      </c>
      <c r="F79" s="573">
        <f>+[4]OTCHET!F467+[4]OTCHET!F470</f>
        <v>0</v>
      </c>
      <c r="G79" s="574">
        <f>+[4]OTCHET!G467+[4]OTCHET!G470</f>
        <v>0</v>
      </c>
      <c r="H79" s="574">
        <f>+[4]OTCHET!H467+[4]OTCHET!H470</f>
        <v>0</v>
      </c>
      <c r="I79" s="575">
        <f>+[4]OTCHET!I467+[4]OTCHET!I470</f>
        <v>0</v>
      </c>
    </row>
    <row r="80" spans="1:9" ht="15.75">
      <c r="A80" s="571" t="s">
        <v>132</v>
      </c>
      <c r="B80" s="571" t="s">
        <v>133</v>
      </c>
      <c r="C80" s="571"/>
      <c r="D80" s="572">
        <f>[4]OTCHET!D471</f>
        <v>0</v>
      </c>
      <c r="E80" s="572">
        <f t="shared" si="1"/>
        <v>0</v>
      </c>
      <c r="F80" s="573">
        <f>[4]OTCHET!F471</f>
        <v>0</v>
      </c>
      <c r="G80" s="574">
        <f>[4]OTCHET!G471</f>
        <v>0</v>
      </c>
      <c r="H80" s="574">
        <f>[4]OTCHET!H471</f>
        <v>0</v>
      </c>
      <c r="I80" s="575">
        <f>[4]OTCHET!I471</f>
        <v>0</v>
      </c>
    </row>
    <row r="81" spans="1:9" ht="15.75">
      <c r="A81" s="571"/>
      <c r="B81" s="571"/>
      <c r="C81" s="571"/>
      <c r="D81" s="572"/>
      <c r="E81" s="572">
        <f t="shared" si="1"/>
        <v>0</v>
      </c>
      <c r="F81" s="573"/>
      <c r="G81" s="574"/>
      <c r="H81" s="574"/>
      <c r="I81" s="575"/>
    </row>
    <row r="82" spans="1:9" ht="15.75">
      <c r="A82" s="571" t="s">
        <v>134</v>
      </c>
      <c r="B82" s="571" t="s">
        <v>135</v>
      </c>
      <c r="C82" s="571"/>
      <c r="D82" s="572" t="str">
        <f>+[4]OTCHET!D479</f>
        <v>предоставени заеми на крайни бенефициенти (-)</v>
      </c>
      <c r="E82" s="572">
        <f t="shared" si="1"/>
        <v>0</v>
      </c>
      <c r="F82" s="573">
        <f>+[4]OTCHET!F479</f>
        <v>0</v>
      </c>
      <c r="G82" s="574">
        <f>+[4]OTCHET!G479</f>
        <v>0</v>
      </c>
      <c r="H82" s="574">
        <f>+[4]OTCHET!H479</f>
        <v>0</v>
      </c>
      <c r="I82" s="575">
        <f>+[4]OTCHET!I479</f>
        <v>0</v>
      </c>
    </row>
    <row r="83" spans="1:9" ht="15.75">
      <c r="A83" s="582" t="s">
        <v>136</v>
      </c>
      <c r="B83" s="582" t="s">
        <v>137</v>
      </c>
      <c r="C83" s="582"/>
      <c r="D83" s="578" t="str">
        <f>+[4]OTCHET!D480</f>
        <v>възстановени суми по предоставени заеми на крайни бенефиценти (+)</v>
      </c>
      <c r="E83" s="578">
        <f t="shared" si="1"/>
        <v>0</v>
      </c>
      <c r="F83" s="579">
        <f>+[4]OTCHET!F480</f>
        <v>0</v>
      </c>
      <c r="G83" s="580">
        <f>+[4]OTCHET!G480</f>
        <v>0</v>
      </c>
      <c r="H83" s="580">
        <f>+[4]OTCHET!H480</f>
        <v>0</v>
      </c>
      <c r="I83" s="581">
        <f>+[4]OTCHET!I480</f>
        <v>0</v>
      </c>
    </row>
    <row r="84" spans="1:9" ht="15.75">
      <c r="A84" s="479" t="s">
        <v>138</v>
      </c>
      <c r="B84" s="480" t="s">
        <v>139</v>
      </c>
      <c r="C84" s="479"/>
      <c r="D84" s="518">
        <f>[4]OTCHET!D535</f>
        <v>0</v>
      </c>
      <c r="E84" s="518">
        <f t="shared" si="1"/>
        <v>0</v>
      </c>
      <c r="F84" s="519">
        <f>[4]OTCHET!F535</f>
        <v>0</v>
      </c>
      <c r="G84" s="520">
        <f>[4]OTCHET!G535</f>
        <v>0</v>
      </c>
      <c r="H84" s="520">
        <f>[4]OTCHET!H535</f>
        <v>0</v>
      </c>
      <c r="I84" s="521">
        <f>[4]OTCHET!I535</f>
        <v>0</v>
      </c>
    </row>
    <row r="85" spans="1:9" ht="15.75">
      <c r="A85" s="492" t="s">
        <v>140</v>
      </c>
      <c r="B85" s="491" t="s">
        <v>141</v>
      </c>
      <c r="C85" s="492"/>
      <c r="D85" s="522">
        <f>[4]OTCHET!D536</f>
        <v>0</v>
      </c>
      <c r="E85" s="522">
        <f t="shared" si="1"/>
        <v>0</v>
      </c>
      <c r="F85" s="523">
        <f>[4]OTCHET!F536</f>
        <v>0</v>
      </c>
      <c r="G85" s="524">
        <f>[4]OTCHET!G536</f>
        <v>0</v>
      </c>
      <c r="H85" s="524">
        <f>[4]OTCHET!H536</f>
        <v>0</v>
      </c>
      <c r="I85" s="525">
        <f>[4]OTCHET!I536</f>
        <v>0</v>
      </c>
    </row>
    <row r="86" spans="1:9" ht="15.75">
      <c r="A86" s="485" t="s">
        <v>142</v>
      </c>
      <c r="B86" s="391" t="s">
        <v>143</v>
      </c>
      <c r="C86" s="485"/>
      <c r="D86" s="526" t="e">
        <f>+D87+D88</f>
        <v>#VALUE!</v>
      </c>
      <c r="E86" s="526">
        <f>+E87+E88</f>
        <v>31235</v>
      </c>
      <c r="F86" s="527">
        <f t="shared" ref="F86:I86" si="11">+F87+F88</f>
        <v>31235</v>
      </c>
      <c r="G86" s="528">
        <f>+G87+G88</f>
        <v>0</v>
      </c>
      <c r="H86" s="528">
        <f>+H87+H88</f>
        <v>0</v>
      </c>
      <c r="I86" s="529">
        <f>+I87+I88</f>
        <v>0</v>
      </c>
    </row>
    <row r="87" spans="1:9" ht="15.75">
      <c r="A87" s="566" t="s">
        <v>144</v>
      </c>
      <c r="B87" s="566" t="s">
        <v>145</v>
      </c>
      <c r="C87" s="583"/>
      <c r="D87" s="567" t="e">
        <f>+[4]OTCHET!D503+[4]OTCHET!D512+[4]OTCHET!D516+[4]OTCHET!D543</f>
        <v>#VALUE!</v>
      </c>
      <c r="E87" s="567">
        <f t="shared" si="1"/>
        <v>0</v>
      </c>
      <c r="F87" s="568">
        <f>+[4]OTCHET!F503+[4]OTCHET!F512+[4]OTCHET!F516+[4]OTCHET!F543</f>
        <v>0</v>
      </c>
      <c r="G87" s="569">
        <f>+[4]OTCHET!G503+[4]OTCHET!G512+[4]OTCHET!G516+[4]OTCHET!G543</f>
        <v>0</v>
      </c>
      <c r="H87" s="569">
        <f>+[4]OTCHET!H503+[4]OTCHET!H512+[4]OTCHET!H516+[4]OTCHET!H543</f>
        <v>0</v>
      </c>
      <c r="I87" s="570">
        <f>+[4]OTCHET!I503+[4]OTCHET!I512+[4]OTCHET!I516+[4]OTCHET!I543</f>
        <v>0</v>
      </c>
    </row>
    <row r="88" spans="1:9" ht="15.75">
      <c r="A88" s="582" t="s">
        <v>146</v>
      </c>
      <c r="B88" s="582" t="s">
        <v>147</v>
      </c>
      <c r="C88" s="584"/>
      <c r="D88" s="578">
        <f>+[4]OTCHET!D521+[4]OTCHET!D524+[4]OTCHET!D544</f>
        <v>0</v>
      </c>
      <c r="E88" s="578">
        <f t="shared" si="1"/>
        <v>31235</v>
      </c>
      <c r="F88" s="579">
        <f>+[4]OTCHET!F521+[4]OTCHET!F524+[4]OTCHET!F544</f>
        <v>31235</v>
      </c>
      <c r="G88" s="580">
        <f>+[4]OTCHET!G521+[4]OTCHET!G524+[4]OTCHET!G544</f>
        <v>0</v>
      </c>
      <c r="H88" s="580">
        <f>+[4]OTCHET!H521+[4]OTCHET!H524+[4]OTCHET!H544</f>
        <v>0</v>
      </c>
      <c r="I88" s="581">
        <f>+[4]OTCHET!I521+[4]OTCHET!I524+[4]OTCHET!I544</f>
        <v>0</v>
      </c>
    </row>
    <row r="89" spans="1:9" ht="15.75">
      <c r="A89" s="479" t="s">
        <v>148</v>
      </c>
      <c r="B89" s="480" t="s">
        <v>149</v>
      </c>
      <c r="C89" s="585"/>
      <c r="D89" s="518">
        <f>[4]OTCHET!D531</f>
        <v>0</v>
      </c>
      <c r="E89" s="518">
        <f t="shared" ref="E89:E96" si="12">+F89+G89+H89+I89</f>
        <v>0</v>
      </c>
      <c r="F89" s="519">
        <f>[4]OTCHET!F531</f>
        <v>0</v>
      </c>
      <c r="G89" s="520">
        <f>[4]OTCHET!G531</f>
        <v>0</v>
      </c>
      <c r="H89" s="520">
        <f>[4]OTCHET!H531</f>
        <v>0</v>
      </c>
      <c r="I89" s="521">
        <f>[4]OTCHET!I531</f>
        <v>0</v>
      </c>
    </row>
    <row r="90" spans="1:9" ht="15.75">
      <c r="A90" s="492" t="s">
        <v>150</v>
      </c>
      <c r="B90" s="491" t="s">
        <v>151</v>
      </c>
      <c r="C90" s="492"/>
      <c r="D90" s="522" t="e">
        <f>+[4]OTCHET!D567+[4]OTCHET!D568+[4]OTCHET!D569+[4]OTCHET!D570+[4]OTCHET!D571+[4]OTCHET!D572</f>
        <v>#VALUE!</v>
      </c>
      <c r="E90" s="522">
        <f t="shared" si="12"/>
        <v>0</v>
      </c>
      <c r="F90" s="523">
        <f>+[4]OTCHET!F567+[4]OTCHET!F568+[4]OTCHET!F569+[4]OTCHET!F570+[4]OTCHET!F571+[4]OTCHET!F572</f>
        <v>0</v>
      </c>
      <c r="G90" s="524">
        <f>+[4]OTCHET!G567+[4]OTCHET!G568+[4]OTCHET!G569+[4]OTCHET!G570+[4]OTCHET!G571+[4]OTCHET!G572</f>
        <v>0</v>
      </c>
      <c r="H90" s="524">
        <f>+[4]OTCHET!H567+[4]OTCHET!H568+[4]OTCHET!H569+[4]OTCHET!H570+[4]OTCHET!H571+[4]OTCHET!H572</f>
        <v>0</v>
      </c>
      <c r="I90" s="525">
        <f>+[4]OTCHET!I567+[4]OTCHET!I568+[4]OTCHET!I569+[4]OTCHET!I570+[4]OTCHET!I571+[4]OTCHET!I572</f>
        <v>0</v>
      </c>
    </row>
    <row r="91" spans="1:9" ht="15.75">
      <c r="A91" s="586" t="s">
        <v>152</v>
      </c>
      <c r="B91" s="586" t="s">
        <v>153</v>
      </c>
      <c r="C91" s="586"/>
      <c r="D91" s="430" t="e">
        <f>+[4]OTCHET!D573+[4]OTCHET!D574+[4]OTCHET!D575+[4]OTCHET!D576+[4]OTCHET!D577+[4]OTCHET!D578+[4]OTCHET!D579</f>
        <v>#VALUE!</v>
      </c>
      <c r="E91" s="430">
        <f t="shared" si="12"/>
        <v>0</v>
      </c>
      <c r="F91" s="431">
        <f>+[4]OTCHET!F573+[4]OTCHET!F574+[4]OTCHET!F575+[4]OTCHET!F576+[4]OTCHET!F577+[4]OTCHET!F578+[4]OTCHET!F579</f>
        <v>0</v>
      </c>
      <c r="G91" s="432">
        <f>+[4]OTCHET!G573+[4]OTCHET!G574+[4]OTCHET!G575+[4]OTCHET!G576+[4]OTCHET!G577+[4]OTCHET!G578+[4]OTCHET!G579</f>
        <v>0</v>
      </c>
      <c r="H91" s="432">
        <f>+[4]OTCHET!H573+[4]OTCHET!H574+[4]OTCHET!H575+[4]OTCHET!H576+[4]OTCHET!H577+[4]OTCHET!H578+[4]OTCHET!H579</f>
        <v>0</v>
      </c>
      <c r="I91" s="433">
        <f>+[4]OTCHET!I573+[4]OTCHET!I574+[4]OTCHET!I575+[4]OTCHET!I576+[4]OTCHET!I577+[4]OTCHET!I578+[4]OTCHET!I579</f>
        <v>0</v>
      </c>
    </row>
    <row r="92" spans="1:9" ht="15.75">
      <c r="A92" s="491" t="s">
        <v>154</v>
      </c>
      <c r="B92" s="491" t="s">
        <v>155</v>
      </c>
      <c r="C92" s="586"/>
      <c r="D92" s="430" t="str">
        <f>+[4]OTCHET!D580</f>
        <v xml:space="preserve"> преоценка на валутни наличности (нереализирани курсови разлики) по сметки и средства в страната  (+/-)</v>
      </c>
      <c r="E92" s="430">
        <f t="shared" si="12"/>
        <v>0</v>
      </c>
      <c r="F92" s="431">
        <f>+[4]OTCHET!F580</f>
        <v>0</v>
      </c>
      <c r="G92" s="432">
        <f>+[4]OTCHET!G580</f>
        <v>0</v>
      </c>
      <c r="H92" s="432">
        <f>+[4]OTCHET!H580</f>
        <v>0</v>
      </c>
      <c r="I92" s="433">
        <f>+[4]OTCHET!I580</f>
        <v>0</v>
      </c>
    </row>
    <row r="93" spans="1:9" ht="15.75">
      <c r="A93" s="491" t="s">
        <v>156</v>
      </c>
      <c r="B93" s="491" t="s">
        <v>157</v>
      </c>
      <c r="C93" s="491"/>
      <c r="D93" s="430" t="e">
        <f>+[4]OTCHET!D587+[4]OTCHET!D588</f>
        <v>#VALUE!</v>
      </c>
      <c r="E93" s="430">
        <f t="shared" si="12"/>
        <v>0</v>
      </c>
      <c r="F93" s="431">
        <f>+[4]OTCHET!F587+[4]OTCHET!F588</f>
        <v>0</v>
      </c>
      <c r="G93" s="432">
        <f>+[4]OTCHET!G587+[4]OTCHET!G588</f>
        <v>0</v>
      </c>
      <c r="H93" s="432">
        <f>+[4]OTCHET!H587+[4]OTCHET!H588</f>
        <v>0</v>
      </c>
      <c r="I93" s="433">
        <f>+[4]OTCHET!I587+[4]OTCHET!I588</f>
        <v>0</v>
      </c>
    </row>
    <row r="94" spans="1:9" ht="15.75">
      <c r="A94" s="491" t="s">
        <v>158</v>
      </c>
      <c r="B94" s="586" t="s">
        <v>159</v>
      </c>
      <c r="C94" s="491"/>
      <c r="D94" s="430" t="e">
        <f>+[4]OTCHET!D589+[4]OTCHET!D590</f>
        <v>#VALUE!</v>
      </c>
      <c r="E94" s="430">
        <f t="shared" si="12"/>
        <v>0</v>
      </c>
      <c r="F94" s="431">
        <f>+[4]OTCHET!F589+[4]OTCHET!F590</f>
        <v>0</v>
      </c>
      <c r="G94" s="432">
        <f>+[4]OTCHET!G589+[4]OTCHET!G590</f>
        <v>0</v>
      </c>
      <c r="H94" s="432">
        <f>+[4]OTCHET!H589+[4]OTCHET!H590</f>
        <v>0</v>
      </c>
      <c r="I94" s="433">
        <f>+[4]OTCHET!I589+[4]OTCHET!I590</f>
        <v>0</v>
      </c>
    </row>
    <row r="95" spans="1:9" ht="15.75">
      <c r="A95" s="391" t="s">
        <v>160</v>
      </c>
      <c r="B95" s="391" t="s">
        <v>161</v>
      </c>
      <c r="C95" s="391"/>
      <c r="D95" s="392">
        <f>[4]OTCHET!D591</f>
        <v>0</v>
      </c>
      <c r="E95" s="392">
        <f t="shared" si="12"/>
        <v>0</v>
      </c>
      <c r="F95" s="393">
        <f>[4]OTCHET!F591</f>
        <v>0</v>
      </c>
      <c r="G95" s="394">
        <f>[4]OTCHET!G591</f>
        <v>0</v>
      </c>
      <c r="H95" s="394">
        <f>[4]OTCHET!H591</f>
        <v>0</v>
      </c>
      <c r="I95" s="395">
        <f>[4]OTCHET!I591</f>
        <v>0</v>
      </c>
    </row>
    <row r="96" spans="1:9" ht="16.5" thickBot="1">
      <c r="A96" s="587" t="s">
        <v>162</v>
      </c>
      <c r="B96" s="587" t="s">
        <v>163</v>
      </c>
      <c r="C96" s="587"/>
      <c r="D96" s="588" t="str">
        <f>+[4]OTCHET!D594</f>
        <v>покупко-продажба на валута (+/-)</v>
      </c>
      <c r="E96" s="588">
        <f t="shared" si="12"/>
        <v>0</v>
      </c>
      <c r="F96" s="589">
        <f>+[4]OTCHET!F594</f>
        <v>0</v>
      </c>
      <c r="G96" s="590">
        <f>+[4]OTCHET!G594</f>
        <v>0</v>
      </c>
      <c r="H96" s="590">
        <f>+[4]OTCHET!H594</f>
        <v>0</v>
      </c>
      <c r="I96" s="591">
        <f>+[4]OTCHET!I594</f>
        <v>0</v>
      </c>
    </row>
    <row r="97" spans="1:9" ht="15.75">
      <c r="A97" s="321" t="e">
        <f>+IF(+SUM(D$65:I$65)=0,0,"Контрола: дефицит/излишък = финансиране с обратен знак (V. + VІ. = 0)")</f>
        <v>#VALUE!</v>
      </c>
      <c r="B97" s="592"/>
      <c r="C97" s="592"/>
      <c r="D97" s="593" t="e">
        <f t="shared" ref="D97:I97" si="13">+D$64+D$66</f>
        <v>#VALUE!</v>
      </c>
      <c r="E97" s="593">
        <f t="shared" si="13"/>
        <v>0</v>
      </c>
      <c r="F97" s="594">
        <f t="shared" si="13"/>
        <v>0</v>
      </c>
      <c r="G97" s="594">
        <f t="shared" si="13"/>
        <v>0</v>
      </c>
      <c r="H97" s="594">
        <f t="shared" si="13"/>
        <v>0</v>
      </c>
      <c r="I97" s="594">
        <f t="shared" si="13"/>
        <v>0</v>
      </c>
    </row>
    <row r="98" spans="1:9" ht="15.75">
      <c r="A98" s="595"/>
      <c r="B98" s="595"/>
      <c r="C98" s="595"/>
      <c r="D98" s="596"/>
      <c r="E98" s="249"/>
      <c r="F98" s="597"/>
      <c r="G98" s="334"/>
      <c r="H98" s="334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600"/>
      <c r="B107" s="600"/>
      <c r="C107" s="600"/>
      <c r="D107" s="601"/>
      <c r="E107" s="601"/>
      <c r="F107" s="601"/>
      <c r="G107" s="601"/>
      <c r="H107" s="601"/>
      <c r="I107" s="601"/>
    </row>
    <row r="108" spans="1:9">
      <c r="A108" s="600"/>
      <c r="B108" s="600"/>
      <c r="C108" s="600"/>
      <c r="D108" s="601"/>
      <c r="E108" s="601"/>
      <c r="F108" s="601"/>
      <c r="G108" s="601"/>
      <c r="H108" s="601"/>
      <c r="I108" s="601"/>
    </row>
    <row r="109" spans="1:9">
      <c r="A109" s="600"/>
      <c r="B109" s="600"/>
      <c r="C109" s="600"/>
      <c r="D109" s="601"/>
      <c r="E109" s="601"/>
      <c r="F109" s="601"/>
      <c r="G109" s="601"/>
      <c r="H109" s="601"/>
      <c r="I109" s="601"/>
    </row>
    <row r="110" spans="1:9">
      <c r="A110" s="600"/>
      <c r="B110" s="600"/>
      <c r="C110" s="600"/>
      <c r="D110" s="601"/>
      <c r="E110" s="601"/>
      <c r="F110" s="601"/>
      <c r="G110" s="601"/>
      <c r="H110" s="601"/>
      <c r="I110" s="601"/>
    </row>
    <row r="111" spans="1:9">
      <c r="A111" s="600"/>
      <c r="B111" s="600"/>
      <c r="C111" s="600"/>
      <c r="D111" s="601"/>
      <c r="E111" s="601"/>
      <c r="F111" s="601"/>
      <c r="G111" s="601"/>
      <c r="H111" s="601"/>
      <c r="I111" s="601"/>
    </row>
    <row r="112" spans="1:9">
      <c r="A112" s="600"/>
      <c r="B112" s="600"/>
      <c r="C112" s="600"/>
      <c r="D112" s="601"/>
      <c r="E112" s="601"/>
      <c r="F112" s="601"/>
      <c r="G112" s="601"/>
      <c r="H112" s="601"/>
      <c r="I112" s="601"/>
    </row>
    <row r="113" spans="1:9">
      <c r="A113" s="600"/>
      <c r="B113" s="600"/>
      <c r="C113" s="600"/>
      <c r="D113" s="601"/>
      <c r="E113" s="601"/>
      <c r="F113" s="601"/>
      <c r="G113" s="601"/>
      <c r="H113" s="601"/>
      <c r="I113" s="601"/>
    </row>
    <row r="114" spans="1:9">
      <c r="A114" s="600"/>
      <c r="B114" s="600"/>
      <c r="C114" s="600"/>
      <c r="D114" s="601"/>
      <c r="E114" s="601"/>
      <c r="F114" s="601"/>
      <c r="G114" s="601"/>
      <c r="H114" s="601"/>
      <c r="I114" s="601"/>
    </row>
    <row r="115" spans="1:9">
      <c r="A115" s="600"/>
      <c r="B115" s="600"/>
      <c r="C115" s="600"/>
      <c r="D115" s="601"/>
      <c r="E115" s="601"/>
      <c r="F115" s="601"/>
      <c r="G115" s="601"/>
      <c r="H115" s="601"/>
      <c r="I115" s="601"/>
    </row>
    <row r="116" spans="1:9">
      <c r="A116" s="600"/>
      <c r="B116" s="600"/>
      <c r="C116" s="600"/>
      <c r="D116" s="601"/>
      <c r="E116" s="601"/>
      <c r="F116" s="601"/>
      <c r="G116" s="601"/>
      <c r="H116" s="601"/>
      <c r="I116" s="601"/>
    </row>
    <row r="117" spans="1:9">
      <c r="A117" s="600"/>
      <c r="B117" s="600"/>
      <c r="C117" s="600"/>
      <c r="D117" s="601"/>
      <c r="E117" s="601"/>
      <c r="F117" s="601"/>
      <c r="G117" s="601"/>
      <c r="H117" s="601"/>
      <c r="I117" s="601"/>
    </row>
    <row r="118" spans="1:9">
      <c r="A118" s="600"/>
      <c r="B118" s="600"/>
      <c r="C118" s="600"/>
      <c r="D118" s="601"/>
      <c r="E118" s="601"/>
      <c r="F118" s="601"/>
      <c r="G118" s="601"/>
      <c r="H118" s="601"/>
      <c r="I118" s="601"/>
    </row>
    <row r="119" spans="1:9">
      <c r="A119" s="600"/>
      <c r="B119" s="600"/>
      <c r="C119" s="600"/>
      <c r="D119" s="601"/>
      <c r="E119" s="601"/>
      <c r="F119" s="601"/>
      <c r="G119" s="601"/>
      <c r="H119" s="601"/>
      <c r="I119" s="601"/>
    </row>
    <row r="120" spans="1:9">
      <c r="A120" s="600"/>
      <c r="B120" s="600"/>
      <c r="C120" s="600"/>
      <c r="D120" s="601"/>
      <c r="E120" s="601"/>
      <c r="F120" s="601"/>
      <c r="G120" s="601"/>
      <c r="H120" s="601"/>
      <c r="I120" s="601"/>
    </row>
    <row r="121" spans="1:9">
      <c r="A121" s="600"/>
      <c r="B121" s="600"/>
      <c r="C121" s="600"/>
      <c r="D121" s="601"/>
      <c r="E121" s="601"/>
      <c r="F121" s="601"/>
      <c r="G121" s="601"/>
      <c r="H121" s="601"/>
      <c r="I121" s="601"/>
    </row>
    <row r="122" spans="1:9">
      <c r="A122" s="600"/>
      <c r="B122" s="600"/>
      <c r="C122" s="600"/>
      <c r="D122" s="601"/>
      <c r="E122" s="601"/>
      <c r="F122" s="601"/>
      <c r="G122" s="601"/>
      <c r="H122" s="601"/>
      <c r="I122" s="601"/>
    </row>
    <row r="123" spans="1:9">
      <c r="A123" s="600"/>
      <c r="B123" s="600"/>
      <c r="C123" s="600"/>
      <c r="D123" s="601"/>
      <c r="E123" s="601"/>
      <c r="F123" s="601"/>
      <c r="G123" s="601"/>
      <c r="H123" s="601"/>
      <c r="I123" s="601"/>
    </row>
    <row r="124" spans="1:9">
      <c r="A124" s="600"/>
      <c r="B124" s="600"/>
      <c r="C124" s="600"/>
      <c r="D124" s="601"/>
      <c r="E124" s="601"/>
      <c r="F124" s="601"/>
      <c r="G124" s="601"/>
      <c r="H124" s="601"/>
      <c r="I124" s="601"/>
    </row>
    <row r="125" spans="1:9">
      <c r="A125" s="600"/>
      <c r="B125" s="600"/>
      <c r="C125" s="600"/>
      <c r="D125" s="601"/>
      <c r="E125" s="601"/>
      <c r="F125" s="601"/>
      <c r="G125" s="601"/>
      <c r="H125" s="601"/>
      <c r="I125" s="601"/>
    </row>
    <row r="126" spans="1:9">
      <c r="A126" s="600"/>
      <c r="B126" s="600"/>
      <c r="C126" s="600"/>
      <c r="D126" s="601"/>
      <c r="E126" s="601"/>
      <c r="F126" s="601"/>
      <c r="G126" s="601"/>
      <c r="H126" s="601"/>
      <c r="I126" s="601"/>
    </row>
    <row r="127" spans="1:9">
      <c r="A127" s="600"/>
      <c r="B127" s="600"/>
      <c r="C127" s="600"/>
      <c r="D127" s="601"/>
      <c r="E127" s="601"/>
      <c r="F127" s="601"/>
      <c r="G127" s="601"/>
      <c r="H127" s="601"/>
      <c r="I127" s="601"/>
    </row>
    <row r="128" spans="1:9">
      <c r="A128" s="600"/>
      <c r="B128" s="600"/>
      <c r="C128" s="600"/>
      <c r="D128" s="601"/>
      <c r="E128" s="601"/>
      <c r="F128" s="601"/>
      <c r="G128" s="601"/>
      <c r="H128" s="601"/>
      <c r="I128" s="601"/>
    </row>
    <row r="129" spans="1:9">
      <c r="A129" s="600"/>
      <c r="B129" s="600"/>
      <c r="C129" s="600"/>
      <c r="D129" s="601"/>
      <c r="E129" s="601"/>
      <c r="F129" s="601"/>
      <c r="G129" s="601"/>
      <c r="H129" s="601"/>
      <c r="I129" s="601"/>
    </row>
    <row r="130" spans="1:9">
      <c r="A130" s="600"/>
      <c r="B130" s="600"/>
      <c r="C130" s="600"/>
      <c r="D130" s="601"/>
      <c r="E130" s="601"/>
      <c r="F130" s="601"/>
      <c r="G130" s="601"/>
      <c r="H130" s="601"/>
      <c r="I130" s="601"/>
    </row>
    <row r="131" spans="1:9">
      <c r="A131" s="600"/>
      <c r="B131" s="600"/>
      <c r="C131" s="600"/>
      <c r="D131" s="601"/>
      <c r="E131" s="601"/>
      <c r="F131" s="601"/>
      <c r="G131" s="601"/>
      <c r="H131" s="601"/>
      <c r="I131" s="601"/>
    </row>
    <row r="132" spans="1:9">
      <c r="A132" s="600"/>
      <c r="B132" s="600"/>
      <c r="C132" s="600"/>
      <c r="D132" s="601"/>
      <c r="E132" s="601"/>
      <c r="F132" s="601"/>
      <c r="G132" s="601"/>
      <c r="H132" s="601"/>
      <c r="I132" s="601"/>
    </row>
    <row r="133" spans="1:9">
      <c r="A133" s="600"/>
      <c r="B133" s="600"/>
      <c r="C133" s="600"/>
      <c r="D133" s="601"/>
      <c r="E133" s="601"/>
      <c r="F133" s="601"/>
      <c r="G133" s="601"/>
      <c r="H133" s="601"/>
      <c r="I133" s="601"/>
    </row>
    <row r="134" spans="1:9">
      <c r="A134" s="600"/>
      <c r="B134" s="600"/>
      <c r="C134" s="600"/>
      <c r="D134" s="601"/>
      <c r="E134" s="601"/>
      <c r="F134" s="601"/>
      <c r="G134" s="601"/>
      <c r="H134" s="601"/>
      <c r="I134" s="601"/>
    </row>
    <row r="135" spans="1:9">
      <c r="A135" s="600"/>
      <c r="B135" s="600"/>
      <c r="C135" s="600"/>
      <c r="D135" s="601"/>
      <c r="E135" s="601"/>
      <c r="F135" s="601"/>
      <c r="G135" s="601"/>
      <c r="H135" s="601"/>
      <c r="I135" s="601"/>
    </row>
    <row r="136" spans="1:9">
      <c r="A136" s="600"/>
      <c r="B136" s="600"/>
      <c r="C136" s="600"/>
      <c r="D136" s="601"/>
      <c r="E136" s="601"/>
      <c r="F136" s="601"/>
      <c r="G136" s="601"/>
      <c r="H136" s="601"/>
      <c r="I136" s="601"/>
    </row>
    <row r="137" spans="1:9">
      <c r="A137" s="600"/>
      <c r="B137" s="600"/>
      <c r="C137" s="600"/>
      <c r="D137" s="601"/>
      <c r="E137" s="601"/>
      <c r="F137" s="601"/>
      <c r="G137" s="601"/>
      <c r="H137" s="601"/>
      <c r="I137" s="601"/>
    </row>
    <row r="138" spans="1:9">
      <c r="A138" s="600"/>
      <c r="B138" s="600"/>
      <c r="C138" s="600"/>
      <c r="D138" s="601"/>
      <c r="E138" s="601"/>
      <c r="F138" s="601"/>
      <c r="G138" s="601"/>
      <c r="H138" s="601"/>
      <c r="I138" s="601"/>
    </row>
    <row r="139" spans="1:9">
      <c r="A139" s="600"/>
      <c r="B139" s="600"/>
      <c r="C139" s="600"/>
      <c r="D139" s="601"/>
      <c r="E139" s="601"/>
      <c r="F139" s="601"/>
      <c r="G139" s="601"/>
      <c r="H139" s="601"/>
      <c r="I139" s="601"/>
    </row>
    <row r="140" spans="1:9">
      <c r="A140" s="600"/>
      <c r="B140" s="600"/>
      <c r="C140" s="600"/>
      <c r="D140" s="601"/>
      <c r="E140" s="601"/>
      <c r="F140" s="601"/>
      <c r="G140" s="601"/>
      <c r="H140" s="601"/>
      <c r="I140" s="601"/>
    </row>
    <row r="141" spans="1:9">
      <c r="A141" s="600"/>
      <c r="B141" s="600"/>
      <c r="C141" s="600"/>
      <c r="D141" s="601"/>
      <c r="E141" s="601"/>
      <c r="F141" s="601"/>
      <c r="G141" s="601"/>
      <c r="H141" s="601"/>
      <c r="I141" s="601"/>
    </row>
    <row r="142" spans="1:9">
      <c r="A142" s="600"/>
      <c r="B142" s="600"/>
      <c r="C142" s="600"/>
      <c r="D142" s="601"/>
      <c r="E142" s="601"/>
      <c r="F142" s="601"/>
      <c r="G142" s="601"/>
      <c r="H142" s="601"/>
      <c r="I142" s="601"/>
    </row>
    <row r="143" spans="1:9">
      <c r="A143" s="600"/>
      <c r="B143" s="600"/>
      <c r="C143" s="600"/>
      <c r="D143" s="601"/>
      <c r="E143" s="601"/>
      <c r="F143" s="601"/>
      <c r="G143" s="601"/>
      <c r="H143" s="601"/>
      <c r="I143" s="601"/>
    </row>
    <row r="144" spans="1:9">
      <c r="A144" s="600"/>
      <c r="B144" s="600"/>
      <c r="C144" s="600"/>
      <c r="D144" s="601"/>
      <c r="E144" s="601"/>
      <c r="F144" s="601"/>
      <c r="G144" s="601"/>
      <c r="H144" s="601"/>
      <c r="I144" s="601"/>
    </row>
    <row r="145" spans="1:9">
      <c r="A145" s="600"/>
      <c r="B145" s="600"/>
      <c r="C145" s="600"/>
      <c r="D145" s="601"/>
      <c r="E145" s="601"/>
      <c r="F145" s="601"/>
      <c r="G145" s="601"/>
      <c r="H145" s="601"/>
      <c r="I145" s="601"/>
    </row>
    <row r="146" spans="1:9">
      <c r="A146" s="600"/>
      <c r="B146" s="600"/>
      <c r="C146" s="600"/>
      <c r="D146" s="601"/>
      <c r="E146" s="601"/>
      <c r="F146" s="601"/>
      <c r="G146" s="601"/>
      <c r="H146" s="601"/>
      <c r="I146" s="601"/>
    </row>
    <row r="147" spans="1:9">
      <c r="A147" s="600"/>
      <c r="B147" s="600"/>
      <c r="C147" s="600"/>
      <c r="D147" s="601"/>
      <c r="E147" s="601"/>
      <c r="F147" s="601"/>
      <c r="G147" s="601"/>
      <c r="H147" s="601"/>
      <c r="I147" s="601"/>
    </row>
    <row r="148" spans="1:9">
      <c r="A148" s="600"/>
      <c r="B148" s="600"/>
      <c r="C148" s="600"/>
      <c r="D148" s="601"/>
      <c r="E148" s="601"/>
      <c r="F148" s="601"/>
      <c r="G148" s="601"/>
      <c r="H148" s="601"/>
      <c r="I148" s="601"/>
    </row>
    <row r="149" spans="1:9">
      <c r="A149" s="600"/>
      <c r="B149" s="600"/>
      <c r="C149" s="600"/>
      <c r="D149" s="601"/>
      <c r="E149" s="601"/>
      <c r="F149" s="601"/>
      <c r="G149" s="601"/>
      <c r="H149" s="601"/>
      <c r="I149" s="601"/>
    </row>
    <row r="150" spans="1:9">
      <c r="A150" s="600"/>
      <c r="B150" s="600"/>
      <c r="C150" s="600"/>
      <c r="D150" s="601"/>
      <c r="E150" s="601"/>
      <c r="F150" s="601"/>
      <c r="G150" s="601"/>
      <c r="H150" s="601"/>
      <c r="I150" s="601"/>
    </row>
    <row r="151" spans="1:9">
      <c r="A151" s="600"/>
      <c r="B151" s="600"/>
      <c r="C151" s="600"/>
      <c r="D151" s="601"/>
      <c r="E151" s="601"/>
      <c r="F151" s="601"/>
      <c r="G151" s="601"/>
      <c r="H151" s="601"/>
      <c r="I151" s="601"/>
    </row>
    <row r="152" spans="1:9">
      <c r="A152" s="600"/>
      <c r="B152" s="600"/>
      <c r="C152" s="600"/>
      <c r="D152" s="601"/>
      <c r="E152" s="601"/>
      <c r="F152" s="601"/>
      <c r="G152" s="601"/>
      <c r="H152" s="601"/>
      <c r="I152" s="601"/>
    </row>
    <row r="153" spans="1:9">
      <c r="A153" s="600"/>
      <c r="B153" s="600"/>
      <c r="C153" s="600"/>
      <c r="D153" s="601"/>
      <c r="E153" s="601"/>
      <c r="F153" s="601"/>
      <c r="G153" s="601"/>
      <c r="H153" s="601"/>
      <c r="I153" s="601"/>
    </row>
    <row r="154" spans="1:9">
      <c r="A154" s="600"/>
      <c r="B154" s="600"/>
      <c r="C154" s="600"/>
      <c r="D154" s="601"/>
      <c r="E154" s="601"/>
      <c r="F154" s="601"/>
      <c r="G154" s="601"/>
      <c r="H154" s="601"/>
      <c r="I154" s="601"/>
    </row>
    <row r="155" spans="1:9">
      <c r="A155" s="600"/>
      <c r="B155" s="600"/>
      <c r="C155" s="600"/>
      <c r="D155" s="601"/>
      <c r="E155" s="601"/>
      <c r="F155" s="601"/>
      <c r="G155" s="601"/>
      <c r="H155" s="601"/>
      <c r="I155" s="601"/>
    </row>
    <row r="156" spans="1:9">
      <c r="A156" s="600"/>
      <c r="B156" s="600"/>
      <c r="C156" s="600"/>
      <c r="D156" s="601"/>
      <c r="E156" s="601"/>
      <c r="F156" s="601"/>
      <c r="G156" s="601"/>
      <c r="H156" s="601"/>
      <c r="I156" s="601"/>
    </row>
    <row r="157" spans="1:9">
      <c r="A157" s="600"/>
      <c r="B157" s="600"/>
      <c r="C157" s="600"/>
      <c r="D157" s="601"/>
      <c r="E157" s="601"/>
      <c r="F157" s="601"/>
      <c r="G157" s="601"/>
      <c r="H157" s="601"/>
      <c r="I157" s="601"/>
    </row>
    <row r="158" spans="1:9">
      <c r="A158" s="600"/>
      <c r="B158" s="600"/>
      <c r="C158" s="600"/>
      <c r="D158" s="601"/>
      <c r="E158" s="601"/>
      <c r="F158" s="601"/>
      <c r="G158" s="601"/>
      <c r="H158" s="601"/>
      <c r="I158" s="601"/>
    </row>
    <row r="159" spans="1:9">
      <c r="A159" s="600"/>
      <c r="B159" s="600"/>
      <c r="C159" s="600"/>
      <c r="D159" s="601"/>
      <c r="E159" s="601"/>
      <c r="F159" s="601"/>
      <c r="G159" s="601"/>
      <c r="H159" s="601"/>
      <c r="I159" s="601"/>
    </row>
    <row r="160" spans="1:9">
      <c r="A160" s="600"/>
      <c r="B160" s="600"/>
      <c r="C160" s="600"/>
      <c r="D160" s="601"/>
      <c r="E160" s="601"/>
      <c r="F160" s="601"/>
      <c r="G160" s="601"/>
      <c r="H160" s="601"/>
      <c r="I160" s="601"/>
    </row>
    <row r="161" spans="1:9">
      <c r="A161" s="600"/>
      <c r="B161" s="600"/>
      <c r="C161" s="600"/>
      <c r="D161" s="601"/>
      <c r="E161" s="601"/>
      <c r="F161" s="601"/>
      <c r="G161" s="601"/>
      <c r="H161" s="601"/>
      <c r="I161" s="601"/>
    </row>
    <row r="162" spans="1:9">
      <c r="A162" s="600"/>
      <c r="B162" s="600"/>
      <c r="C162" s="600"/>
      <c r="D162" s="601"/>
      <c r="E162" s="601"/>
      <c r="F162" s="601"/>
      <c r="G162" s="601"/>
      <c r="H162" s="601"/>
      <c r="I162" s="601"/>
    </row>
    <row r="163" spans="1:9">
      <c r="A163" s="600"/>
      <c r="B163" s="600"/>
      <c r="C163" s="600"/>
      <c r="D163" s="601"/>
      <c r="E163" s="601"/>
      <c r="F163" s="601"/>
      <c r="G163" s="601"/>
      <c r="H163" s="601"/>
      <c r="I163" s="601"/>
    </row>
    <row r="164" spans="1:9">
      <c r="A164" s="600"/>
      <c r="B164" s="600"/>
      <c r="C164" s="600"/>
      <c r="D164" s="601"/>
      <c r="E164" s="601"/>
      <c r="F164" s="601"/>
      <c r="G164" s="601"/>
      <c r="H164" s="601"/>
      <c r="I164" s="601"/>
    </row>
    <row r="165" spans="1:9">
      <c r="A165" s="600"/>
      <c r="B165" s="600"/>
      <c r="C165" s="600"/>
      <c r="D165" s="601"/>
      <c r="E165" s="601"/>
      <c r="F165" s="601"/>
      <c r="G165" s="601"/>
      <c r="H165" s="601"/>
      <c r="I165" s="601"/>
    </row>
    <row r="166" spans="1:9">
      <c r="A166" s="600"/>
      <c r="B166" s="600"/>
      <c r="C166" s="600"/>
      <c r="D166" s="601"/>
      <c r="E166" s="601"/>
      <c r="F166" s="601"/>
      <c r="G166" s="601"/>
      <c r="H166" s="601"/>
      <c r="I166" s="601"/>
    </row>
    <row r="167" spans="1:9">
      <c r="A167" s="600"/>
      <c r="B167" s="600"/>
      <c r="C167" s="600"/>
      <c r="D167" s="601"/>
      <c r="E167" s="601"/>
      <c r="F167" s="601"/>
      <c r="G167" s="601"/>
      <c r="H167" s="601"/>
      <c r="I167" s="601"/>
    </row>
    <row r="168" spans="1:9">
      <c r="A168" s="600"/>
      <c r="B168" s="600"/>
      <c r="C168" s="600"/>
      <c r="D168" s="601"/>
      <c r="E168" s="601"/>
      <c r="F168" s="601"/>
      <c r="G168" s="601"/>
      <c r="H168" s="601"/>
      <c r="I168" s="601"/>
    </row>
    <row r="169" spans="1:9">
      <c r="A169" s="600"/>
      <c r="B169" s="600"/>
      <c r="C169" s="600"/>
      <c r="D169" s="601"/>
      <c r="E169" s="601"/>
      <c r="F169" s="601"/>
      <c r="G169" s="601"/>
      <c r="H169" s="601"/>
      <c r="I169" s="601"/>
    </row>
    <row r="170" spans="1:9">
      <c r="A170" s="600"/>
      <c r="B170" s="600"/>
      <c r="C170" s="600"/>
      <c r="D170" s="601"/>
      <c r="E170" s="601"/>
      <c r="F170" s="601"/>
      <c r="G170" s="601"/>
      <c r="H170" s="601"/>
      <c r="I170" s="601"/>
    </row>
    <row r="171" spans="1:9">
      <c r="A171" s="600"/>
      <c r="B171" s="600"/>
      <c r="C171" s="600"/>
      <c r="D171" s="601"/>
      <c r="E171" s="601"/>
      <c r="F171" s="601"/>
      <c r="G171" s="601"/>
      <c r="H171" s="601"/>
      <c r="I171" s="601"/>
    </row>
    <row r="172" spans="1:9">
      <c r="A172" s="600"/>
      <c r="B172" s="600"/>
      <c r="C172" s="600"/>
      <c r="D172" s="601"/>
      <c r="E172" s="601"/>
      <c r="F172" s="601"/>
      <c r="G172" s="601"/>
      <c r="H172" s="601"/>
      <c r="I172" s="601"/>
    </row>
    <row r="173" spans="1:9">
      <c r="A173" s="600"/>
      <c r="B173" s="600"/>
      <c r="C173" s="600"/>
      <c r="D173" s="601"/>
      <c r="E173" s="601"/>
      <c r="F173" s="601"/>
      <c r="G173" s="601"/>
      <c r="H173" s="601"/>
      <c r="I173" s="601"/>
    </row>
    <row r="174" spans="1:9">
      <c r="A174" s="600"/>
      <c r="B174" s="600"/>
      <c r="C174" s="600"/>
      <c r="D174" s="601"/>
      <c r="E174" s="601"/>
      <c r="F174" s="601"/>
      <c r="G174" s="601"/>
      <c r="H174" s="601"/>
      <c r="I174" s="601"/>
    </row>
    <row r="175" spans="1:9">
      <c r="A175" s="600"/>
      <c r="B175" s="600"/>
      <c r="C175" s="600"/>
      <c r="D175" s="601"/>
      <c r="E175" s="601"/>
      <c r="F175" s="601"/>
      <c r="G175" s="601"/>
      <c r="H175" s="601"/>
      <c r="I175" s="601"/>
    </row>
    <row r="176" spans="1:9">
      <c r="A176" s="600"/>
      <c r="B176" s="600"/>
      <c r="C176" s="600"/>
      <c r="D176" s="601"/>
      <c r="E176" s="601"/>
      <c r="F176" s="601"/>
      <c r="G176" s="601"/>
      <c r="H176" s="601"/>
      <c r="I176" s="601"/>
    </row>
    <row r="177" spans="1:9">
      <c r="A177" s="600"/>
      <c r="B177" s="600"/>
      <c r="C177" s="600"/>
      <c r="D177" s="601"/>
      <c r="E177" s="601"/>
      <c r="F177" s="601"/>
      <c r="G177" s="601"/>
      <c r="H177" s="601"/>
      <c r="I177" s="601"/>
    </row>
    <row r="178" spans="1:9">
      <c r="A178" s="600"/>
      <c r="B178" s="600"/>
      <c r="C178" s="600"/>
      <c r="D178" s="601"/>
      <c r="E178" s="601"/>
      <c r="F178" s="601"/>
      <c r="G178" s="601"/>
      <c r="H178" s="601"/>
      <c r="I178" s="601"/>
    </row>
    <row r="179" spans="1:9">
      <c r="A179" s="600"/>
      <c r="B179" s="600"/>
      <c r="C179" s="600"/>
      <c r="D179" s="601"/>
      <c r="E179" s="601"/>
      <c r="F179" s="601"/>
      <c r="G179" s="601"/>
      <c r="H179" s="601"/>
      <c r="I179" s="601"/>
    </row>
    <row r="180" spans="1:9">
      <c r="A180" s="600"/>
      <c r="B180" s="600"/>
      <c r="C180" s="600"/>
      <c r="D180" s="601"/>
      <c r="E180" s="601"/>
      <c r="F180" s="601"/>
      <c r="G180" s="601"/>
      <c r="H180" s="601"/>
      <c r="I180" s="601"/>
    </row>
    <row r="181" spans="1:9">
      <c r="A181" s="600"/>
      <c r="B181" s="600"/>
      <c r="C181" s="600"/>
      <c r="D181" s="601"/>
      <c r="E181" s="601"/>
      <c r="F181" s="601"/>
      <c r="G181" s="601"/>
      <c r="H181" s="601"/>
      <c r="I181" s="601"/>
    </row>
    <row r="182" spans="1:9">
      <c r="A182" s="600"/>
      <c r="B182" s="600"/>
      <c r="C182" s="600"/>
      <c r="D182" s="601"/>
      <c r="E182" s="601"/>
      <c r="F182" s="601"/>
      <c r="G182" s="601"/>
      <c r="H182" s="601"/>
      <c r="I182" s="601"/>
    </row>
    <row r="183" spans="1:9">
      <c r="A183" s="600"/>
      <c r="B183" s="600"/>
      <c r="C183" s="600"/>
      <c r="D183" s="601"/>
      <c r="E183" s="601"/>
      <c r="F183" s="601"/>
      <c r="G183" s="601"/>
      <c r="H183" s="601"/>
      <c r="I183" s="601"/>
    </row>
    <row r="184" spans="1:9">
      <c r="A184" s="600"/>
      <c r="B184" s="600"/>
      <c r="C184" s="600"/>
      <c r="D184" s="601"/>
      <c r="E184" s="601"/>
      <c r="F184" s="601"/>
      <c r="G184" s="601"/>
      <c r="H184" s="601"/>
      <c r="I184" s="601"/>
    </row>
    <row r="185" spans="1:9">
      <c r="A185" s="600"/>
      <c r="B185" s="600"/>
      <c r="C185" s="600"/>
      <c r="D185" s="601"/>
      <c r="E185" s="601"/>
      <c r="F185" s="601"/>
      <c r="G185" s="601"/>
      <c r="H185" s="601"/>
      <c r="I185" s="601"/>
    </row>
    <row r="186" spans="1:9">
      <c r="A186" s="600"/>
      <c r="B186" s="600"/>
      <c r="C186" s="600"/>
      <c r="D186" s="601"/>
      <c r="E186" s="601"/>
      <c r="F186" s="601"/>
      <c r="G186" s="601"/>
      <c r="H186" s="601"/>
      <c r="I186" s="601"/>
    </row>
    <row r="187" spans="1:9">
      <c r="A187" s="600"/>
      <c r="B187" s="600"/>
      <c r="C187" s="600"/>
      <c r="D187" s="601"/>
      <c r="E187" s="601"/>
      <c r="F187" s="601"/>
      <c r="G187" s="601"/>
      <c r="H187" s="601"/>
      <c r="I187" s="601"/>
    </row>
    <row r="188" spans="1:9">
      <c r="A188" s="600"/>
      <c r="B188" s="600"/>
      <c r="C188" s="600"/>
      <c r="D188" s="601"/>
      <c r="E188" s="601"/>
      <c r="F188" s="601"/>
      <c r="G188" s="601"/>
      <c r="H188" s="601"/>
      <c r="I188" s="601"/>
    </row>
    <row r="189" spans="1:9">
      <c r="A189" s="600"/>
      <c r="B189" s="600"/>
      <c r="C189" s="600"/>
      <c r="D189" s="601"/>
      <c r="E189" s="601"/>
      <c r="F189" s="601"/>
      <c r="G189" s="601"/>
      <c r="H189" s="601"/>
      <c r="I189" s="601"/>
    </row>
    <row r="190" spans="1:9">
      <c r="A190" s="600"/>
      <c r="B190" s="600"/>
      <c r="C190" s="600"/>
      <c r="D190" s="601"/>
      <c r="E190" s="601"/>
      <c r="F190" s="601"/>
      <c r="G190" s="601"/>
      <c r="H190" s="601"/>
      <c r="I190" s="601"/>
    </row>
    <row r="191" spans="1:9">
      <c r="A191" s="600"/>
      <c r="B191" s="600"/>
      <c r="C191" s="600"/>
      <c r="D191" s="601"/>
      <c r="E191" s="601"/>
      <c r="F191" s="601"/>
      <c r="G191" s="601"/>
      <c r="H191" s="601"/>
      <c r="I191" s="601"/>
    </row>
    <row r="192" spans="1:9">
      <c r="A192" s="600"/>
      <c r="B192" s="600"/>
      <c r="C192" s="600"/>
      <c r="D192" s="601"/>
      <c r="E192" s="601"/>
      <c r="F192" s="601"/>
      <c r="G192" s="601"/>
      <c r="H192" s="601"/>
      <c r="I192" s="601"/>
    </row>
    <row r="193" spans="1:9">
      <c r="A193" s="600"/>
      <c r="B193" s="600"/>
      <c r="C193" s="600"/>
      <c r="D193" s="601"/>
      <c r="E193" s="601"/>
      <c r="F193" s="601"/>
      <c r="G193" s="601"/>
      <c r="H193" s="601"/>
      <c r="I193" s="601"/>
    </row>
    <row r="194" spans="1:9">
      <c r="A194" s="600"/>
      <c r="B194" s="600"/>
      <c r="C194" s="600"/>
      <c r="D194" s="601"/>
      <c r="E194" s="601"/>
      <c r="F194" s="601"/>
      <c r="G194" s="601"/>
      <c r="H194" s="601"/>
      <c r="I194" s="601"/>
    </row>
    <row r="195" spans="1:9">
      <c r="A195" s="600"/>
      <c r="B195" s="600"/>
      <c r="C195" s="600"/>
      <c r="D195" s="601"/>
      <c r="E195" s="601"/>
      <c r="F195" s="601"/>
      <c r="G195" s="601"/>
      <c r="H195" s="601"/>
      <c r="I195" s="601"/>
    </row>
    <row r="196" spans="1:9">
      <c r="A196" s="600"/>
      <c r="B196" s="600"/>
      <c r="C196" s="600"/>
      <c r="D196" s="601"/>
      <c r="E196" s="601"/>
      <c r="F196" s="601"/>
      <c r="G196" s="601"/>
      <c r="H196" s="601"/>
      <c r="I196" s="601"/>
    </row>
    <row r="197" spans="1:9">
      <c r="A197" s="600"/>
      <c r="B197" s="600"/>
      <c r="C197" s="600"/>
      <c r="D197" s="601"/>
      <c r="E197" s="601"/>
      <c r="F197" s="601"/>
      <c r="G197" s="601"/>
      <c r="H197" s="601"/>
      <c r="I197" s="601"/>
    </row>
    <row r="198" spans="1:9">
      <c r="A198" s="600"/>
      <c r="B198" s="600"/>
      <c r="C198" s="600"/>
      <c r="D198" s="601"/>
      <c r="E198" s="601"/>
      <c r="F198" s="601"/>
      <c r="G198" s="601"/>
      <c r="H198" s="601"/>
      <c r="I198" s="601"/>
    </row>
    <row r="199" spans="1:9">
      <c r="A199" s="600"/>
      <c r="B199" s="600"/>
      <c r="C199" s="600"/>
      <c r="D199" s="601"/>
      <c r="E199" s="601"/>
      <c r="F199" s="601"/>
      <c r="G199" s="601"/>
      <c r="H199" s="601"/>
      <c r="I199" s="601"/>
    </row>
    <row r="200" spans="1:9">
      <c r="A200" s="600"/>
      <c r="B200" s="600"/>
      <c r="C200" s="600"/>
      <c r="D200" s="601"/>
      <c r="E200" s="601"/>
      <c r="F200" s="601"/>
      <c r="G200" s="601"/>
      <c r="H200" s="601"/>
      <c r="I200" s="601"/>
    </row>
    <row r="201" spans="1:9">
      <c r="A201" s="600"/>
      <c r="B201" s="600"/>
      <c r="C201" s="600"/>
      <c r="D201" s="601"/>
      <c r="E201" s="601"/>
      <c r="F201" s="601"/>
      <c r="G201" s="601"/>
      <c r="H201" s="601"/>
      <c r="I201" s="601"/>
    </row>
    <row r="202" spans="1:9">
      <c r="A202" s="600"/>
      <c r="B202" s="600"/>
      <c r="C202" s="600"/>
      <c r="D202" s="601"/>
      <c r="E202" s="601"/>
      <c r="F202" s="601"/>
      <c r="G202" s="601"/>
      <c r="H202" s="601"/>
      <c r="I202" s="601"/>
    </row>
    <row r="203" spans="1:9">
      <c r="A203" s="600"/>
      <c r="B203" s="600"/>
      <c r="C203" s="600"/>
      <c r="D203" s="601"/>
      <c r="E203" s="601"/>
      <c r="F203" s="601"/>
      <c r="G203" s="601"/>
      <c r="H203" s="601"/>
      <c r="I203" s="601"/>
    </row>
    <row r="204" spans="1:9">
      <c r="A204" s="600"/>
      <c r="B204" s="600"/>
      <c r="C204" s="600"/>
      <c r="D204" s="601"/>
      <c r="E204" s="601"/>
      <c r="F204" s="601"/>
      <c r="G204" s="601"/>
      <c r="H204" s="601"/>
      <c r="I204" s="601"/>
    </row>
    <row r="205" spans="1:9">
      <c r="A205" s="600"/>
      <c r="B205" s="600"/>
      <c r="C205" s="600"/>
      <c r="D205" s="601"/>
      <c r="E205" s="601"/>
      <c r="F205" s="601"/>
      <c r="G205" s="601"/>
      <c r="H205" s="601"/>
      <c r="I205" s="601"/>
    </row>
    <row r="206" spans="1:9">
      <c r="A206" s="600"/>
      <c r="B206" s="600"/>
      <c r="C206" s="600"/>
      <c r="D206" s="601"/>
      <c r="E206" s="601"/>
      <c r="F206" s="601"/>
      <c r="G206" s="601"/>
      <c r="H206" s="601"/>
      <c r="I206" s="601"/>
    </row>
    <row r="207" spans="1:9">
      <c r="A207" s="600"/>
      <c r="B207" s="600"/>
      <c r="C207" s="600"/>
      <c r="D207" s="601"/>
      <c r="E207" s="601"/>
      <c r="F207" s="601"/>
      <c r="G207" s="601"/>
      <c r="H207" s="601"/>
      <c r="I207" s="601"/>
    </row>
    <row r="208" spans="1:9">
      <c r="A208" s="600"/>
      <c r="B208" s="600"/>
      <c r="C208" s="600"/>
      <c r="D208" s="601"/>
      <c r="E208" s="601"/>
      <c r="F208" s="601"/>
      <c r="G208" s="601"/>
      <c r="H208" s="601"/>
      <c r="I208" s="601"/>
    </row>
    <row r="209" spans="1:9">
      <c r="A209" s="600"/>
      <c r="B209" s="600"/>
      <c r="C209" s="600"/>
      <c r="D209" s="601"/>
      <c r="E209" s="601"/>
      <c r="F209" s="601"/>
      <c r="G209" s="601"/>
      <c r="H209" s="601"/>
      <c r="I209" s="601"/>
    </row>
    <row r="210" spans="1:9">
      <c r="A210" s="600"/>
      <c r="B210" s="600"/>
      <c r="C210" s="600"/>
      <c r="D210" s="601"/>
      <c r="E210" s="601"/>
      <c r="F210" s="601"/>
      <c r="G210" s="601"/>
      <c r="H210" s="601"/>
      <c r="I210" s="601"/>
    </row>
    <row r="211" spans="1:9">
      <c r="A211" s="600"/>
      <c r="B211" s="600"/>
      <c r="C211" s="600"/>
      <c r="D211" s="601"/>
      <c r="E211" s="601"/>
      <c r="F211" s="601"/>
      <c r="G211" s="601"/>
      <c r="H211" s="601"/>
      <c r="I211" s="601"/>
    </row>
    <row r="212" spans="1:9">
      <c r="A212" s="600"/>
      <c r="B212" s="600"/>
      <c r="C212" s="600"/>
      <c r="D212" s="601"/>
      <c r="E212" s="601"/>
      <c r="F212" s="601"/>
      <c r="G212" s="601"/>
      <c r="H212" s="601"/>
      <c r="I212" s="601"/>
    </row>
    <row r="213" spans="1:9">
      <c r="A213" s="600"/>
      <c r="B213" s="600"/>
      <c r="C213" s="600"/>
      <c r="D213" s="601"/>
      <c r="E213" s="601"/>
      <c r="F213" s="601"/>
      <c r="G213" s="601"/>
      <c r="H213" s="601"/>
      <c r="I213" s="601"/>
    </row>
    <row r="214" spans="1:9">
      <c r="A214" s="600"/>
      <c r="B214" s="600"/>
      <c r="C214" s="600"/>
      <c r="D214" s="601"/>
      <c r="E214" s="601"/>
      <c r="F214" s="601"/>
      <c r="G214" s="601"/>
      <c r="H214" s="601"/>
      <c r="I214" s="601"/>
    </row>
    <row r="215" spans="1:9">
      <c r="A215" s="600"/>
      <c r="B215" s="600"/>
      <c r="C215" s="600"/>
      <c r="D215" s="601"/>
      <c r="E215" s="601"/>
      <c r="F215" s="601"/>
      <c r="G215" s="601"/>
      <c r="H215" s="601"/>
      <c r="I215" s="601"/>
    </row>
    <row r="216" spans="1:9">
      <c r="A216" s="600"/>
      <c r="B216" s="600"/>
      <c r="C216" s="600"/>
      <c r="D216" s="601"/>
      <c r="E216" s="601"/>
      <c r="F216" s="601"/>
      <c r="G216" s="601"/>
      <c r="H216" s="601"/>
      <c r="I216" s="601"/>
    </row>
    <row r="217" spans="1:9">
      <c r="A217" s="600"/>
      <c r="B217" s="600"/>
      <c r="C217" s="600"/>
      <c r="D217" s="601"/>
      <c r="E217" s="601"/>
      <c r="F217" s="601"/>
      <c r="G217" s="601"/>
      <c r="H217" s="601"/>
      <c r="I217" s="601"/>
    </row>
    <row r="218" spans="1:9">
      <c r="A218" s="600"/>
      <c r="B218" s="600"/>
      <c r="C218" s="600"/>
      <c r="D218" s="601"/>
      <c r="E218" s="601"/>
      <c r="F218" s="601"/>
      <c r="G218" s="601"/>
      <c r="H218" s="601"/>
      <c r="I218" s="601"/>
    </row>
    <row r="219" spans="1:9">
      <c r="A219" s="600"/>
      <c r="B219" s="600"/>
      <c r="C219" s="600"/>
      <c r="D219" s="601"/>
      <c r="E219" s="601"/>
      <c r="F219" s="601"/>
      <c r="G219" s="601"/>
      <c r="H219" s="601"/>
      <c r="I219" s="601"/>
    </row>
    <row r="220" spans="1:9">
      <c r="A220" s="600"/>
      <c r="B220" s="600"/>
      <c r="C220" s="600"/>
      <c r="D220" s="601"/>
      <c r="E220" s="601"/>
      <c r="F220" s="601"/>
      <c r="G220" s="601"/>
      <c r="H220" s="601"/>
      <c r="I220" s="601"/>
    </row>
    <row r="221" spans="1:9">
      <c r="A221" s="600"/>
      <c r="B221" s="600"/>
      <c r="C221" s="600"/>
      <c r="D221" s="601"/>
      <c r="E221" s="601"/>
      <c r="F221" s="601"/>
      <c r="G221" s="601"/>
      <c r="H221" s="601"/>
      <c r="I221" s="601"/>
    </row>
    <row r="222" spans="1:9">
      <c r="A222" s="600"/>
      <c r="B222" s="600"/>
      <c r="C222" s="600"/>
      <c r="D222" s="601"/>
      <c r="E222" s="601"/>
      <c r="F222" s="601"/>
      <c r="G222" s="601"/>
      <c r="H222" s="601"/>
      <c r="I222" s="601"/>
    </row>
    <row r="223" spans="1:9">
      <c r="A223" s="600"/>
      <c r="B223" s="600"/>
      <c r="C223" s="600"/>
      <c r="D223" s="601"/>
      <c r="E223" s="601"/>
      <c r="F223" s="601"/>
      <c r="G223" s="601"/>
      <c r="H223" s="601"/>
      <c r="I223" s="601"/>
    </row>
    <row r="224" spans="1:9">
      <c r="A224" s="600"/>
      <c r="B224" s="600"/>
      <c r="C224" s="600"/>
      <c r="D224" s="601"/>
      <c r="E224" s="601"/>
      <c r="F224" s="601"/>
      <c r="G224" s="601"/>
      <c r="H224" s="601"/>
      <c r="I224" s="601"/>
    </row>
    <row r="225" spans="1:9">
      <c r="A225" s="600"/>
      <c r="B225" s="600"/>
      <c r="C225" s="600"/>
      <c r="D225" s="601"/>
      <c r="E225" s="601"/>
      <c r="F225" s="601"/>
      <c r="G225" s="601"/>
      <c r="H225" s="601"/>
      <c r="I225" s="601"/>
    </row>
    <row r="226" spans="1:9">
      <c r="A226" s="600"/>
      <c r="B226" s="600"/>
      <c r="C226" s="600"/>
      <c r="D226" s="601"/>
      <c r="E226" s="601"/>
      <c r="F226" s="601"/>
      <c r="G226" s="601"/>
      <c r="H226" s="601"/>
      <c r="I226" s="601"/>
    </row>
    <row r="227" spans="1:9">
      <c r="A227" s="600"/>
      <c r="B227" s="600"/>
      <c r="C227" s="600"/>
      <c r="D227" s="601"/>
      <c r="E227" s="601"/>
      <c r="F227" s="601"/>
      <c r="G227" s="601"/>
      <c r="H227" s="601"/>
      <c r="I227" s="601"/>
    </row>
    <row r="228" spans="1:9">
      <c r="A228" s="600"/>
      <c r="B228" s="600"/>
      <c r="C228" s="600"/>
      <c r="D228" s="601"/>
      <c r="E228" s="601"/>
      <c r="F228" s="601"/>
      <c r="G228" s="601"/>
      <c r="H228" s="601"/>
      <c r="I228" s="601"/>
    </row>
    <row r="229" spans="1:9">
      <c r="A229" s="600"/>
      <c r="B229" s="600"/>
      <c r="C229" s="600"/>
      <c r="D229" s="601"/>
      <c r="E229" s="601"/>
      <c r="F229" s="601"/>
      <c r="G229" s="601"/>
      <c r="H229" s="601"/>
      <c r="I229" s="601"/>
    </row>
    <row r="230" spans="1:9">
      <c r="A230" s="600"/>
      <c r="B230" s="600"/>
      <c r="C230" s="600"/>
      <c r="D230" s="601"/>
      <c r="E230" s="601"/>
      <c r="F230" s="601"/>
      <c r="G230" s="601"/>
      <c r="H230" s="601"/>
      <c r="I230" s="601"/>
    </row>
    <row r="231" spans="1:9">
      <c r="A231" s="600"/>
      <c r="B231" s="600"/>
      <c r="C231" s="600"/>
      <c r="D231" s="601"/>
      <c r="E231" s="601"/>
      <c r="F231" s="601"/>
      <c r="G231" s="601"/>
      <c r="H231" s="601"/>
      <c r="I231" s="601"/>
    </row>
    <row r="232" spans="1:9">
      <c r="A232" s="600"/>
      <c r="B232" s="600"/>
      <c r="C232" s="600"/>
      <c r="D232" s="601"/>
      <c r="E232" s="601"/>
      <c r="F232" s="601"/>
      <c r="G232" s="601"/>
      <c r="H232" s="601"/>
      <c r="I232" s="601"/>
    </row>
    <row r="233" spans="1:9">
      <c r="A233" s="600"/>
      <c r="B233" s="600"/>
      <c r="C233" s="600"/>
      <c r="D233" s="601"/>
      <c r="E233" s="601"/>
      <c r="F233" s="601"/>
      <c r="G233" s="601"/>
      <c r="H233" s="601"/>
      <c r="I233" s="601"/>
    </row>
    <row r="234" spans="1:9">
      <c r="A234" s="600"/>
      <c r="B234" s="600"/>
      <c r="C234" s="600"/>
      <c r="D234" s="601"/>
      <c r="E234" s="601"/>
      <c r="F234" s="601"/>
      <c r="G234" s="601"/>
      <c r="H234" s="601"/>
      <c r="I234" s="601"/>
    </row>
    <row r="235" spans="1:9">
      <c r="A235" s="600"/>
      <c r="B235" s="600"/>
      <c r="C235" s="600"/>
      <c r="D235" s="601"/>
      <c r="E235" s="601"/>
      <c r="F235" s="601"/>
      <c r="G235" s="601"/>
      <c r="H235" s="601"/>
      <c r="I235" s="601"/>
    </row>
    <row r="236" spans="1:9">
      <c r="A236" s="600"/>
      <c r="B236" s="600"/>
      <c r="C236" s="600"/>
      <c r="D236" s="601"/>
      <c r="E236" s="601"/>
      <c r="F236" s="601"/>
      <c r="G236" s="601"/>
      <c r="H236" s="601"/>
      <c r="I236" s="601"/>
    </row>
    <row r="237" spans="1:9">
      <c r="A237" s="600"/>
      <c r="B237" s="600"/>
      <c r="C237" s="600"/>
      <c r="D237" s="601"/>
      <c r="E237" s="601"/>
      <c r="F237" s="601"/>
      <c r="G237" s="601"/>
      <c r="H237" s="601"/>
      <c r="I237" s="601"/>
    </row>
    <row r="238" spans="1:9">
      <c r="A238" s="600"/>
      <c r="B238" s="600"/>
      <c r="C238" s="600"/>
      <c r="D238" s="601"/>
      <c r="E238" s="601"/>
      <c r="F238" s="601"/>
      <c r="G238" s="601"/>
      <c r="H238" s="601"/>
      <c r="I238" s="601"/>
    </row>
    <row r="239" spans="1:9">
      <c r="A239" s="600"/>
      <c r="B239" s="600"/>
      <c r="C239" s="600"/>
      <c r="D239" s="601"/>
      <c r="E239" s="601"/>
      <c r="F239" s="601"/>
      <c r="G239" s="601"/>
      <c r="H239" s="601"/>
      <c r="I239" s="601"/>
    </row>
    <row r="240" spans="1:9">
      <c r="A240" s="600"/>
      <c r="B240" s="600"/>
      <c r="C240" s="600"/>
      <c r="D240" s="601"/>
      <c r="E240" s="601"/>
      <c r="F240" s="601"/>
      <c r="G240" s="601"/>
      <c r="H240" s="601"/>
      <c r="I240" s="601"/>
    </row>
    <row r="241" spans="1:9">
      <c r="A241" s="600"/>
      <c r="B241" s="600"/>
      <c r="C241" s="600"/>
      <c r="D241" s="601"/>
      <c r="E241" s="601"/>
      <c r="F241" s="601"/>
      <c r="G241" s="601"/>
      <c r="H241" s="601"/>
      <c r="I241" s="601"/>
    </row>
    <row r="242" spans="1:9">
      <c r="A242" s="600"/>
      <c r="B242" s="600"/>
      <c r="C242" s="600"/>
      <c r="D242" s="601"/>
      <c r="E242" s="601"/>
      <c r="F242" s="601"/>
      <c r="G242" s="601"/>
      <c r="H242" s="601"/>
      <c r="I242" s="601"/>
    </row>
    <row r="243" spans="1:9">
      <c r="A243" s="600"/>
      <c r="B243" s="600"/>
      <c r="C243" s="600"/>
      <c r="D243" s="601"/>
      <c r="E243" s="601"/>
      <c r="F243" s="601"/>
      <c r="G243" s="601"/>
      <c r="H243" s="601"/>
      <c r="I243" s="601"/>
    </row>
    <row r="244" spans="1:9">
      <c r="A244" s="600"/>
      <c r="B244" s="600"/>
      <c r="C244" s="600"/>
      <c r="D244" s="601"/>
      <c r="E244" s="601"/>
      <c r="F244" s="601"/>
      <c r="G244" s="601"/>
      <c r="H244" s="601"/>
      <c r="I244" s="601"/>
    </row>
    <row r="245" spans="1:9">
      <c r="A245" s="600"/>
      <c r="B245" s="600"/>
      <c r="C245" s="600"/>
      <c r="D245" s="601"/>
      <c r="E245" s="601"/>
      <c r="F245" s="601"/>
      <c r="G245" s="601"/>
      <c r="H245" s="601"/>
      <c r="I245" s="601"/>
    </row>
    <row r="246" spans="1:9">
      <c r="A246" s="600"/>
      <c r="B246" s="600"/>
      <c r="C246" s="600"/>
      <c r="D246" s="601"/>
      <c r="E246" s="601"/>
      <c r="F246" s="601"/>
      <c r="G246" s="601"/>
      <c r="H246" s="601"/>
      <c r="I246" s="601"/>
    </row>
    <row r="247" spans="1:9">
      <c r="A247" s="600"/>
      <c r="B247" s="600"/>
      <c r="C247" s="600"/>
      <c r="D247" s="601"/>
      <c r="E247" s="601"/>
      <c r="F247" s="601"/>
      <c r="G247" s="601"/>
      <c r="H247" s="601"/>
      <c r="I247" s="601"/>
    </row>
    <row r="248" spans="1:9">
      <c r="A248" s="600"/>
      <c r="B248" s="600"/>
      <c r="C248" s="600"/>
      <c r="D248" s="601"/>
      <c r="E248" s="601"/>
      <c r="F248" s="601"/>
      <c r="G248" s="601"/>
      <c r="H248" s="601"/>
      <c r="I248" s="601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20" priority="21" stopIfTrue="1" operator="notEqual">
      <formula>0</formula>
    </cfRule>
  </conditionalFormatting>
  <conditionalFormatting sqref="D97:I97">
    <cfRule type="cellIs" dxfId="19" priority="20" stopIfTrue="1" operator="notEqual">
      <formula>0</formula>
    </cfRule>
  </conditionalFormatting>
  <conditionalFormatting sqref="F99:G99 A99">
    <cfRule type="cellIs" dxfId="18" priority="19" stopIfTrue="1" operator="equal">
      <formula>0</formula>
    </cfRule>
  </conditionalFormatting>
  <conditionalFormatting sqref="H106 D102">
    <cfRule type="cellIs" dxfId="17" priority="18" stopIfTrue="1" operator="equal">
      <formula>0</formula>
    </cfRule>
  </conditionalFormatting>
  <conditionalFormatting sqref="I99">
    <cfRule type="cellIs" dxfId="16" priority="17" stopIfTrue="1" operator="equal">
      <formula>0</formula>
    </cfRule>
  </conditionalFormatting>
  <conditionalFormatting sqref="D106:E106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A97">
    <cfRule type="cellIs" dxfId="9" priority="10" stopIfTrue="1" operator="notEqual">
      <formula>0</formula>
    </cfRule>
  </conditionalFormatting>
  <conditionalFormatting sqref="H11:I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D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5</vt:i4>
      </vt:variant>
    </vt:vector>
  </HeadingPairs>
  <TitlesOfParts>
    <vt:vector size="5" baseType="lpstr">
      <vt:lpstr>бюджет</vt:lpstr>
      <vt:lpstr>к.33</vt:lpstr>
      <vt:lpstr>СЕС-ДЕС</vt:lpstr>
      <vt:lpstr>СЕС-КСФ</vt:lpstr>
      <vt:lpstr>СЕС-РА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2019-03-14T06:24:07Z</dcterms:created>
  <dcterms:modified xsi:type="dcterms:W3CDTF">2019-03-14T06:42:52Z</dcterms:modified>
</cp:coreProperties>
</file>