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5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D15" i="2" l="1"/>
  <c r="E15" i="2"/>
  <c r="I96" i="5"/>
  <c r="H96" i="5"/>
  <c r="E96" i="5" s="1"/>
  <c r="G96" i="5"/>
  <c r="F96" i="5"/>
  <c r="D96" i="5"/>
  <c r="I95" i="5"/>
  <c r="H95" i="5"/>
  <c r="G95" i="5"/>
  <c r="F95" i="5"/>
  <c r="D95" i="5"/>
  <c r="I94" i="5"/>
  <c r="H94" i="5"/>
  <c r="G94" i="5"/>
  <c r="F94" i="5"/>
  <c r="D94" i="5"/>
  <c r="I93" i="5"/>
  <c r="H93" i="5"/>
  <c r="G93" i="5"/>
  <c r="F93" i="5"/>
  <c r="D93" i="5"/>
  <c r="I92" i="5"/>
  <c r="H92" i="5"/>
  <c r="E92" i="5" s="1"/>
  <c r="G92" i="5"/>
  <c r="F92" i="5"/>
  <c r="D92" i="5"/>
  <c r="I91" i="5"/>
  <c r="H91" i="5"/>
  <c r="G91" i="5"/>
  <c r="F91" i="5"/>
  <c r="D91" i="5"/>
  <c r="I90" i="5"/>
  <c r="H90" i="5"/>
  <c r="G90" i="5"/>
  <c r="F90" i="5"/>
  <c r="D90" i="5"/>
  <c r="I89" i="5"/>
  <c r="H89" i="5"/>
  <c r="G89" i="5"/>
  <c r="F89" i="5"/>
  <c r="D89" i="5"/>
  <c r="I88" i="5"/>
  <c r="H88" i="5"/>
  <c r="E88" i="5" s="1"/>
  <c r="G88" i="5"/>
  <c r="F88" i="5"/>
  <c r="D88" i="5"/>
  <c r="I87" i="5"/>
  <c r="I86" i="5" s="1"/>
  <c r="H87" i="5"/>
  <c r="H86" i="5" s="1"/>
  <c r="G87" i="5"/>
  <c r="F87" i="5"/>
  <c r="D87" i="5"/>
  <c r="D86" i="5" s="1"/>
  <c r="I85" i="5"/>
  <c r="H85" i="5"/>
  <c r="G85" i="5"/>
  <c r="F85" i="5"/>
  <c r="D85" i="5"/>
  <c r="I84" i="5"/>
  <c r="H84" i="5"/>
  <c r="G84" i="5"/>
  <c r="F84" i="5"/>
  <c r="D84" i="5"/>
  <c r="I83" i="5"/>
  <c r="H83" i="5"/>
  <c r="G83" i="5"/>
  <c r="F83" i="5"/>
  <c r="D83" i="5"/>
  <c r="I82" i="5"/>
  <c r="H82" i="5"/>
  <c r="E82" i="5" s="1"/>
  <c r="G82" i="5"/>
  <c r="F82" i="5"/>
  <c r="D82" i="5"/>
  <c r="E81" i="5"/>
  <c r="I80" i="5"/>
  <c r="H80" i="5"/>
  <c r="G80" i="5"/>
  <c r="F80" i="5"/>
  <c r="D80" i="5"/>
  <c r="I79" i="5"/>
  <c r="H79" i="5"/>
  <c r="G79" i="5"/>
  <c r="F79" i="5"/>
  <c r="D79" i="5"/>
  <c r="I78" i="5"/>
  <c r="H78" i="5"/>
  <c r="H77" i="5" s="1"/>
  <c r="G78" i="5"/>
  <c r="F78" i="5"/>
  <c r="D78" i="5"/>
  <c r="D77" i="5" s="1"/>
  <c r="I77" i="5"/>
  <c r="I76" i="5"/>
  <c r="H76" i="5"/>
  <c r="G76" i="5"/>
  <c r="F76" i="5"/>
  <c r="D76" i="5"/>
  <c r="I75" i="5"/>
  <c r="H75" i="5"/>
  <c r="G75" i="5"/>
  <c r="F75" i="5"/>
  <c r="D75" i="5"/>
  <c r="I74" i="5"/>
  <c r="H74" i="5"/>
  <c r="G74" i="5"/>
  <c r="F74" i="5"/>
  <c r="D74" i="5"/>
  <c r="I73" i="5"/>
  <c r="H73" i="5"/>
  <c r="G73" i="5"/>
  <c r="F73" i="5"/>
  <c r="E73" i="5"/>
  <c r="D73" i="5"/>
  <c r="I72" i="5"/>
  <c r="H72" i="5"/>
  <c r="G72" i="5"/>
  <c r="E72" i="5" s="1"/>
  <c r="F72" i="5"/>
  <c r="D72" i="5"/>
  <c r="I71" i="5"/>
  <c r="H71" i="5"/>
  <c r="H68" i="5" s="1"/>
  <c r="H66" i="5" s="1"/>
  <c r="G71" i="5"/>
  <c r="F71" i="5"/>
  <c r="D71" i="5"/>
  <c r="I70" i="5"/>
  <c r="H70" i="5"/>
  <c r="G70" i="5"/>
  <c r="F70" i="5"/>
  <c r="D70" i="5"/>
  <c r="I69" i="5"/>
  <c r="H69" i="5"/>
  <c r="G69" i="5"/>
  <c r="F69" i="5"/>
  <c r="D69" i="5"/>
  <c r="G68" i="5"/>
  <c r="D68" i="5"/>
  <c r="E67" i="5"/>
  <c r="I63" i="5"/>
  <c r="H63" i="5"/>
  <c r="E63" i="5" s="1"/>
  <c r="G63" i="5"/>
  <c r="F63" i="5"/>
  <c r="D63" i="5"/>
  <c r="I62" i="5"/>
  <c r="H62" i="5"/>
  <c r="G62" i="5"/>
  <c r="F62" i="5"/>
  <c r="D62" i="5"/>
  <c r="E61" i="5"/>
  <c r="I60" i="5"/>
  <c r="H60" i="5"/>
  <c r="G60" i="5"/>
  <c r="F60" i="5"/>
  <c r="D60" i="5"/>
  <c r="I59" i="5"/>
  <c r="H59" i="5"/>
  <c r="G59" i="5"/>
  <c r="F59" i="5"/>
  <c r="D59" i="5"/>
  <c r="I58" i="5"/>
  <c r="H58" i="5"/>
  <c r="G58" i="5"/>
  <c r="F58" i="5"/>
  <c r="E58" i="5" s="1"/>
  <c r="D58" i="5"/>
  <c r="I57" i="5"/>
  <c r="I56" i="5" s="1"/>
  <c r="H57" i="5"/>
  <c r="G57" i="5"/>
  <c r="F57" i="5"/>
  <c r="D57" i="5"/>
  <c r="D56" i="5" s="1"/>
  <c r="I55" i="5"/>
  <c r="H55" i="5"/>
  <c r="E55" i="5" s="1"/>
  <c r="G55" i="5"/>
  <c r="F55" i="5"/>
  <c r="D55" i="5"/>
  <c r="I54" i="5"/>
  <c r="H54" i="5"/>
  <c r="G54" i="5"/>
  <c r="F54" i="5"/>
  <c r="D54" i="5"/>
  <c r="I53" i="5"/>
  <c r="H53" i="5"/>
  <c r="G53" i="5"/>
  <c r="F53" i="5"/>
  <c r="D53" i="5"/>
  <c r="I52" i="5"/>
  <c r="H52" i="5"/>
  <c r="G52" i="5"/>
  <c r="F52" i="5"/>
  <c r="D52" i="5"/>
  <c r="I51" i="5"/>
  <c r="H51" i="5"/>
  <c r="E51" i="5" s="1"/>
  <c r="G51" i="5"/>
  <c r="F51" i="5"/>
  <c r="D51" i="5"/>
  <c r="I50" i="5"/>
  <c r="H50" i="5"/>
  <c r="G50" i="5"/>
  <c r="F50" i="5"/>
  <c r="D50" i="5"/>
  <c r="I49" i="5"/>
  <c r="H49" i="5"/>
  <c r="G49" i="5"/>
  <c r="F49" i="5"/>
  <c r="D49" i="5"/>
  <c r="I48" i="5"/>
  <c r="H48" i="5"/>
  <c r="G48" i="5"/>
  <c r="F48" i="5"/>
  <c r="D48" i="5"/>
  <c r="I47" i="5"/>
  <c r="H47" i="5"/>
  <c r="E47" i="5" s="1"/>
  <c r="G47" i="5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D44" i="5"/>
  <c r="I43" i="5"/>
  <c r="H43" i="5"/>
  <c r="E43" i="5" s="1"/>
  <c r="G43" i="5"/>
  <c r="F43" i="5"/>
  <c r="D43" i="5"/>
  <c r="I42" i="5"/>
  <c r="I39" i="5" s="1"/>
  <c r="I38" i="5" s="1"/>
  <c r="H42" i="5"/>
  <c r="G42" i="5"/>
  <c r="F42" i="5"/>
  <c r="D42" i="5"/>
  <c r="D39" i="5" s="1"/>
  <c r="D38" i="5" s="1"/>
  <c r="I41" i="5"/>
  <c r="H41" i="5"/>
  <c r="G41" i="5"/>
  <c r="F41" i="5"/>
  <c r="D41" i="5"/>
  <c r="I40" i="5"/>
  <c r="H40" i="5"/>
  <c r="G40" i="5"/>
  <c r="G39" i="5" s="1"/>
  <c r="G38" i="5" s="1"/>
  <c r="F40" i="5"/>
  <c r="D40" i="5"/>
  <c r="H39" i="5"/>
  <c r="H38" i="5" s="1"/>
  <c r="I37" i="5"/>
  <c r="H37" i="5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F33" i="5"/>
  <c r="D33" i="5"/>
  <c r="I32" i="5"/>
  <c r="H32" i="5"/>
  <c r="E32" i="5" s="1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E28" i="5" s="1"/>
  <c r="G28" i="5"/>
  <c r="F28" i="5"/>
  <c r="D28" i="5"/>
  <c r="I27" i="5"/>
  <c r="H27" i="5"/>
  <c r="G27" i="5"/>
  <c r="F27" i="5"/>
  <c r="D27" i="5"/>
  <c r="I26" i="5"/>
  <c r="H26" i="5"/>
  <c r="G26" i="5"/>
  <c r="G25" i="5" s="1"/>
  <c r="F26" i="5"/>
  <c r="F25" i="5" s="1"/>
  <c r="D26" i="5"/>
  <c r="E24" i="5"/>
  <c r="I23" i="5"/>
  <c r="H23" i="5"/>
  <c r="G23" i="5"/>
  <c r="F23" i="5"/>
  <c r="D23" i="5"/>
  <c r="E15" i="5"/>
  <c r="D15" i="5"/>
  <c r="I96" i="4"/>
  <c r="H96" i="4"/>
  <c r="G96" i="4"/>
  <c r="F96" i="4"/>
  <c r="D96" i="4"/>
  <c r="I95" i="4"/>
  <c r="H95" i="4"/>
  <c r="G95" i="4"/>
  <c r="F95" i="4"/>
  <c r="D95" i="4"/>
  <c r="I94" i="4"/>
  <c r="H94" i="4"/>
  <c r="G94" i="4"/>
  <c r="F94" i="4"/>
  <c r="D94" i="4"/>
  <c r="I93" i="4"/>
  <c r="H93" i="4"/>
  <c r="G93" i="4"/>
  <c r="F93" i="4"/>
  <c r="E93" i="4" s="1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G88" i="4"/>
  <c r="F88" i="4"/>
  <c r="D88" i="4"/>
  <c r="I87" i="4"/>
  <c r="H87" i="4"/>
  <c r="H86" i="4" s="1"/>
  <c r="G87" i="4"/>
  <c r="F87" i="4"/>
  <c r="D87" i="4"/>
  <c r="D86" i="4" s="1"/>
  <c r="I86" i="4"/>
  <c r="I85" i="4"/>
  <c r="H85" i="4"/>
  <c r="G85" i="4"/>
  <c r="F85" i="4"/>
  <c r="D85" i="4"/>
  <c r="I84" i="4"/>
  <c r="H84" i="4"/>
  <c r="G84" i="4"/>
  <c r="F84" i="4"/>
  <c r="D84" i="4"/>
  <c r="I83" i="4"/>
  <c r="H83" i="4"/>
  <c r="G83" i="4"/>
  <c r="F83" i="4"/>
  <c r="E83" i="4" s="1"/>
  <c r="D83" i="4"/>
  <c r="I82" i="4"/>
  <c r="H82" i="4"/>
  <c r="G82" i="4"/>
  <c r="F82" i="4"/>
  <c r="D82" i="4"/>
  <c r="E81" i="4"/>
  <c r="I80" i="4"/>
  <c r="H80" i="4"/>
  <c r="G80" i="4"/>
  <c r="F80" i="4"/>
  <c r="D80" i="4"/>
  <c r="I79" i="4"/>
  <c r="H79" i="4"/>
  <c r="G79" i="4"/>
  <c r="F79" i="4"/>
  <c r="E79" i="4" s="1"/>
  <c r="D79" i="4"/>
  <c r="I78" i="4"/>
  <c r="H78" i="4"/>
  <c r="H77" i="4" s="1"/>
  <c r="G78" i="4"/>
  <c r="F78" i="4"/>
  <c r="D78" i="4"/>
  <c r="D77" i="4" s="1"/>
  <c r="I77" i="4"/>
  <c r="I76" i="4"/>
  <c r="H76" i="4"/>
  <c r="G76" i="4"/>
  <c r="F76" i="4"/>
  <c r="D76" i="4"/>
  <c r="I75" i="4"/>
  <c r="H75" i="4"/>
  <c r="G75" i="4"/>
  <c r="F75" i="4"/>
  <c r="D75" i="4"/>
  <c r="I74" i="4"/>
  <c r="H74" i="4"/>
  <c r="G74" i="4"/>
  <c r="F74" i="4"/>
  <c r="D74" i="4"/>
  <c r="I73" i="4"/>
  <c r="E73" i="4" s="1"/>
  <c r="H73" i="4"/>
  <c r="G73" i="4"/>
  <c r="F73" i="4"/>
  <c r="D73" i="4"/>
  <c r="I72" i="4"/>
  <c r="H72" i="4"/>
  <c r="G72" i="4"/>
  <c r="E72" i="4" s="1"/>
  <c r="F72" i="4"/>
  <c r="D72" i="4"/>
  <c r="I71" i="4"/>
  <c r="H71" i="4"/>
  <c r="E71" i="4" s="1"/>
  <c r="G71" i="4"/>
  <c r="F71" i="4"/>
  <c r="D71" i="4"/>
  <c r="I70" i="4"/>
  <c r="H70" i="4"/>
  <c r="G70" i="4"/>
  <c r="F70" i="4"/>
  <c r="D70" i="4"/>
  <c r="I69" i="4"/>
  <c r="H69" i="4"/>
  <c r="G69" i="4"/>
  <c r="G68" i="4" s="1"/>
  <c r="F69" i="4"/>
  <c r="E69" i="4" s="1"/>
  <c r="D69" i="4"/>
  <c r="D68" i="4" s="1"/>
  <c r="H68" i="4"/>
  <c r="E67" i="4"/>
  <c r="I63" i="4"/>
  <c r="E63" i="4" s="1"/>
  <c r="H63" i="4"/>
  <c r="G63" i="4"/>
  <c r="F63" i="4"/>
  <c r="D63" i="4"/>
  <c r="I62" i="4"/>
  <c r="H62" i="4"/>
  <c r="G62" i="4"/>
  <c r="F62" i="4"/>
  <c r="D62" i="4"/>
  <c r="E61" i="4"/>
  <c r="I60" i="4"/>
  <c r="H60" i="4"/>
  <c r="G60" i="4"/>
  <c r="F60" i="4"/>
  <c r="D60" i="4"/>
  <c r="I59" i="4"/>
  <c r="H59" i="4"/>
  <c r="G59" i="4"/>
  <c r="F59" i="4"/>
  <c r="D59" i="4"/>
  <c r="I58" i="4"/>
  <c r="H58" i="4"/>
  <c r="G58" i="4"/>
  <c r="F58" i="4"/>
  <c r="E58" i="4" s="1"/>
  <c r="D58" i="4"/>
  <c r="I57" i="4"/>
  <c r="I56" i="4" s="1"/>
  <c r="H57" i="4"/>
  <c r="G57" i="4"/>
  <c r="F57" i="4"/>
  <c r="D57" i="4"/>
  <c r="D56" i="4" s="1"/>
  <c r="I55" i="4"/>
  <c r="H55" i="4"/>
  <c r="E55" i="4" s="1"/>
  <c r="G55" i="4"/>
  <c r="F55" i="4"/>
  <c r="D55" i="4"/>
  <c r="I54" i="4"/>
  <c r="H54" i="4"/>
  <c r="G54" i="4"/>
  <c r="F54" i="4"/>
  <c r="D54" i="4"/>
  <c r="I53" i="4"/>
  <c r="H53" i="4"/>
  <c r="G53" i="4"/>
  <c r="F53" i="4"/>
  <c r="D53" i="4"/>
  <c r="I52" i="4"/>
  <c r="H52" i="4"/>
  <c r="G52" i="4"/>
  <c r="F52" i="4"/>
  <c r="D52" i="4"/>
  <c r="I51" i="4"/>
  <c r="H51" i="4"/>
  <c r="E51" i="4" s="1"/>
  <c r="G51" i="4"/>
  <c r="F51" i="4"/>
  <c r="D51" i="4"/>
  <c r="I50" i="4"/>
  <c r="H50" i="4"/>
  <c r="G50" i="4"/>
  <c r="F50" i="4"/>
  <c r="D50" i="4"/>
  <c r="I49" i="4"/>
  <c r="H49" i="4"/>
  <c r="G49" i="4"/>
  <c r="F49" i="4"/>
  <c r="D49" i="4"/>
  <c r="I48" i="4"/>
  <c r="H48" i="4"/>
  <c r="G48" i="4"/>
  <c r="F48" i="4"/>
  <c r="D48" i="4"/>
  <c r="I47" i="4"/>
  <c r="H47" i="4"/>
  <c r="E47" i="4" s="1"/>
  <c r="G47" i="4"/>
  <c r="F47" i="4"/>
  <c r="D47" i="4"/>
  <c r="I46" i="4"/>
  <c r="H46" i="4"/>
  <c r="G46" i="4"/>
  <c r="F46" i="4"/>
  <c r="D46" i="4"/>
  <c r="I45" i="4"/>
  <c r="H45" i="4"/>
  <c r="G45" i="4"/>
  <c r="F45" i="4"/>
  <c r="D45" i="4"/>
  <c r="I44" i="4"/>
  <c r="H44" i="4"/>
  <c r="G44" i="4"/>
  <c r="F44" i="4"/>
  <c r="D44" i="4"/>
  <c r="I43" i="4"/>
  <c r="H43" i="4"/>
  <c r="E43" i="4" s="1"/>
  <c r="G43" i="4"/>
  <c r="F43" i="4"/>
  <c r="D43" i="4"/>
  <c r="I42" i="4"/>
  <c r="I39" i="4" s="1"/>
  <c r="I38" i="4" s="1"/>
  <c r="H42" i="4"/>
  <c r="G42" i="4"/>
  <c r="F42" i="4"/>
  <c r="D42" i="4"/>
  <c r="D39" i="4" s="1"/>
  <c r="D38" i="4" s="1"/>
  <c r="I41" i="4"/>
  <c r="H41" i="4"/>
  <c r="G41" i="4"/>
  <c r="F41" i="4"/>
  <c r="D41" i="4"/>
  <c r="I40" i="4"/>
  <c r="H40" i="4"/>
  <c r="G40" i="4"/>
  <c r="G39" i="4" s="1"/>
  <c r="G38" i="4" s="1"/>
  <c r="F40" i="4"/>
  <c r="D40" i="4"/>
  <c r="H39" i="4"/>
  <c r="H38" i="4" s="1"/>
  <c r="I37" i="4"/>
  <c r="H37" i="4"/>
  <c r="G37" i="4"/>
  <c r="F37" i="4"/>
  <c r="D37" i="4"/>
  <c r="I36" i="4"/>
  <c r="H36" i="4"/>
  <c r="G36" i="4"/>
  <c r="F36" i="4"/>
  <c r="D36" i="4"/>
  <c r="E35" i="4"/>
  <c r="E34" i="4"/>
  <c r="I33" i="4"/>
  <c r="H33" i="4"/>
  <c r="G33" i="4"/>
  <c r="F33" i="4"/>
  <c r="D33" i="4"/>
  <c r="I32" i="4"/>
  <c r="H32" i="4"/>
  <c r="E32" i="4" s="1"/>
  <c r="G32" i="4"/>
  <c r="F32" i="4"/>
  <c r="D32" i="4"/>
  <c r="I31" i="4"/>
  <c r="H31" i="4"/>
  <c r="G31" i="4"/>
  <c r="F31" i="4"/>
  <c r="D31" i="4"/>
  <c r="I30" i="4"/>
  <c r="H30" i="4"/>
  <c r="G30" i="4"/>
  <c r="F30" i="4"/>
  <c r="D30" i="4"/>
  <c r="I29" i="4"/>
  <c r="H29" i="4"/>
  <c r="G29" i="4"/>
  <c r="F29" i="4"/>
  <c r="D29" i="4"/>
  <c r="I28" i="4"/>
  <c r="H28" i="4"/>
  <c r="E28" i="4" s="1"/>
  <c r="G28" i="4"/>
  <c r="F28" i="4"/>
  <c r="D28" i="4"/>
  <c r="I27" i="4"/>
  <c r="H27" i="4"/>
  <c r="G27" i="4"/>
  <c r="F27" i="4"/>
  <c r="D27" i="4"/>
  <c r="I26" i="4"/>
  <c r="H26" i="4"/>
  <c r="G26" i="4"/>
  <c r="G25" i="4" s="1"/>
  <c r="F26" i="4"/>
  <c r="F25" i="4" s="1"/>
  <c r="D26" i="4"/>
  <c r="E24" i="4"/>
  <c r="I23" i="4"/>
  <c r="H23" i="4"/>
  <c r="G23" i="4"/>
  <c r="G22" i="4" s="1"/>
  <c r="F23" i="4"/>
  <c r="D23" i="4"/>
  <c r="E15" i="4"/>
  <c r="D15" i="4"/>
  <c r="I96" i="3"/>
  <c r="H96" i="3"/>
  <c r="G96" i="3"/>
  <c r="F96" i="3"/>
  <c r="D96" i="3"/>
  <c r="I95" i="3"/>
  <c r="H95" i="3"/>
  <c r="G95" i="3"/>
  <c r="F95" i="3"/>
  <c r="E95" i="3" s="1"/>
  <c r="D95" i="3"/>
  <c r="I94" i="3"/>
  <c r="H94" i="3"/>
  <c r="G94" i="3"/>
  <c r="F94" i="3"/>
  <c r="D94" i="3"/>
  <c r="I93" i="3"/>
  <c r="H93" i="3"/>
  <c r="G93" i="3"/>
  <c r="F93" i="3"/>
  <c r="D93" i="3"/>
  <c r="I92" i="3"/>
  <c r="H92" i="3"/>
  <c r="G92" i="3"/>
  <c r="F92" i="3"/>
  <c r="D92" i="3"/>
  <c r="I91" i="3"/>
  <c r="H91" i="3"/>
  <c r="G91" i="3"/>
  <c r="F91" i="3"/>
  <c r="E91" i="3" s="1"/>
  <c r="D91" i="3"/>
  <c r="I90" i="3"/>
  <c r="H90" i="3"/>
  <c r="G90" i="3"/>
  <c r="F90" i="3"/>
  <c r="D90" i="3"/>
  <c r="I89" i="3"/>
  <c r="H89" i="3"/>
  <c r="G89" i="3"/>
  <c r="F89" i="3"/>
  <c r="D89" i="3"/>
  <c r="I88" i="3"/>
  <c r="I86" i="3" s="1"/>
  <c r="H88" i="3"/>
  <c r="G88" i="3"/>
  <c r="F88" i="3"/>
  <c r="D88" i="3"/>
  <c r="D86" i="3" s="1"/>
  <c r="I87" i="3"/>
  <c r="H87" i="3"/>
  <c r="G87" i="3"/>
  <c r="G86" i="3" s="1"/>
  <c r="F87" i="3"/>
  <c r="D87" i="3"/>
  <c r="I85" i="3"/>
  <c r="H85" i="3"/>
  <c r="G85" i="3"/>
  <c r="F85" i="3"/>
  <c r="D85" i="3"/>
  <c r="I84" i="3"/>
  <c r="H84" i="3"/>
  <c r="G84" i="3"/>
  <c r="F84" i="3"/>
  <c r="D84" i="3"/>
  <c r="I83" i="3"/>
  <c r="H83" i="3"/>
  <c r="G83" i="3"/>
  <c r="F83" i="3"/>
  <c r="D83" i="3"/>
  <c r="I82" i="3"/>
  <c r="H82" i="3"/>
  <c r="E82" i="3" s="1"/>
  <c r="G82" i="3"/>
  <c r="F82" i="3"/>
  <c r="D82" i="3"/>
  <c r="E81" i="3"/>
  <c r="I80" i="3"/>
  <c r="H80" i="3"/>
  <c r="G80" i="3"/>
  <c r="F80" i="3"/>
  <c r="D80" i="3"/>
  <c r="I79" i="3"/>
  <c r="H79" i="3"/>
  <c r="G79" i="3"/>
  <c r="E79" i="3" s="1"/>
  <c r="F79" i="3"/>
  <c r="D79" i="3"/>
  <c r="I78" i="3"/>
  <c r="I77" i="3" s="1"/>
  <c r="H78" i="3"/>
  <c r="G78" i="3"/>
  <c r="F78" i="3"/>
  <c r="D78" i="3"/>
  <c r="D77" i="3" s="1"/>
  <c r="I76" i="3"/>
  <c r="H76" i="3"/>
  <c r="G76" i="3"/>
  <c r="E76" i="3" s="1"/>
  <c r="F76" i="3"/>
  <c r="D76" i="3"/>
  <c r="I75" i="3"/>
  <c r="H75" i="3"/>
  <c r="G75" i="3"/>
  <c r="F75" i="3"/>
  <c r="D75" i="3"/>
  <c r="I74" i="3"/>
  <c r="H74" i="3"/>
  <c r="G74" i="3"/>
  <c r="F74" i="3"/>
  <c r="D74" i="3"/>
  <c r="I73" i="3"/>
  <c r="H73" i="3"/>
  <c r="G73" i="3"/>
  <c r="F73" i="3"/>
  <c r="E73" i="3" s="1"/>
  <c r="D73" i="3"/>
  <c r="I72" i="3"/>
  <c r="H72" i="3"/>
  <c r="G72" i="3"/>
  <c r="F72" i="3"/>
  <c r="D72" i="3"/>
  <c r="I71" i="3"/>
  <c r="H71" i="3"/>
  <c r="G71" i="3"/>
  <c r="F71" i="3"/>
  <c r="E71" i="3"/>
  <c r="D71" i="3"/>
  <c r="I70" i="3"/>
  <c r="H70" i="3"/>
  <c r="G70" i="3"/>
  <c r="E70" i="3" s="1"/>
  <c r="F70" i="3"/>
  <c r="D70" i="3"/>
  <c r="I69" i="3"/>
  <c r="H69" i="3"/>
  <c r="H68" i="3" s="1"/>
  <c r="G69" i="3"/>
  <c r="F69" i="3"/>
  <c r="D69" i="3"/>
  <c r="D68" i="3" s="1"/>
  <c r="E67" i="3"/>
  <c r="I63" i="3"/>
  <c r="H63" i="3"/>
  <c r="G63" i="3"/>
  <c r="F63" i="3"/>
  <c r="E63" i="3"/>
  <c r="D63" i="3"/>
  <c r="I62" i="3"/>
  <c r="H62" i="3"/>
  <c r="G62" i="3"/>
  <c r="F62" i="3"/>
  <c r="D62" i="3"/>
  <c r="E61" i="3"/>
  <c r="I60" i="3"/>
  <c r="H60" i="3"/>
  <c r="G60" i="3"/>
  <c r="F60" i="3"/>
  <c r="D60" i="3"/>
  <c r="I59" i="3"/>
  <c r="H59" i="3"/>
  <c r="G59" i="3"/>
  <c r="F59" i="3"/>
  <c r="D59" i="3"/>
  <c r="I58" i="3"/>
  <c r="H58" i="3"/>
  <c r="G58" i="3"/>
  <c r="F58" i="3"/>
  <c r="D58" i="3"/>
  <c r="I57" i="3"/>
  <c r="I56" i="3" s="1"/>
  <c r="H57" i="3"/>
  <c r="G57" i="3"/>
  <c r="F57" i="3"/>
  <c r="D57" i="3"/>
  <c r="D56" i="3" s="1"/>
  <c r="I55" i="3"/>
  <c r="H55" i="3"/>
  <c r="G55" i="3"/>
  <c r="F55" i="3"/>
  <c r="D55" i="3"/>
  <c r="I54" i="3"/>
  <c r="H54" i="3"/>
  <c r="G54" i="3"/>
  <c r="F54" i="3"/>
  <c r="E54" i="3" s="1"/>
  <c r="D54" i="3"/>
  <c r="I53" i="3"/>
  <c r="H53" i="3"/>
  <c r="G53" i="3"/>
  <c r="F53" i="3"/>
  <c r="D53" i="3"/>
  <c r="I52" i="3"/>
  <c r="H52" i="3"/>
  <c r="G52" i="3"/>
  <c r="F52" i="3"/>
  <c r="D52" i="3"/>
  <c r="I51" i="3"/>
  <c r="H51" i="3"/>
  <c r="G51" i="3"/>
  <c r="F51" i="3"/>
  <c r="D51" i="3"/>
  <c r="I50" i="3"/>
  <c r="H50" i="3"/>
  <c r="G50" i="3"/>
  <c r="F50" i="3"/>
  <c r="E50" i="3" s="1"/>
  <c r="D50" i="3"/>
  <c r="I49" i="3"/>
  <c r="H49" i="3"/>
  <c r="G49" i="3"/>
  <c r="F49" i="3"/>
  <c r="D49" i="3"/>
  <c r="I48" i="3"/>
  <c r="H48" i="3"/>
  <c r="G48" i="3"/>
  <c r="F48" i="3"/>
  <c r="D48" i="3"/>
  <c r="I47" i="3"/>
  <c r="H47" i="3"/>
  <c r="G47" i="3"/>
  <c r="F47" i="3"/>
  <c r="D47" i="3"/>
  <c r="I46" i="3"/>
  <c r="H46" i="3"/>
  <c r="G46" i="3"/>
  <c r="F46" i="3"/>
  <c r="E46" i="3" s="1"/>
  <c r="D46" i="3"/>
  <c r="I45" i="3"/>
  <c r="H45" i="3"/>
  <c r="G45" i="3"/>
  <c r="F45" i="3"/>
  <c r="D45" i="3"/>
  <c r="I44" i="3"/>
  <c r="H44" i="3"/>
  <c r="G44" i="3"/>
  <c r="F44" i="3"/>
  <c r="D44" i="3"/>
  <c r="I43" i="3"/>
  <c r="H43" i="3"/>
  <c r="G43" i="3"/>
  <c r="F43" i="3"/>
  <c r="D43" i="3"/>
  <c r="I42" i="3"/>
  <c r="H42" i="3"/>
  <c r="G42" i="3"/>
  <c r="F42" i="3"/>
  <c r="E42" i="3" s="1"/>
  <c r="D42" i="3"/>
  <c r="I41" i="3"/>
  <c r="H41" i="3"/>
  <c r="G41" i="3"/>
  <c r="F41" i="3"/>
  <c r="D41" i="3"/>
  <c r="I40" i="3"/>
  <c r="H40" i="3"/>
  <c r="G40" i="3"/>
  <c r="F40" i="3"/>
  <c r="D40" i="3"/>
  <c r="D39" i="3" s="1"/>
  <c r="D38" i="3" s="1"/>
  <c r="I39" i="3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D33" i="3"/>
  <c r="I32" i="3"/>
  <c r="H32" i="3"/>
  <c r="E32" i="3" s="1"/>
  <c r="G32" i="3"/>
  <c r="F32" i="3"/>
  <c r="D32" i="3"/>
  <c r="I31" i="3"/>
  <c r="H31" i="3"/>
  <c r="G31" i="3"/>
  <c r="F31" i="3"/>
  <c r="E31" i="3" s="1"/>
  <c r="D31" i="3"/>
  <c r="I30" i="3"/>
  <c r="H30" i="3"/>
  <c r="G30" i="3"/>
  <c r="F30" i="3"/>
  <c r="D30" i="3"/>
  <c r="I29" i="3"/>
  <c r="H29" i="3"/>
  <c r="G29" i="3"/>
  <c r="F29" i="3"/>
  <c r="D29" i="3"/>
  <c r="I28" i="3"/>
  <c r="H28" i="3"/>
  <c r="G28" i="3"/>
  <c r="F28" i="3"/>
  <c r="D28" i="3"/>
  <c r="I27" i="3"/>
  <c r="H27" i="3"/>
  <c r="G27" i="3"/>
  <c r="F27" i="3"/>
  <c r="E27" i="3" s="1"/>
  <c r="D27" i="3"/>
  <c r="I26" i="3"/>
  <c r="H26" i="3"/>
  <c r="G26" i="3"/>
  <c r="G25" i="3" s="1"/>
  <c r="G22" i="3" s="1"/>
  <c r="F26" i="3"/>
  <c r="D26" i="3"/>
  <c r="E24" i="3"/>
  <c r="I23" i="3"/>
  <c r="H23" i="3"/>
  <c r="G23" i="3"/>
  <c r="F23" i="3"/>
  <c r="D23" i="3"/>
  <c r="E15" i="3"/>
  <c r="D15" i="3"/>
  <c r="I96" i="2"/>
  <c r="H96" i="2"/>
  <c r="G96" i="2"/>
  <c r="F96" i="2"/>
  <c r="E96" i="2" s="1"/>
  <c r="D96" i="2"/>
  <c r="I95" i="2"/>
  <c r="H95" i="2"/>
  <c r="G95" i="2"/>
  <c r="F95" i="2"/>
  <c r="D95" i="2"/>
  <c r="I94" i="2"/>
  <c r="E94" i="2" s="1"/>
  <c r="H94" i="2"/>
  <c r="G94" i="2"/>
  <c r="F94" i="2"/>
  <c r="D94" i="2"/>
  <c r="I93" i="2"/>
  <c r="H93" i="2"/>
  <c r="G93" i="2"/>
  <c r="F93" i="2"/>
  <c r="D93" i="2"/>
  <c r="I92" i="2"/>
  <c r="H92" i="2"/>
  <c r="E92" i="2" s="1"/>
  <c r="G92" i="2"/>
  <c r="F92" i="2"/>
  <c r="D92" i="2"/>
  <c r="I91" i="2"/>
  <c r="H91" i="2"/>
  <c r="G91" i="2"/>
  <c r="F91" i="2"/>
  <c r="E91" i="2" s="1"/>
  <c r="D91" i="2"/>
  <c r="I90" i="2"/>
  <c r="H90" i="2"/>
  <c r="G90" i="2"/>
  <c r="F90" i="2"/>
  <c r="E90" i="2" s="1"/>
  <c r="D90" i="2"/>
  <c r="I89" i="2"/>
  <c r="H89" i="2"/>
  <c r="G89" i="2"/>
  <c r="F89" i="2"/>
  <c r="D89" i="2"/>
  <c r="I88" i="2"/>
  <c r="H88" i="2"/>
  <c r="G88" i="2"/>
  <c r="F88" i="2"/>
  <c r="E88" i="2" s="1"/>
  <c r="D88" i="2"/>
  <c r="I87" i="2"/>
  <c r="H87" i="2"/>
  <c r="H86" i="2" s="1"/>
  <c r="G87" i="2"/>
  <c r="F87" i="2"/>
  <c r="D87" i="2"/>
  <c r="D86" i="2" s="1"/>
  <c r="I86" i="2"/>
  <c r="I85" i="2"/>
  <c r="H85" i="2"/>
  <c r="G85" i="2"/>
  <c r="F85" i="2"/>
  <c r="D85" i="2"/>
  <c r="I84" i="2"/>
  <c r="H84" i="2"/>
  <c r="G84" i="2"/>
  <c r="F84" i="2"/>
  <c r="E84" i="2"/>
  <c r="D84" i="2"/>
  <c r="I83" i="2"/>
  <c r="H83" i="2"/>
  <c r="G83" i="2"/>
  <c r="F83" i="2"/>
  <c r="D83" i="2"/>
  <c r="I82" i="2"/>
  <c r="H82" i="2"/>
  <c r="E82" i="2" s="1"/>
  <c r="G82" i="2"/>
  <c r="F82" i="2"/>
  <c r="D82" i="2"/>
  <c r="E81" i="2"/>
  <c r="I80" i="2"/>
  <c r="H80" i="2"/>
  <c r="G80" i="2"/>
  <c r="E80" i="2" s="1"/>
  <c r="F80" i="2"/>
  <c r="D80" i="2"/>
  <c r="I79" i="2"/>
  <c r="H79" i="2"/>
  <c r="G79" i="2"/>
  <c r="F79" i="2"/>
  <c r="D79" i="2"/>
  <c r="I78" i="2"/>
  <c r="H78" i="2"/>
  <c r="G78" i="2"/>
  <c r="F78" i="2"/>
  <c r="F77" i="2" s="1"/>
  <c r="D78" i="2"/>
  <c r="D77" i="2" s="1"/>
  <c r="I76" i="2"/>
  <c r="H76" i="2"/>
  <c r="G76" i="2"/>
  <c r="E76" i="2" s="1"/>
  <c r="F76" i="2"/>
  <c r="D76" i="2"/>
  <c r="I75" i="2"/>
  <c r="H75" i="2"/>
  <c r="G75" i="2"/>
  <c r="F75" i="2"/>
  <c r="D75" i="2"/>
  <c r="I74" i="2"/>
  <c r="H74" i="2"/>
  <c r="G74" i="2"/>
  <c r="F74" i="2"/>
  <c r="D74" i="2"/>
  <c r="I73" i="2"/>
  <c r="H73" i="2"/>
  <c r="G73" i="2"/>
  <c r="F73" i="2"/>
  <c r="E73" i="2" s="1"/>
  <c r="D73" i="2"/>
  <c r="I72" i="2"/>
  <c r="H72" i="2"/>
  <c r="G72" i="2"/>
  <c r="E72" i="2" s="1"/>
  <c r="F72" i="2"/>
  <c r="D72" i="2"/>
  <c r="I71" i="2"/>
  <c r="H71" i="2"/>
  <c r="H68" i="2" s="1"/>
  <c r="G71" i="2"/>
  <c r="F71" i="2"/>
  <c r="D71" i="2"/>
  <c r="I70" i="2"/>
  <c r="H70" i="2"/>
  <c r="G70" i="2"/>
  <c r="F70" i="2"/>
  <c r="D70" i="2"/>
  <c r="I69" i="2"/>
  <c r="H69" i="2"/>
  <c r="G69" i="2"/>
  <c r="G68" i="2" s="1"/>
  <c r="F69" i="2"/>
  <c r="F68" i="2" s="1"/>
  <c r="D69" i="2"/>
  <c r="D68" i="2"/>
  <c r="E67" i="2"/>
  <c r="I63" i="2"/>
  <c r="H63" i="2"/>
  <c r="G63" i="2"/>
  <c r="F63" i="2"/>
  <c r="D63" i="2"/>
  <c r="I62" i="2"/>
  <c r="H62" i="2"/>
  <c r="G62" i="2"/>
  <c r="F62" i="2"/>
  <c r="D62" i="2"/>
  <c r="E61" i="2"/>
  <c r="I60" i="2"/>
  <c r="H60" i="2"/>
  <c r="G60" i="2"/>
  <c r="F60" i="2"/>
  <c r="E60" i="2" s="1"/>
  <c r="D60" i="2"/>
  <c r="I59" i="2"/>
  <c r="H59" i="2"/>
  <c r="G59" i="2"/>
  <c r="F59" i="2"/>
  <c r="E59" i="2" s="1"/>
  <c r="D59" i="2"/>
  <c r="I58" i="2"/>
  <c r="H58" i="2"/>
  <c r="G58" i="2"/>
  <c r="F58" i="2"/>
  <c r="D58" i="2"/>
  <c r="I57" i="2"/>
  <c r="H57" i="2"/>
  <c r="G57" i="2"/>
  <c r="F57" i="2"/>
  <c r="E57" i="2" s="1"/>
  <c r="D57" i="2"/>
  <c r="G56" i="2"/>
  <c r="F56" i="2"/>
  <c r="I55" i="2"/>
  <c r="H55" i="2"/>
  <c r="G55" i="2"/>
  <c r="F55" i="2"/>
  <c r="E55" i="2" s="1"/>
  <c r="D55" i="2"/>
  <c r="I54" i="2"/>
  <c r="H54" i="2"/>
  <c r="G54" i="2"/>
  <c r="F54" i="2"/>
  <c r="D54" i="2"/>
  <c r="I53" i="2"/>
  <c r="H53" i="2"/>
  <c r="G53" i="2"/>
  <c r="F53" i="2"/>
  <c r="E53" i="2"/>
  <c r="D53" i="2"/>
  <c r="I52" i="2"/>
  <c r="H52" i="2"/>
  <c r="G52" i="2"/>
  <c r="F52" i="2"/>
  <c r="D52" i="2"/>
  <c r="I51" i="2"/>
  <c r="H51" i="2"/>
  <c r="E51" i="2" s="1"/>
  <c r="G51" i="2"/>
  <c r="F51" i="2"/>
  <c r="D51" i="2"/>
  <c r="I50" i="2"/>
  <c r="H50" i="2"/>
  <c r="G50" i="2"/>
  <c r="F50" i="2"/>
  <c r="E50" i="2" s="1"/>
  <c r="D50" i="2"/>
  <c r="I49" i="2"/>
  <c r="H49" i="2"/>
  <c r="G49" i="2"/>
  <c r="F49" i="2"/>
  <c r="E49" i="2" s="1"/>
  <c r="D49" i="2"/>
  <c r="I48" i="2"/>
  <c r="H48" i="2"/>
  <c r="G48" i="2"/>
  <c r="F48" i="2"/>
  <c r="D48" i="2"/>
  <c r="I47" i="2"/>
  <c r="H47" i="2"/>
  <c r="G47" i="2"/>
  <c r="F47" i="2"/>
  <c r="E47" i="2" s="1"/>
  <c r="D47" i="2"/>
  <c r="I46" i="2"/>
  <c r="H46" i="2"/>
  <c r="G46" i="2"/>
  <c r="F46" i="2"/>
  <c r="D46" i="2"/>
  <c r="I45" i="2"/>
  <c r="E45" i="2" s="1"/>
  <c r="H45" i="2"/>
  <c r="G45" i="2"/>
  <c r="F45" i="2"/>
  <c r="D45" i="2"/>
  <c r="I44" i="2"/>
  <c r="H44" i="2"/>
  <c r="G44" i="2"/>
  <c r="F44" i="2"/>
  <c r="D44" i="2"/>
  <c r="I43" i="2"/>
  <c r="H43" i="2"/>
  <c r="E43" i="2" s="1"/>
  <c r="G43" i="2"/>
  <c r="F43" i="2"/>
  <c r="D43" i="2"/>
  <c r="I42" i="2"/>
  <c r="H42" i="2"/>
  <c r="G42" i="2"/>
  <c r="F42" i="2"/>
  <c r="E42" i="2" s="1"/>
  <c r="D42" i="2"/>
  <c r="I41" i="2"/>
  <c r="H41" i="2"/>
  <c r="G41" i="2"/>
  <c r="F41" i="2"/>
  <c r="E41" i="2" s="1"/>
  <c r="D41" i="2"/>
  <c r="I40" i="2"/>
  <c r="I39" i="2" s="1"/>
  <c r="I38" i="2" s="1"/>
  <c r="H40" i="2"/>
  <c r="H39" i="2" s="1"/>
  <c r="H38" i="2" s="1"/>
  <c r="G40" i="2"/>
  <c r="F40" i="2"/>
  <c r="D40" i="2"/>
  <c r="D39" i="2" s="1"/>
  <c r="D38" i="2" s="1"/>
  <c r="I37" i="2"/>
  <c r="H37" i="2"/>
  <c r="G37" i="2"/>
  <c r="F37" i="2"/>
  <c r="E37" i="2"/>
  <c r="D37" i="2"/>
  <c r="I36" i="2"/>
  <c r="H36" i="2"/>
  <c r="G36" i="2"/>
  <c r="F36" i="2"/>
  <c r="D36" i="2"/>
  <c r="E35" i="2"/>
  <c r="E34" i="2"/>
  <c r="I33" i="2"/>
  <c r="H33" i="2"/>
  <c r="G33" i="2"/>
  <c r="F33" i="2"/>
  <c r="E33" i="2" s="1"/>
  <c r="D33" i="2"/>
  <c r="I32" i="2"/>
  <c r="H32" i="2"/>
  <c r="G32" i="2"/>
  <c r="F32" i="2"/>
  <c r="E32" i="2" s="1"/>
  <c r="D32" i="2"/>
  <c r="I31" i="2"/>
  <c r="H31" i="2"/>
  <c r="G31" i="2"/>
  <c r="F31" i="2"/>
  <c r="D31" i="2"/>
  <c r="I30" i="2"/>
  <c r="H30" i="2"/>
  <c r="G30" i="2"/>
  <c r="G25" i="2" s="1"/>
  <c r="G22" i="2" s="1"/>
  <c r="F30" i="2"/>
  <c r="E30" i="2" s="1"/>
  <c r="D30" i="2"/>
  <c r="I29" i="2"/>
  <c r="H29" i="2"/>
  <c r="G29" i="2"/>
  <c r="F29" i="2"/>
  <c r="D29" i="2"/>
  <c r="I28" i="2"/>
  <c r="H28" i="2"/>
  <c r="G28" i="2"/>
  <c r="F28" i="2"/>
  <c r="E28" i="2"/>
  <c r="D28" i="2"/>
  <c r="I27" i="2"/>
  <c r="H27" i="2"/>
  <c r="G27" i="2"/>
  <c r="F27" i="2"/>
  <c r="D27" i="2"/>
  <c r="I26" i="2"/>
  <c r="H26" i="2"/>
  <c r="H25" i="2" s="1"/>
  <c r="H22" i="2" s="1"/>
  <c r="G26" i="2"/>
  <c r="F26" i="2"/>
  <c r="D26" i="2"/>
  <c r="D25" i="2" s="1"/>
  <c r="E24" i="2"/>
  <c r="I23" i="2"/>
  <c r="H23" i="2"/>
  <c r="G23" i="2"/>
  <c r="F23" i="2"/>
  <c r="D23" i="2"/>
  <c r="I22" i="2" l="1"/>
  <c r="I64" i="2" s="1"/>
  <c r="D22" i="2"/>
  <c r="D64" i="2" s="1"/>
  <c r="E58" i="2"/>
  <c r="E56" i="2" s="1"/>
  <c r="I77" i="2"/>
  <c r="F25" i="2"/>
  <c r="E29" i="2"/>
  <c r="G39" i="2"/>
  <c r="G38" i="2" s="1"/>
  <c r="E46" i="2"/>
  <c r="E54" i="2"/>
  <c r="D56" i="2"/>
  <c r="H56" i="2"/>
  <c r="E70" i="2"/>
  <c r="E71" i="2"/>
  <c r="E74" i="2"/>
  <c r="E75" i="2"/>
  <c r="E78" i="2"/>
  <c r="E79" i="2"/>
  <c r="E85" i="2"/>
  <c r="E87" i="2"/>
  <c r="E86" i="2" s="1"/>
  <c r="E95" i="2"/>
  <c r="D66" i="2"/>
  <c r="F22" i="2"/>
  <c r="E26" i="2"/>
  <c r="I25" i="2"/>
  <c r="E31" i="2"/>
  <c r="E40" i="2"/>
  <c r="E39" i="2" s="1"/>
  <c r="E38" i="2" s="1"/>
  <c r="E48" i="2"/>
  <c r="E89" i="2"/>
  <c r="E27" i="2"/>
  <c r="E36" i="2"/>
  <c r="E44" i="2"/>
  <c r="E52" i="2"/>
  <c r="I56" i="2"/>
  <c r="E62" i="2"/>
  <c r="E63" i="2"/>
  <c r="I68" i="2"/>
  <c r="I66" i="2" s="1"/>
  <c r="H77" i="2"/>
  <c r="H66" i="2" s="1"/>
  <c r="E83" i="2"/>
  <c r="G86" i="2"/>
  <c r="E93" i="2"/>
  <c r="D66" i="3"/>
  <c r="H25" i="3"/>
  <c r="H22" i="3" s="1"/>
  <c r="E37" i="3"/>
  <c r="E41" i="3"/>
  <c r="E60" i="3"/>
  <c r="E75" i="3"/>
  <c r="E80" i="3"/>
  <c r="E85" i="3"/>
  <c r="D25" i="3"/>
  <c r="E30" i="3"/>
  <c r="E36" i="3"/>
  <c r="D22" i="3"/>
  <c r="D64" i="3" s="1"/>
  <c r="D65" i="3" s="1"/>
  <c r="E45" i="3"/>
  <c r="E48" i="3"/>
  <c r="E59" i="3"/>
  <c r="F68" i="3"/>
  <c r="F66" i="3" s="1"/>
  <c r="E74" i="3"/>
  <c r="E84" i="3"/>
  <c r="E89" i="3"/>
  <c r="E93" i="3"/>
  <c r="E49" i="3"/>
  <c r="E53" i="3"/>
  <c r="I68" i="3"/>
  <c r="I66" i="3" s="1"/>
  <c r="E90" i="3"/>
  <c r="E94" i="3"/>
  <c r="E28" i="3"/>
  <c r="E33" i="3"/>
  <c r="E43" i="3"/>
  <c r="E47" i="3"/>
  <c r="E51" i="3"/>
  <c r="E55" i="3"/>
  <c r="E58" i="3"/>
  <c r="G68" i="3"/>
  <c r="E72" i="3"/>
  <c r="H77" i="3"/>
  <c r="E88" i="3"/>
  <c r="E92" i="3"/>
  <c r="E96" i="3"/>
  <c r="D66" i="4"/>
  <c r="F22" i="4"/>
  <c r="H66" i="4"/>
  <c r="E27" i="4"/>
  <c r="E42" i="4"/>
  <c r="E57" i="4"/>
  <c r="E56" i="4" s="1"/>
  <c r="E62" i="4"/>
  <c r="E70" i="4"/>
  <c r="E82" i="4"/>
  <c r="E88" i="4"/>
  <c r="E92" i="4"/>
  <c r="H25" i="4"/>
  <c r="H22" i="4" s="1"/>
  <c r="E30" i="4"/>
  <c r="E36" i="4"/>
  <c r="E41" i="4"/>
  <c r="E39" i="4" s="1"/>
  <c r="E38" i="4" s="1"/>
  <c r="E45" i="4"/>
  <c r="E49" i="4"/>
  <c r="E53" i="4"/>
  <c r="E60" i="4"/>
  <c r="I68" i="4"/>
  <c r="I66" i="4" s="1"/>
  <c r="E75" i="4"/>
  <c r="E80" i="4"/>
  <c r="E85" i="4"/>
  <c r="E87" i="4"/>
  <c r="E91" i="4"/>
  <c r="E95" i="4"/>
  <c r="E31" i="4"/>
  <c r="E37" i="4"/>
  <c r="E46" i="4"/>
  <c r="E50" i="4"/>
  <c r="E54" i="4"/>
  <c r="G56" i="4"/>
  <c r="G64" i="4" s="1"/>
  <c r="E76" i="4"/>
  <c r="E96" i="4"/>
  <c r="I22" i="4"/>
  <c r="I64" i="4" s="1"/>
  <c r="D25" i="4"/>
  <c r="D22" i="4" s="1"/>
  <c r="I25" i="4"/>
  <c r="E29" i="4"/>
  <c r="E33" i="4"/>
  <c r="E40" i="4"/>
  <c r="E44" i="4"/>
  <c r="E48" i="4"/>
  <c r="E52" i="4"/>
  <c r="E59" i="4"/>
  <c r="F68" i="4"/>
  <c r="E74" i="4"/>
  <c r="E68" i="4" s="1"/>
  <c r="E78" i="4"/>
  <c r="E84" i="4"/>
  <c r="G86" i="4"/>
  <c r="E90" i="4"/>
  <c r="E94" i="4"/>
  <c r="G22" i="5"/>
  <c r="E46" i="5"/>
  <c r="E54" i="5"/>
  <c r="G56" i="5"/>
  <c r="G64" i="5" s="1"/>
  <c r="E62" i="5"/>
  <c r="E71" i="5"/>
  <c r="E87" i="5"/>
  <c r="E86" i="5" s="1"/>
  <c r="E26" i="5"/>
  <c r="E25" i="5" s="1"/>
  <c r="E22" i="5" s="1"/>
  <c r="E64" i="5" s="1"/>
  <c r="E30" i="5"/>
  <c r="E36" i="5"/>
  <c r="E41" i="5"/>
  <c r="E45" i="5"/>
  <c r="E49" i="5"/>
  <c r="E53" i="5"/>
  <c r="E60" i="5"/>
  <c r="E69" i="5"/>
  <c r="E75" i="5"/>
  <c r="E79" i="5"/>
  <c r="E84" i="5"/>
  <c r="G86" i="5"/>
  <c r="E90" i="5"/>
  <c r="E94" i="5"/>
  <c r="F22" i="5"/>
  <c r="E27" i="5"/>
  <c r="E31" i="5"/>
  <c r="E37" i="5"/>
  <c r="E42" i="5"/>
  <c r="E50" i="5"/>
  <c r="E57" i="5"/>
  <c r="E56" i="5" s="1"/>
  <c r="E70" i="5"/>
  <c r="E76" i="5"/>
  <c r="E80" i="5"/>
  <c r="E85" i="5"/>
  <c r="E91" i="5"/>
  <c r="E95" i="5"/>
  <c r="E23" i="5"/>
  <c r="D25" i="5"/>
  <c r="D22" i="5" s="1"/>
  <c r="I25" i="5"/>
  <c r="E29" i="5"/>
  <c r="E33" i="5"/>
  <c r="E40" i="5"/>
  <c r="E39" i="5" s="1"/>
  <c r="E38" i="5" s="1"/>
  <c r="E44" i="5"/>
  <c r="E48" i="5"/>
  <c r="E52" i="5"/>
  <c r="E59" i="5"/>
  <c r="F68" i="5"/>
  <c r="E74" i="5"/>
  <c r="E78" i="5"/>
  <c r="E77" i="5" s="1"/>
  <c r="E83" i="5"/>
  <c r="E89" i="5"/>
  <c r="E93" i="5"/>
  <c r="D64" i="5"/>
  <c r="D66" i="5"/>
  <c r="F66" i="5"/>
  <c r="E68" i="5"/>
  <c r="F56" i="5"/>
  <c r="I22" i="5"/>
  <c r="I64" i="5" s="1"/>
  <c r="H25" i="5"/>
  <c r="H22" i="5" s="1"/>
  <c r="F39" i="5"/>
  <c r="F38" i="5" s="1"/>
  <c r="H56" i="5"/>
  <c r="I68" i="5"/>
  <c r="I66" i="5" s="1"/>
  <c r="G77" i="5"/>
  <c r="G66" i="5" s="1"/>
  <c r="F86" i="5"/>
  <c r="F77" i="5"/>
  <c r="D64" i="4"/>
  <c r="E77" i="4"/>
  <c r="E23" i="4"/>
  <c r="E26" i="4"/>
  <c r="F39" i="4"/>
  <c r="F38" i="4" s="1"/>
  <c r="F64" i="4" s="1"/>
  <c r="H56" i="4"/>
  <c r="H64" i="4" s="1"/>
  <c r="G77" i="4"/>
  <c r="G66" i="4" s="1"/>
  <c r="F86" i="4"/>
  <c r="F56" i="4"/>
  <c r="F77" i="4"/>
  <c r="D97" i="3"/>
  <c r="E40" i="3"/>
  <c r="E39" i="3" s="1"/>
  <c r="F39" i="3"/>
  <c r="F38" i="3" s="1"/>
  <c r="E26" i="3"/>
  <c r="I25" i="3"/>
  <c r="I22" i="3" s="1"/>
  <c r="H39" i="3"/>
  <c r="H38" i="3" s="1"/>
  <c r="H64" i="3" s="1"/>
  <c r="G39" i="3"/>
  <c r="G38" i="3" s="1"/>
  <c r="G64" i="3" s="1"/>
  <c r="F56" i="3"/>
  <c r="H56" i="3"/>
  <c r="E57" i="3"/>
  <c r="E62" i="3"/>
  <c r="G56" i="3"/>
  <c r="E87" i="3"/>
  <c r="E86" i="3" s="1"/>
  <c r="F86" i="3"/>
  <c r="E69" i="3"/>
  <c r="E83" i="3"/>
  <c r="F77" i="3"/>
  <c r="E23" i="3"/>
  <c r="F25" i="3"/>
  <c r="F22" i="3" s="1"/>
  <c r="E29" i="3"/>
  <c r="I38" i="3"/>
  <c r="E44" i="3"/>
  <c r="E52" i="3"/>
  <c r="E78" i="3"/>
  <c r="E77" i="3" s="1"/>
  <c r="G77" i="3"/>
  <c r="G66" i="3" s="1"/>
  <c r="H86" i="3"/>
  <c r="H66" i="3" s="1"/>
  <c r="G64" i="2"/>
  <c r="H64" i="2"/>
  <c r="E25" i="2"/>
  <c r="E23" i="2"/>
  <c r="E69" i="2"/>
  <c r="F39" i="2"/>
  <c r="F38" i="2" s="1"/>
  <c r="F64" i="2" s="1"/>
  <c r="G77" i="2"/>
  <c r="G66" i="2" s="1"/>
  <c r="F86" i="2"/>
  <c r="F66" i="2" s="1"/>
  <c r="E68" i="2" l="1"/>
  <c r="E77" i="2"/>
  <c r="I64" i="3"/>
  <c r="I65" i="3" s="1"/>
  <c r="F64" i="3"/>
  <c r="E68" i="3"/>
  <c r="E25" i="3"/>
  <c r="E25" i="4"/>
  <c r="F66" i="4"/>
  <c r="F65" i="4" s="1"/>
  <c r="E86" i="4"/>
  <c r="E66" i="4" s="1"/>
  <c r="E66" i="5"/>
  <c r="F64" i="5"/>
  <c r="F65" i="5"/>
  <c r="F97" i="5"/>
  <c r="I65" i="5"/>
  <c r="I97" i="5"/>
  <c r="E65" i="5"/>
  <c r="E97" i="5"/>
  <c r="G65" i="5"/>
  <c r="G97" i="5"/>
  <c r="H64" i="5"/>
  <c r="D97" i="5"/>
  <c r="D65" i="5"/>
  <c r="F97" i="4"/>
  <c r="G65" i="4"/>
  <c r="G97" i="4"/>
  <c r="H97" i="4"/>
  <c r="H65" i="4"/>
  <c r="D97" i="4"/>
  <c r="D65" i="4"/>
  <c r="I65" i="4"/>
  <c r="I97" i="4"/>
  <c r="E22" i="4"/>
  <c r="E64" i="4" s="1"/>
  <c r="F65" i="3"/>
  <c r="F97" i="3"/>
  <c r="H97" i="3"/>
  <c r="H65" i="3"/>
  <c r="G65" i="3"/>
  <c r="G97" i="3"/>
  <c r="E66" i="3"/>
  <c r="E38" i="3"/>
  <c r="E22" i="3"/>
  <c r="E64" i="3" s="1"/>
  <c r="A65" i="3"/>
  <c r="A97" i="3"/>
  <c r="E56" i="3"/>
  <c r="F65" i="2"/>
  <c r="F97" i="2"/>
  <c r="I65" i="2"/>
  <c r="I97" i="2"/>
  <c r="H97" i="2"/>
  <c r="H65" i="2"/>
  <c r="D97" i="2"/>
  <c r="D65" i="2"/>
  <c r="E22" i="2"/>
  <c r="E64" i="2" s="1"/>
  <c r="G65" i="2"/>
  <c r="G97" i="2"/>
  <c r="E66" i="2" l="1"/>
  <c r="I97" i="3"/>
  <c r="H97" i="5"/>
  <c r="H65" i="5"/>
  <c r="A65" i="5"/>
  <c r="A97" i="5"/>
  <c r="A65" i="4"/>
  <c r="A97" i="4"/>
  <c r="E65" i="4"/>
  <c r="E97" i="4"/>
  <c r="E65" i="3"/>
  <c r="E97" i="3"/>
  <c r="E65" i="2"/>
  <c r="E97" i="2"/>
  <c r="A65" i="2"/>
  <c r="A97" i="2"/>
</calcChain>
</file>

<file path=xl/sharedStrings.xml><?xml version="1.0" encoding="utf-8"?>
<sst xmlns="http://schemas.openxmlformats.org/spreadsheetml/2006/main" count="896" uniqueCount="175">
  <si>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</si>
  <si>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</si>
  <si>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</si>
  <si>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</si>
  <si>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</si>
  <si>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</si>
  <si>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</si>
  <si>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</si>
  <si>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</si>
  <si>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</si>
  <si>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</si>
  <si>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</si>
  <si>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</si>
  <si>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</si>
  <si>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</si>
  <si>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</si>
  <si>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</si>
  <si>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</si>
  <si>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</si>
  <si>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</si>
  <si>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</si>
  <si>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</si>
  <si>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</si>
  <si>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</si>
  <si>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</si>
  <si>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</si>
  <si>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</si>
  <si>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</si>
  <si>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</si>
  <si>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</si>
  <si>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</si>
  <si>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</si>
  <si>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</si>
  <si>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</si>
  <si>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</si>
  <si>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</si>
  <si>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</si>
  <si>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</si>
  <si>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</si>
  <si>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</si>
  <si>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</si>
  <si>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</si>
  <si>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</si>
  <si>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</si>
  <si>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</si>
  <si>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</si>
  <si>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</si>
  <si>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</si>
  <si>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</si>
  <si>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</si>
  <si>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</si>
  <si>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</si>
  <si>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</si>
  <si>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</si>
  <si>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</si>
  <si>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</si>
  <si>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</si>
  <si>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</si>
  <si>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</si>
  <si>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</si>
  <si>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</si>
  <si>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</si>
  <si>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</si>
  <si>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</si>
  <si>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</si>
  <si>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</si>
  <si>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</si>
  <si>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</si>
  <si>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</si>
  <si>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</si>
  <si>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</si>
  <si>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</si>
  <si>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</si>
  <si>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</si>
  <si>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</si>
  <si>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</si>
  <si>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</si>
  <si>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</si>
  <si>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</si>
  <si>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</si>
  <si>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</si>
  <si>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</si>
  <si>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</si>
  <si>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</si>
  <si>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</si>
  <si>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</si>
  <si>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</si>
  <si>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</si>
  <si>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</si>
  <si>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</si>
  <si>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</si>
  <si>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</si>
  <si>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</si>
  <si>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</si>
  <si>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</si>
  <si>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</si>
  <si>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</si>
  <si>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</si>
  <si>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</si>
  <si>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</si>
  <si>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</si>
  <si>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</si>
  <si>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</si>
  <si>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</si>
  <si>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</si>
  <si>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</si>
  <si>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</si>
  <si>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</si>
  <si>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</si>
  <si>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</si>
  <si>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</si>
  <si>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</si>
  <si>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</si>
  <si>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</si>
  <si>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</si>
  <si>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</si>
  <si>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</si>
  <si>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</si>
  <si>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</si>
  <si>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</si>
  <si>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</si>
  <si>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</si>
  <si>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</si>
  <si>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</si>
  <si>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</si>
  <si>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</si>
  <si>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</si>
  <si>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</si>
  <si>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</si>
  <si>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</si>
  <si>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</si>
  <si>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</si>
  <si>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</si>
  <si>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</si>
  <si>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</si>
  <si>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</si>
  <si>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</si>
  <si>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</si>
  <si>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</si>
  <si>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</si>
  <si>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</si>
  <si>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</si>
  <si>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</si>
  <si>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</si>
  <si>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</si>
  <si>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</si>
  <si>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</si>
  <si>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</si>
  <si>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</si>
  <si>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</si>
  <si>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</si>
  <si>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</si>
  <si>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</si>
  <si>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</si>
  <si>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</si>
  <si>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</si>
  <si>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</si>
  <si>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</si>
  <si>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</si>
  <si>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</si>
  <si>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</si>
  <si>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</si>
  <si>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</si>
  <si>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</si>
  <si>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</si>
  <si>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</si>
  <si>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07.05.2019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</si>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</sst>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3" fillId="0" borderId="0" applyNumberFormat="0" applyFill="0" applyBorder="0" applyAlignment="0" applyProtection="0"/>
    <xf numFmtId="0" fontId="7" fillId="0" borderId="0"/>
    <xf numFmtId="0" fontId="7" fillId="0" borderId="0"/>
    <xf numFmtId="0" fontId="24" fillId="0" borderId="0"/>
    <xf numFmtId="0" fontId="1" fillId="0" borderId="0"/>
    <xf numFmtId="0" fontId="7" fillId="0" borderId="0"/>
    <xf numFmtId="0" fontId="7" fillId="0" borderId="0"/>
    <xf numFmtId="167" fontId="2" fillId="0" borderId="0" applyFont="0" applyFill="0" applyBorder="0" applyAlignment="0" applyProtection="0"/>
  </cellStyleXfs>
  <cellXfs count="596">
    <xf numFmtId="0" fontId="0" fillId="0" borderId="0" xfId="0"/>
    <xf numFmtId="0" fontId="2" fillId="0" borderId="0" xfId="1"/>
    <xf numFmtId="0" fontId="15" fillId="0" borderId="0" xfId="1" applyFont="1" applyBorder="1" applyProtection="1"/>
    <xf numFmtId="3" fontId="28" fillId="6" borderId="5" xfId="3" applyNumberFormat="1" applyFont="1" applyFill="1" applyBorder="1" applyAlignment="1" applyProtection="1">
      <alignment horizontal="right" vertical="center"/>
    </xf>
    <xf numFmtId="0" fontId="11" fillId="6" borderId="36" xfId="1" quotePrefix="1" applyFont="1" applyFill="1" applyBorder="1" applyAlignment="1" applyProtection="1">
      <alignment horizontal="left"/>
    </xf>
    <xf numFmtId="0" fontId="12" fillId="6" borderId="36" xfId="1" applyFont="1" applyFill="1" applyBorder="1" applyAlignment="1" applyProtection="1">
      <alignment horizontal="left"/>
    </xf>
    <xf numFmtId="0" fontId="12" fillId="6" borderId="36" xfId="1" quotePrefix="1" applyFont="1" applyFill="1" applyBorder="1" applyAlignment="1" applyProtection="1">
      <alignment horizontal="left"/>
    </xf>
    <xf numFmtId="3" fontId="12" fillId="6" borderId="36" xfId="1" applyNumberFormat="1" applyFont="1" applyFill="1" applyBorder="1" applyAlignment="1" applyProtection="1"/>
    <xf numFmtId="0" fontId="8" fillId="2" borderId="3" xfId="1" applyFont="1" applyFill="1" applyBorder="1" applyAlignment="1" applyProtection="1">
      <alignment horizontal="left"/>
    </xf>
    <xf numFmtId="0" fontId="8" fillId="2" borderId="11" xfId="1" applyFont="1" applyFill="1" applyBorder="1" applyAlignment="1" applyProtection="1">
      <alignment horizontal="left"/>
    </xf>
    <xf numFmtId="0" fontId="8" fillId="2" borderId="69" xfId="1" applyFont="1" applyFill="1" applyBorder="1" applyAlignment="1" applyProtection="1">
      <alignment horizontal="left"/>
    </xf>
    <xf numFmtId="0" fontId="8" fillId="2" borderId="15" xfId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left"/>
    </xf>
    <xf numFmtId="0" fontId="8" fillId="2" borderId="0" xfId="1" applyFont="1" applyFill="1" applyBorder="1" applyProtection="1"/>
    <xf numFmtId="0" fontId="12" fillId="2" borderId="3" xfId="1" quotePrefix="1" applyFont="1" applyFill="1" applyBorder="1" applyAlignment="1" applyProtection="1">
      <alignment horizontal="center"/>
    </xf>
    <xf numFmtId="0" fontId="12" fillId="2" borderId="2" xfId="1" quotePrefix="1" applyFont="1" applyFill="1" applyBorder="1" applyAlignment="1" applyProtection="1">
      <alignment horizontal="center"/>
    </xf>
    <xf numFmtId="0" fontId="12" fillId="2" borderId="15" xfId="1" quotePrefix="1" applyFont="1" applyFill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</xf>
    <xf numFmtId="0" fontId="8" fillId="2" borderId="3" xfId="1" applyFont="1" applyFill="1" applyBorder="1" applyProtection="1"/>
    <xf numFmtId="0" fontId="15" fillId="2" borderId="0" xfId="1" applyFont="1" applyFill="1" applyProtection="1"/>
    <xf numFmtId="0" fontId="12" fillId="2" borderId="3" xfId="1" applyFont="1" applyFill="1" applyBorder="1" applyAlignment="1" applyProtection="1"/>
    <xf numFmtId="0" fontId="8" fillId="2" borderId="3" xfId="1" quotePrefix="1" applyFont="1" applyFill="1" applyBorder="1" applyAlignment="1" applyProtection="1">
      <alignment horizontal="left"/>
    </xf>
    <xf numFmtId="3" fontId="8" fillId="2" borderId="3" xfId="1" quotePrefix="1" applyNumberFormat="1" applyFont="1" applyFill="1" applyBorder="1" applyAlignment="1" applyProtection="1"/>
    <xf numFmtId="0" fontId="12" fillId="2" borderId="3" xfId="1" applyFont="1" applyFill="1" applyBorder="1" applyAlignment="1" applyProtection="1">
      <alignment horizontal="left"/>
    </xf>
    <xf numFmtId="3" fontId="12" fillId="2" borderId="3" xfId="1" applyNumberFormat="1" applyFont="1" applyFill="1" applyBorder="1" applyAlignment="1" applyProtection="1">
      <alignment horizontal="right"/>
    </xf>
    <xf numFmtId="0" fontId="8" fillId="2" borderId="0" xfId="1" applyFont="1" applyFill="1" applyBorder="1" applyAlignment="1" applyProtection="1">
      <alignment horizontal="left"/>
    </xf>
    <xf numFmtId="1" fontId="12" fillId="2" borderId="0" xfId="1" applyNumberFormat="1" applyFont="1" applyFill="1" applyBorder="1" applyProtection="1"/>
    <xf numFmtId="0" fontId="12" fillId="2" borderId="0" xfId="1" applyFont="1" applyFill="1" applyBorder="1" applyAlignment="1" applyProtection="1">
      <alignment horizontal="left"/>
    </xf>
    <xf numFmtId="0" fontId="12" fillId="2" borderId="0" xfId="1" applyFont="1" applyFill="1" applyBorder="1" applyProtection="1"/>
    <xf numFmtId="0" fontId="10" fillId="2" borderId="0" xfId="1" applyFont="1" applyFill="1" applyProtection="1"/>
    <xf numFmtId="0" fontId="8" fillId="2" borderId="56" xfId="1" applyFont="1" applyFill="1" applyBorder="1" applyAlignment="1" applyProtection="1">
      <alignment horizontal="left"/>
    </xf>
    <xf numFmtId="3" fontId="8" fillId="2" borderId="56" xfId="1" quotePrefix="1" applyNumberFormat="1" applyFont="1" applyFill="1" applyBorder="1" applyAlignment="1" applyProtection="1"/>
    <xf numFmtId="0" fontId="8" fillId="2" borderId="59" xfId="1" applyFont="1" applyFill="1" applyBorder="1" applyAlignment="1" applyProtection="1">
      <alignment horizontal="left"/>
    </xf>
    <xf numFmtId="3" fontId="8" fillId="2" borderId="59" xfId="1" quotePrefix="1" applyNumberFormat="1" applyFont="1" applyFill="1" applyBorder="1" applyAlignment="1" applyProtection="1"/>
    <xf numFmtId="0" fontId="8" fillId="2" borderId="71" xfId="1" applyFont="1" applyFill="1" applyBorder="1" applyAlignment="1" applyProtection="1">
      <alignment horizontal="left"/>
    </xf>
    <xf numFmtId="0" fontId="8" fillId="2" borderId="72" xfId="1" applyFont="1" applyFill="1" applyBorder="1" applyAlignment="1" applyProtection="1">
      <alignment horizontal="left"/>
    </xf>
    <xf numFmtId="0" fontId="8" fillId="2" borderId="73" xfId="1" applyFont="1" applyFill="1" applyBorder="1" applyAlignment="1" applyProtection="1">
      <alignment horizontal="left"/>
    </xf>
    <xf numFmtId="0" fontId="17" fillId="2" borderId="73" xfId="1" applyFont="1" applyFill="1" applyBorder="1" applyAlignment="1" applyProtection="1">
      <alignment horizontal="left"/>
    </xf>
    <xf numFmtId="0" fontId="8" fillId="2" borderId="74" xfId="1" applyFont="1" applyFill="1" applyBorder="1" applyAlignment="1" applyProtection="1">
      <alignment horizontal="left"/>
    </xf>
    <xf numFmtId="0" fontId="8" fillId="2" borderId="57" xfId="1" applyFont="1" applyFill="1" applyBorder="1" applyAlignment="1" applyProtection="1">
      <alignment horizontal="left"/>
    </xf>
    <xf numFmtId="0" fontId="11" fillId="5" borderId="36" xfId="1" applyFont="1" applyFill="1" applyBorder="1" applyAlignment="1" applyProtection="1">
      <alignment horizontal="left"/>
    </xf>
    <xf numFmtId="0" fontId="8" fillId="5" borderId="36" xfId="1" applyFont="1" applyFill="1" applyBorder="1" applyAlignment="1" applyProtection="1">
      <alignment horizontal="left"/>
    </xf>
    <xf numFmtId="0" fontId="12" fillId="5" borderId="36" xfId="1" quotePrefix="1" applyFont="1" applyFill="1" applyBorder="1" applyAlignment="1" applyProtection="1">
      <alignment horizontal="left"/>
    </xf>
    <xf numFmtId="3" fontId="12" fillId="5" borderId="36" xfId="1" applyNumberFormat="1" applyFont="1" applyFill="1" applyBorder="1" applyAlignment="1" applyProtection="1"/>
    <xf numFmtId="0" fontId="8" fillId="3" borderId="56" xfId="1" applyFont="1" applyFill="1" applyBorder="1" applyAlignment="1" applyProtection="1">
      <alignment horizontal="left"/>
    </xf>
    <xf numFmtId="1" fontId="12" fillId="3" borderId="56" xfId="1" applyNumberFormat="1" applyFont="1" applyFill="1" applyBorder="1" applyAlignment="1" applyProtection="1"/>
    <xf numFmtId="0" fontId="8" fillId="3" borderId="57" xfId="1" applyFont="1" applyFill="1" applyBorder="1" applyAlignment="1" applyProtection="1">
      <alignment horizontal="left"/>
    </xf>
    <xf numFmtId="1" fontId="12" fillId="3" borderId="57" xfId="1" applyNumberFormat="1" applyFont="1" applyFill="1" applyBorder="1" applyAlignment="1" applyProtection="1"/>
    <xf numFmtId="0" fontId="8" fillId="3" borderId="75" xfId="1" applyFont="1" applyFill="1" applyBorder="1" applyAlignment="1" applyProtection="1">
      <alignment horizontal="left"/>
    </xf>
    <xf numFmtId="1" fontId="12" fillId="3" borderId="59" xfId="1" applyNumberFormat="1" applyFont="1" applyFill="1" applyBorder="1" applyAlignment="1" applyProtection="1"/>
    <xf numFmtId="3" fontId="8" fillId="2" borderId="74" xfId="1" applyNumberFormat="1" applyFont="1" applyFill="1" applyBorder="1" applyAlignment="1" applyProtection="1"/>
    <xf numFmtId="3" fontId="8" fillId="2" borderId="57" xfId="1" applyNumberFormat="1" applyFont="1" applyFill="1" applyBorder="1" applyAlignment="1" applyProtection="1"/>
    <xf numFmtId="3" fontId="8" fillId="2" borderId="56" xfId="1" applyNumberFormat="1" applyFont="1" applyFill="1" applyBorder="1" applyAlignment="1" applyProtection="1"/>
    <xf numFmtId="3" fontId="8" fillId="2" borderId="58" xfId="1" applyNumberFormat="1" applyFont="1" applyFill="1" applyBorder="1" applyAlignment="1" applyProtection="1"/>
    <xf numFmtId="3" fontId="8" fillId="2" borderId="13" xfId="1" applyNumberFormat="1" applyFont="1" applyFill="1" applyBorder="1" applyAlignment="1" applyProtection="1"/>
    <xf numFmtId="3" fontId="8" fillId="2" borderId="1" xfId="1" applyNumberFormat="1" applyFont="1" applyFill="1" applyBorder="1" applyAlignment="1" applyProtection="1"/>
    <xf numFmtId="3" fontId="8" fillId="2" borderId="15" xfId="1" applyNumberFormat="1" applyFont="1" applyFill="1" applyBorder="1" applyAlignment="1" applyProtection="1"/>
    <xf numFmtId="3" fontId="8" fillId="2" borderId="11" xfId="1" applyNumberFormat="1" applyFont="1" applyFill="1" applyBorder="1" applyAlignment="1" applyProtection="1"/>
    <xf numFmtId="0" fontId="8" fillId="2" borderId="57" xfId="1" quotePrefix="1" applyFont="1" applyFill="1" applyBorder="1" applyAlignment="1" applyProtection="1">
      <alignment horizontal="left"/>
    </xf>
    <xf numFmtId="0" fontId="8" fillId="2" borderId="58" xfId="1" applyFont="1" applyFill="1" applyBorder="1" applyAlignment="1" applyProtection="1">
      <alignment horizontal="left"/>
    </xf>
    <xf numFmtId="0" fontId="8" fillId="2" borderId="59" xfId="1" quotePrefix="1" applyFont="1" applyFill="1" applyBorder="1" applyAlignment="1" applyProtection="1">
      <alignment horizontal="left"/>
    </xf>
    <xf numFmtId="0" fontId="8" fillId="2" borderId="58" xfId="1" quotePrefix="1" applyFont="1" applyFill="1" applyBorder="1" applyAlignment="1" applyProtection="1">
      <alignment horizontal="left"/>
    </xf>
    <xf numFmtId="0" fontId="17" fillId="2" borderId="58" xfId="1" applyFont="1" applyFill="1" applyBorder="1" applyAlignment="1" applyProtection="1">
      <alignment horizontal="left"/>
    </xf>
    <xf numFmtId="0" fontId="11" fillId="7" borderId="36" xfId="1" quotePrefix="1" applyFont="1" applyFill="1" applyBorder="1" applyAlignment="1" applyProtection="1">
      <alignment horizontal="left"/>
    </xf>
    <xf numFmtId="0" fontId="12" fillId="7" borderId="36" xfId="1" applyFont="1" applyFill="1" applyBorder="1" applyAlignment="1" applyProtection="1">
      <alignment horizontal="left"/>
    </xf>
    <xf numFmtId="0" fontId="12" fillId="7" borderId="36" xfId="1" quotePrefix="1" applyFont="1" applyFill="1" applyBorder="1" applyAlignment="1" applyProtection="1">
      <alignment horizontal="left"/>
    </xf>
    <xf numFmtId="3" fontId="12" fillId="7" borderId="36" xfId="1" applyNumberFormat="1" applyFont="1" applyFill="1" applyBorder="1" applyAlignment="1" applyProtection="1"/>
    <xf numFmtId="0" fontId="8" fillId="2" borderId="64" xfId="1" quotePrefix="1" applyFont="1" applyFill="1" applyBorder="1" applyAlignment="1" applyProtection="1">
      <alignment horizontal="left"/>
    </xf>
    <xf numFmtId="0" fontId="8" fillId="2" borderId="64" xfId="1" applyFont="1" applyFill="1" applyBorder="1" applyAlignment="1" applyProtection="1">
      <alignment horizontal="left"/>
    </xf>
    <xf numFmtId="3" fontId="8" fillId="2" borderId="64" xfId="1" applyNumberFormat="1" applyFont="1" applyFill="1" applyBorder="1" applyAlignment="1" applyProtection="1"/>
    <xf numFmtId="0" fontId="8" fillId="6" borderId="11" xfId="1" applyFont="1" applyFill="1" applyBorder="1" applyAlignment="1" applyProtection="1">
      <alignment horizontal="left"/>
    </xf>
    <xf numFmtId="3" fontId="8" fillId="6" borderId="11" xfId="1" applyNumberFormat="1" applyFont="1" applyFill="1" applyBorder="1" applyAlignment="1" applyProtection="1"/>
    <xf numFmtId="0" fontId="8" fillId="6" borderId="56" xfId="1" applyFont="1" applyFill="1" applyBorder="1" applyAlignment="1" applyProtection="1">
      <alignment horizontal="left"/>
    </xf>
    <xf numFmtId="0" fontId="8" fillId="6" borderId="56" xfId="1" quotePrefix="1" applyFont="1" applyFill="1" applyBorder="1" applyAlignment="1" applyProtection="1">
      <alignment horizontal="left"/>
    </xf>
    <xf numFmtId="3" fontId="8" fillId="6" borderId="56" xfId="1" applyNumberFormat="1" applyFont="1" applyFill="1" applyBorder="1" applyAlignment="1" applyProtection="1"/>
    <xf numFmtId="0" fontId="8" fillId="6" borderId="59" xfId="1" applyFont="1" applyFill="1" applyBorder="1" applyAlignment="1" applyProtection="1">
      <alignment horizontal="left"/>
    </xf>
    <xf numFmtId="0" fontId="17" fillId="6" borderId="75" xfId="1" applyFont="1" applyFill="1" applyBorder="1" applyAlignment="1" applyProtection="1">
      <alignment horizontal="left"/>
    </xf>
    <xf numFmtId="0" fontId="8" fillId="6" borderId="59" xfId="1" quotePrefix="1" applyFont="1" applyFill="1" applyBorder="1" applyAlignment="1" applyProtection="1">
      <alignment horizontal="left"/>
    </xf>
    <xf numFmtId="3" fontId="8" fillId="6" borderId="59" xfId="1" applyNumberFormat="1" applyFont="1" applyFill="1" applyBorder="1" applyAlignment="1" applyProtection="1"/>
    <xf numFmtId="3" fontId="8" fillId="2" borderId="57" xfId="1" quotePrefix="1" applyNumberFormat="1" applyFont="1" applyFill="1" applyBorder="1" applyAlignment="1" applyProtection="1"/>
    <xf numFmtId="3" fontId="8" fillId="2" borderId="58" xfId="1" quotePrefix="1" applyNumberFormat="1" applyFont="1" applyFill="1" applyBorder="1" applyAlignment="1" applyProtection="1"/>
    <xf numFmtId="167" fontId="8" fillId="2" borderId="64" xfId="9" applyFont="1" applyFill="1" applyBorder="1" applyAlignment="1" applyProtection="1">
      <alignment horizontal="left"/>
    </xf>
    <xf numFmtId="0" fontId="17" fillId="2" borderId="64" xfId="1" applyFont="1" applyFill="1" applyBorder="1" applyAlignment="1" applyProtection="1">
      <alignment horizontal="left"/>
    </xf>
    <xf numFmtId="3" fontId="8" fillId="2" borderId="64" xfId="1" quotePrefix="1" applyNumberFormat="1" applyFont="1" applyFill="1" applyBorder="1" applyAlignment="1" applyProtection="1"/>
    <xf numFmtId="0" fontId="8" fillId="11" borderId="11" xfId="1" applyFont="1" applyFill="1" applyBorder="1" applyAlignment="1" applyProtection="1">
      <alignment horizontal="left"/>
    </xf>
    <xf numFmtId="0" fontId="8" fillId="11" borderId="11" xfId="1" quotePrefix="1" applyFont="1" applyFill="1" applyBorder="1" applyAlignment="1" applyProtection="1">
      <alignment horizontal="left"/>
    </xf>
    <xf numFmtId="3" fontId="8" fillId="11" borderId="11" xfId="1" quotePrefix="1" applyNumberFormat="1" applyFont="1" applyFill="1" applyBorder="1" applyAlignment="1" applyProtection="1"/>
    <xf numFmtId="0" fontId="11" fillId="8" borderId="36" xfId="1" applyFont="1" applyFill="1" applyBorder="1" applyAlignment="1" applyProtection="1">
      <alignment horizontal="left"/>
    </xf>
    <xf numFmtId="0" fontId="12" fillId="8" borderId="36" xfId="1" applyFont="1" applyFill="1" applyBorder="1" applyAlignment="1" applyProtection="1">
      <alignment horizontal="left"/>
    </xf>
    <xf numFmtId="3" fontId="12" fillId="8" borderId="36" xfId="1" applyNumberFormat="1" applyFont="1" applyFill="1" applyBorder="1" applyAlignment="1" applyProtection="1"/>
    <xf numFmtId="3" fontId="27" fillId="8" borderId="47" xfId="3" applyNumberFormat="1" applyFont="1" applyFill="1" applyBorder="1" applyAlignment="1" applyProtection="1">
      <alignment vertical="center"/>
    </xf>
    <xf numFmtId="168" fontId="8" fillId="2" borderId="57" xfId="1" applyNumberFormat="1" applyFont="1" applyFill="1" applyBorder="1" applyProtection="1"/>
    <xf numFmtId="0" fontId="12" fillId="2" borderId="64" xfId="1" quotePrefix="1" applyFont="1" applyFill="1" applyBorder="1" applyAlignment="1" applyProtection="1">
      <alignment horizontal="left"/>
    </xf>
    <xf numFmtId="0" fontId="8" fillId="9" borderId="56" xfId="1" applyFont="1" applyFill="1" applyBorder="1" applyAlignment="1" applyProtection="1">
      <alignment horizontal="left"/>
    </xf>
    <xf numFmtId="3" fontId="8" fillId="9" borderId="56" xfId="1" quotePrefix="1" applyNumberFormat="1" applyFont="1" applyFill="1" applyBorder="1" applyAlignment="1" applyProtection="1"/>
    <xf numFmtId="0" fontId="8" fillId="9" borderId="57" xfId="1" applyFont="1" applyFill="1" applyBorder="1" applyAlignment="1" applyProtection="1">
      <alignment horizontal="left"/>
    </xf>
    <xf numFmtId="3" fontId="8" fillId="9" borderId="57" xfId="1" quotePrefix="1" applyNumberFormat="1" applyFont="1" applyFill="1" applyBorder="1" applyAlignment="1" applyProtection="1"/>
    <xf numFmtId="168" fontId="8" fillId="9" borderId="57" xfId="1" applyNumberFormat="1" applyFont="1" applyFill="1" applyBorder="1" applyProtection="1"/>
    <xf numFmtId="168" fontId="8" fillId="9" borderId="59" xfId="1" applyNumberFormat="1" applyFont="1" applyFill="1" applyBorder="1" applyProtection="1"/>
    <xf numFmtId="3" fontId="8" fillId="9" borderId="59" xfId="1" quotePrefix="1" applyNumberFormat="1" applyFont="1" applyFill="1" applyBorder="1" applyAlignment="1" applyProtection="1"/>
    <xf numFmtId="0" fontId="8" fillId="9" borderId="59" xfId="1" applyFont="1" applyFill="1" applyBorder="1" applyAlignment="1" applyProtection="1">
      <alignment horizontal="left"/>
    </xf>
    <xf numFmtId="0" fontId="8" fillId="9" borderId="56" xfId="1" quotePrefix="1" applyFont="1" applyFill="1" applyBorder="1" applyAlignment="1" applyProtection="1">
      <alignment horizontal="left"/>
    </xf>
    <xf numFmtId="0" fontId="12" fillId="9" borderId="59" xfId="1" applyFont="1" applyFill="1" applyBorder="1" applyAlignment="1" applyProtection="1">
      <alignment horizontal="left"/>
    </xf>
    <xf numFmtId="0" fontId="8" fillId="9" borderId="14" xfId="1" applyFont="1" applyFill="1" applyBorder="1" applyAlignment="1" applyProtection="1">
      <alignment horizontal="left"/>
    </xf>
    <xf numFmtId="3" fontId="8" fillId="9" borderId="14" xfId="1" applyNumberFormat="1" applyFont="1" applyFill="1" applyBorder="1" applyAlignment="1" applyProtection="1"/>
    <xf numFmtId="3" fontId="12" fillId="12" borderId="3" xfId="1" applyNumberFormat="1" applyFont="1" applyFill="1" applyBorder="1" applyAlignment="1" applyProtection="1">
      <alignment horizontal="right"/>
    </xf>
    <xf numFmtId="3" fontId="18" fillId="3" borderId="56" xfId="1" applyNumberFormat="1" applyFont="1" applyFill="1" applyBorder="1" applyAlignment="1" applyProtection="1"/>
    <xf numFmtId="3" fontId="18" fillId="3" borderId="57" xfId="1" applyNumberFormat="1" applyFont="1" applyFill="1" applyBorder="1" applyAlignment="1" applyProtection="1"/>
    <xf numFmtId="3" fontId="18" fillId="3" borderId="59" xfId="1" applyNumberFormat="1" applyFont="1" applyFill="1" applyBorder="1" applyAlignment="1" applyProtection="1"/>
    <xf numFmtId="0" fontId="12" fillId="5" borderId="3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12" fillId="5" borderId="76" xfId="1" applyFont="1" applyFill="1" applyBorder="1" applyAlignment="1" applyProtection="1">
      <alignment horizontal="left"/>
    </xf>
    <xf numFmtId="0" fontId="8" fillId="2" borderId="0" xfId="1" applyFont="1" applyFill="1" applyAlignment="1" applyProtection="1">
      <alignment horizontal="center" vertical="center"/>
    </xf>
    <xf numFmtId="0" fontId="15" fillId="2" borderId="0" xfId="1" applyFont="1" applyFill="1" applyAlignment="1" applyProtection="1">
      <alignment horizontal="right"/>
    </xf>
    <xf numFmtId="0" fontId="15" fillId="2" borderId="0" xfId="1" quotePrefix="1" applyFont="1" applyFill="1" applyAlignment="1" applyProtection="1">
      <alignment horizontal="left"/>
    </xf>
    <xf numFmtId="0" fontId="8" fillId="2" borderId="6" xfId="1" applyFont="1" applyFill="1" applyBorder="1" applyProtection="1"/>
    <xf numFmtId="0" fontId="12" fillId="2" borderId="6" xfId="1" applyFont="1" applyFill="1" applyBorder="1" applyProtection="1"/>
    <xf numFmtId="0" fontId="11" fillId="2" borderId="0" xfId="1" applyFont="1" applyFill="1" applyAlignment="1" applyProtection="1">
      <alignment horizontal="left"/>
    </xf>
    <xf numFmtId="0" fontId="12" fillId="2" borderId="0" xfId="1" applyFont="1" applyFill="1" applyAlignment="1" applyProtection="1">
      <alignment horizontal="left"/>
    </xf>
    <xf numFmtId="0" fontId="15" fillId="2" borderId="0" xfId="1" applyFont="1" applyFill="1" applyBorder="1" applyProtection="1"/>
    <xf numFmtId="0" fontId="9" fillId="2" borderId="0" xfId="1" quotePrefix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12" fillId="2" borderId="0" xfId="1" quotePrefix="1" applyFont="1" applyFill="1" applyAlignment="1" applyProtection="1">
      <alignment horizontal="left"/>
    </xf>
    <xf numFmtId="178" fontId="12" fillId="5" borderId="76" xfId="1" applyNumberFormat="1" applyFont="1" applyFill="1" applyBorder="1" applyAlignment="1" applyProtection="1"/>
    <xf numFmtId="178" fontId="12" fillId="5" borderId="36" xfId="1" applyNumberFormat="1" applyFont="1" applyFill="1" applyBorder="1" applyAlignment="1" applyProtection="1">
      <alignment horizontal="right"/>
    </xf>
    <xf numFmtId="0" fontId="12" fillId="2" borderId="37" xfId="1" applyFont="1" applyFill="1" applyBorder="1" applyAlignment="1" applyProtection="1"/>
    <xf numFmtId="0" fontId="12" fillId="2" borderId="24" xfId="1" applyFont="1" applyFill="1" applyBorder="1" applyAlignment="1" applyProtection="1"/>
    <xf numFmtId="0" fontId="12" fillId="2" borderId="39" xfId="1" applyFont="1" applyFill="1" applyBorder="1" applyAlignment="1" applyProtection="1"/>
    <xf numFmtId="3" fontId="8" fillId="5" borderId="46" xfId="1" applyNumberFormat="1" applyFont="1" applyFill="1" applyBorder="1" applyAlignment="1" applyProtection="1"/>
    <xf numFmtId="3" fontId="8" fillId="5" borderId="47" xfId="1" applyNumberFormat="1" applyFont="1" applyFill="1" applyBorder="1" applyAlignment="1" applyProtection="1"/>
    <xf numFmtId="3" fontId="8" fillId="5" borderId="48" xfId="1" applyNumberFormat="1" applyFont="1" applyFill="1" applyBorder="1" applyAlignment="1" applyProtection="1"/>
    <xf numFmtId="3" fontId="8" fillId="2" borderId="77" xfId="1" applyNumberFormat="1" applyFont="1" applyFill="1" applyBorder="1" applyAlignment="1" applyProtection="1"/>
    <xf numFmtId="3" fontId="8" fillId="2" borderId="78" xfId="1" applyNumberFormat="1" applyFont="1" applyFill="1" applyBorder="1" applyAlignment="1" applyProtection="1"/>
    <xf numFmtId="3" fontId="8" fillId="2" borderId="79" xfId="1" applyNumberFormat="1" applyFont="1" applyFill="1" applyBorder="1" applyAlignment="1" applyProtection="1"/>
    <xf numFmtId="3" fontId="8" fillId="2" borderId="49" xfId="1" applyNumberFormat="1" applyFont="1" applyFill="1" applyBorder="1" applyAlignment="1" applyProtection="1"/>
    <xf numFmtId="3" fontId="8" fillId="2" borderId="19" xfId="1" applyNumberFormat="1" applyFont="1" applyFill="1" applyBorder="1" applyAlignment="1" applyProtection="1"/>
    <xf numFmtId="3" fontId="8" fillId="2" borderId="50" xfId="1" applyNumberFormat="1" applyFont="1" applyFill="1" applyBorder="1" applyAlignment="1" applyProtection="1"/>
    <xf numFmtId="3" fontId="8" fillId="2" borderId="34" xfId="1" applyNumberFormat="1" applyFont="1" applyFill="1" applyBorder="1" applyAlignment="1" applyProtection="1"/>
    <xf numFmtId="3" fontId="8" fillId="2" borderId="5" xfId="1" applyNumberFormat="1" applyFont="1" applyFill="1" applyBorder="1" applyAlignment="1" applyProtection="1"/>
    <xf numFmtId="3" fontId="8" fillId="2" borderId="4" xfId="1" applyNumberFormat="1" applyFont="1" applyFill="1" applyBorder="1" applyAlignment="1" applyProtection="1"/>
    <xf numFmtId="3" fontId="8" fillId="2" borderId="30" xfId="1" applyNumberFormat="1" applyFont="1" applyFill="1" applyBorder="1" applyAlignment="1" applyProtection="1"/>
    <xf numFmtId="3" fontId="8" fillId="2" borderId="31" xfId="1" applyNumberFormat="1" applyFont="1" applyFill="1" applyBorder="1" applyAlignment="1" applyProtection="1"/>
    <xf numFmtId="3" fontId="8" fillId="2" borderId="32" xfId="1" applyNumberFormat="1" applyFont="1" applyFill="1" applyBorder="1" applyAlignment="1" applyProtection="1"/>
    <xf numFmtId="3" fontId="18" fillId="3" borderId="40" xfId="1" applyNumberFormat="1" applyFont="1" applyFill="1" applyBorder="1" applyAlignment="1" applyProtection="1"/>
    <xf numFmtId="3" fontId="18" fillId="3" borderId="16" xfId="1" applyNumberFormat="1" applyFont="1" applyFill="1" applyBorder="1" applyAlignment="1" applyProtection="1"/>
    <xf numFmtId="3" fontId="18" fillId="3" borderId="41" xfId="1" applyNumberFormat="1" applyFont="1" applyFill="1" applyBorder="1" applyAlignment="1" applyProtection="1"/>
    <xf numFmtId="3" fontId="18" fillId="3" borderId="42" xfId="1" applyNumberFormat="1" applyFont="1" applyFill="1" applyBorder="1" applyAlignment="1" applyProtection="1"/>
    <xf numFmtId="3" fontId="18" fillId="3" borderId="17" xfId="1" applyNumberFormat="1" applyFont="1" applyFill="1" applyBorder="1" applyAlignment="1" applyProtection="1"/>
    <xf numFmtId="3" fontId="18" fillId="3" borderId="38" xfId="1" applyNumberFormat="1" applyFont="1" applyFill="1" applyBorder="1" applyAlignment="1" applyProtection="1"/>
    <xf numFmtId="3" fontId="18" fillId="3" borderId="43" xfId="1" applyNumberFormat="1" applyFont="1" applyFill="1" applyBorder="1" applyAlignment="1" applyProtection="1"/>
    <xf numFmtId="3" fontId="18" fillId="3" borderId="18" xfId="1" applyNumberFormat="1" applyFont="1" applyFill="1" applyBorder="1" applyAlignment="1" applyProtection="1"/>
    <xf numFmtId="3" fontId="18" fillId="3" borderId="44" xfId="1" applyNumberFormat="1" applyFont="1" applyFill="1" applyBorder="1" applyAlignment="1" applyProtection="1"/>
    <xf numFmtId="3" fontId="8" fillId="2" borderId="40" xfId="1" applyNumberFormat="1" applyFont="1" applyFill="1" applyBorder="1" applyAlignment="1" applyProtection="1"/>
    <xf numFmtId="3" fontId="8" fillId="2" borderId="16" xfId="1" applyNumberFormat="1" applyFont="1" applyFill="1" applyBorder="1" applyAlignment="1" applyProtection="1"/>
    <xf numFmtId="3" fontId="8" fillId="2" borderId="41" xfId="1" applyNumberFormat="1" applyFont="1" applyFill="1" applyBorder="1" applyAlignment="1" applyProtection="1"/>
    <xf numFmtId="3" fontId="8" fillId="2" borderId="42" xfId="1" applyNumberFormat="1" applyFont="1" applyFill="1" applyBorder="1" applyAlignment="1" applyProtection="1"/>
    <xf numFmtId="3" fontId="8" fillId="2" borderId="17" xfId="1" applyNumberFormat="1" applyFont="1" applyFill="1" applyBorder="1" applyAlignment="1" applyProtection="1"/>
    <xf numFmtId="3" fontId="8" fillId="2" borderId="38" xfId="1" applyNumberFormat="1" applyFont="1" applyFill="1" applyBorder="1" applyAlignment="1" applyProtection="1"/>
    <xf numFmtId="3" fontId="8" fillId="2" borderId="45" xfId="1" applyNumberFormat="1" applyFont="1" applyFill="1" applyBorder="1" applyAlignment="1" applyProtection="1"/>
    <xf numFmtId="3" fontId="8" fillId="2" borderId="8" xfId="1" applyNumberFormat="1" applyFont="1" applyFill="1" applyBorder="1" applyAlignment="1" applyProtection="1"/>
    <xf numFmtId="3" fontId="8" fillId="2" borderId="7" xfId="1" applyNumberFormat="1" applyFont="1" applyFill="1" applyBorder="1" applyAlignment="1" applyProtection="1"/>
    <xf numFmtId="3" fontId="8" fillId="2" borderId="80" xfId="1" applyNumberFormat="1" applyFont="1" applyFill="1" applyBorder="1" applyAlignment="1" applyProtection="1"/>
    <xf numFmtId="3" fontId="8" fillId="2" borderId="81" xfId="1" applyNumberFormat="1" applyFont="1" applyFill="1" applyBorder="1" applyAlignment="1" applyProtection="1"/>
    <xf numFmtId="3" fontId="8" fillId="2" borderId="82" xfId="1" applyNumberFormat="1" applyFont="1" applyFill="1" applyBorder="1" applyAlignment="1" applyProtection="1"/>
    <xf numFmtId="3" fontId="8" fillId="2" borderId="40" xfId="1" quotePrefix="1" applyNumberFormat="1" applyFont="1" applyFill="1" applyBorder="1" applyAlignment="1" applyProtection="1"/>
    <xf numFmtId="3" fontId="8" fillId="2" borderId="16" xfId="1" quotePrefix="1" applyNumberFormat="1" applyFont="1" applyFill="1" applyBorder="1" applyAlignment="1" applyProtection="1"/>
    <xf numFmtId="3" fontId="8" fillId="2" borderId="41" xfId="1" quotePrefix="1" applyNumberFormat="1" applyFont="1" applyFill="1" applyBorder="1" applyAlignment="1" applyProtection="1"/>
    <xf numFmtId="3" fontId="8" fillId="2" borderId="43" xfId="1" quotePrefix="1" applyNumberFormat="1" applyFont="1" applyFill="1" applyBorder="1" applyAlignment="1" applyProtection="1"/>
    <xf numFmtId="3" fontId="8" fillId="2" borderId="18" xfId="1" quotePrefix="1" applyNumberFormat="1" applyFont="1" applyFill="1" applyBorder="1" applyAlignment="1" applyProtection="1"/>
    <xf numFmtId="3" fontId="8" fillId="2" borderId="44" xfId="1" quotePrefix="1" applyNumberFormat="1" applyFont="1" applyFill="1" applyBorder="1" applyAlignment="1" applyProtection="1"/>
    <xf numFmtId="3" fontId="8" fillId="6" borderId="34" xfId="1" applyNumberFormat="1" applyFont="1" applyFill="1" applyBorder="1" applyAlignment="1" applyProtection="1"/>
    <xf numFmtId="3" fontId="8" fillId="6" borderId="5" xfId="1" applyNumberFormat="1" applyFont="1" applyFill="1" applyBorder="1" applyAlignment="1" applyProtection="1"/>
    <xf numFmtId="3" fontId="8" fillId="6" borderId="4" xfId="1" applyNumberFormat="1" applyFont="1" applyFill="1" applyBorder="1" applyAlignment="1" applyProtection="1"/>
    <xf numFmtId="3" fontId="8" fillId="2" borderId="66" xfId="1" applyNumberFormat="1" applyFont="1" applyFill="1" applyBorder="1" applyAlignment="1" applyProtection="1"/>
    <xf numFmtId="3" fontId="8" fillId="2" borderId="62" xfId="1" applyNumberFormat="1" applyFont="1" applyFill="1" applyBorder="1" applyAlignment="1" applyProtection="1"/>
    <xf numFmtId="3" fontId="8" fillId="2" borderId="65" xfId="1" applyNumberFormat="1" applyFont="1" applyFill="1" applyBorder="1" applyAlignment="1" applyProtection="1"/>
    <xf numFmtId="3" fontId="8" fillId="6" borderId="40" xfId="1" applyNumberFormat="1" applyFont="1" applyFill="1" applyBorder="1" applyAlignment="1" applyProtection="1"/>
    <xf numFmtId="3" fontId="8" fillId="6" borderId="16" xfId="1" applyNumberFormat="1" applyFont="1" applyFill="1" applyBorder="1" applyAlignment="1" applyProtection="1"/>
    <xf numFmtId="3" fontId="8" fillId="6" borderId="41" xfId="1" applyNumberFormat="1" applyFont="1" applyFill="1" applyBorder="1" applyAlignment="1" applyProtection="1"/>
    <xf numFmtId="3" fontId="8" fillId="6" borderId="43" xfId="1" applyNumberFormat="1" applyFont="1" applyFill="1" applyBorder="1" applyAlignment="1" applyProtection="1"/>
    <xf numFmtId="3" fontId="8" fillId="6" borderId="18" xfId="1" applyNumberFormat="1" applyFont="1" applyFill="1" applyBorder="1" applyAlignment="1" applyProtection="1"/>
    <xf numFmtId="3" fontId="8" fillId="6" borderId="44" xfId="1" applyNumberFormat="1" applyFont="1" applyFill="1" applyBorder="1" applyAlignment="1" applyProtection="1"/>
    <xf numFmtId="3" fontId="8" fillId="2" borderId="37" xfId="1" quotePrefix="1" applyNumberFormat="1" applyFont="1" applyFill="1" applyBorder="1" applyAlignment="1" applyProtection="1"/>
    <xf numFmtId="3" fontId="8" fillId="2" borderId="24" xfId="1" quotePrefix="1" applyNumberFormat="1" applyFont="1" applyFill="1" applyBorder="1" applyAlignment="1" applyProtection="1"/>
    <xf numFmtId="3" fontId="8" fillId="2" borderId="39" xfId="1" quotePrefix="1" applyNumberFormat="1" applyFont="1" applyFill="1" applyBorder="1" applyAlignment="1" applyProtection="1"/>
    <xf numFmtId="3" fontId="8" fillId="8" borderId="46" xfId="1" applyNumberFormat="1" applyFont="1" applyFill="1" applyBorder="1" applyAlignment="1" applyProtection="1"/>
    <xf numFmtId="3" fontId="8" fillId="8" borderId="47" xfId="1" applyNumberFormat="1" applyFont="1" applyFill="1" applyBorder="1" applyAlignment="1" applyProtection="1"/>
    <xf numFmtId="3" fontId="8" fillId="8" borderId="48" xfId="1" applyNumberFormat="1" applyFont="1" applyFill="1" applyBorder="1" applyAlignment="1" applyProtection="1"/>
    <xf numFmtId="3" fontId="8" fillId="2" borderId="66" xfId="1" quotePrefix="1" applyNumberFormat="1" applyFont="1" applyFill="1" applyBorder="1" applyAlignment="1" applyProtection="1"/>
    <xf numFmtId="3" fontId="8" fillId="2" borderId="62" xfId="1" quotePrefix="1" applyNumberFormat="1" applyFont="1" applyFill="1" applyBorder="1" applyAlignment="1" applyProtection="1"/>
    <xf numFmtId="3" fontId="8" fillId="2" borderId="65" xfId="1" quotePrefix="1" applyNumberFormat="1" applyFont="1" applyFill="1" applyBorder="1" applyAlignment="1" applyProtection="1"/>
    <xf numFmtId="3" fontId="8" fillId="2" borderId="42" xfId="1" quotePrefix="1" applyNumberFormat="1" applyFont="1" applyFill="1" applyBorder="1" applyAlignment="1" applyProtection="1"/>
    <xf numFmtId="3" fontId="8" fillId="2" borderId="17" xfId="1" quotePrefix="1" applyNumberFormat="1" applyFont="1" applyFill="1" applyBorder="1" applyAlignment="1" applyProtection="1"/>
    <xf numFmtId="3" fontId="8" fillId="2" borderId="38" xfId="1" quotePrefix="1" applyNumberFormat="1" applyFont="1" applyFill="1" applyBorder="1" applyAlignment="1" applyProtection="1"/>
    <xf numFmtId="3" fontId="8" fillId="2" borderId="49" xfId="1" quotePrefix="1" applyNumberFormat="1" applyFont="1" applyFill="1" applyBorder="1" applyAlignment="1" applyProtection="1"/>
    <xf numFmtId="3" fontId="8" fillId="2" borderId="19" xfId="1" quotePrefix="1" applyNumberFormat="1" applyFont="1" applyFill="1" applyBorder="1" applyAlignment="1" applyProtection="1"/>
    <xf numFmtId="3" fontId="8" fillId="2" borderId="50" xfId="1" quotePrefix="1" applyNumberFormat="1" applyFont="1" applyFill="1" applyBorder="1" applyAlignment="1" applyProtection="1"/>
    <xf numFmtId="3" fontId="8" fillId="11" borderId="34" xfId="1" quotePrefix="1" applyNumberFormat="1" applyFont="1" applyFill="1" applyBorder="1" applyAlignment="1" applyProtection="1"/>
    <xf numFmtId="3" fontId="8" fillId="11" borderId="5" xfId="1" quotePrefix="1" applyNumberFormat="1" applyFont="1" applyFill="1" applyBorder="1" applyAlignment="1" applyProtection="1"/>
    <xf numFmtId="3" fontId="8" fillId="11" borderId="4" xfId="1" quotePrefix="1" applyNumberFormat="1" applyFont="1" applyFill="1" applyBorder="1" applyAlignment="1" applyProtection="1"/>
    <xf numFmtId="3" fontId="8" fillId="6" borderId="46" xfId="1" applyNumberFormat="1" applyFont="1" applyFill="1" applyBorder="1" applyAlignment="1" applyProtection="1"/>
    <xf numFmtId="3" fontId="8" fillId="6" borderId="47" xfId="1" applyNumberFormat="1" applyFont="1" applyFill="1" applyBorder="1" applyAlignment="1" applyProtection="1"/>
    <xf numFmtId="3" fontId="8" fillId="6" borderId="48" xfId="1" applyNumberFormat="1" applyFont="1" applyFill="1" applyBorder="1" applyAlignment="1" applyProtection="1"/>
    <xf numFmtId="178" fontId="8" fillId="3" borderId="67" xfId="1" applyNumberFormat="1" applyFont="1" applyFill="1" applyBorder="1" applyAlignment="1" applyProtection="1"/>
    <xf numFmtId="178" fontId="8" fillId="3" borderId="83" xfId="1" applyNumberFormat="1" applyFont="1" applyFill="1" applyBorder="1" applyAlignment="1" applyProtection="1"/>
    <xf numFmtId="178" fontId="8" fillId="3" borderId="68" xfId="1" applyNumberFormat="1" applyFont="1" applyFill="1" applyBorder="1" applyAlignment="1" applyProtection="1"/>
    <xf numFmtId="178" fontId="8" fillId="3" borderId="46" xfId="1" applyNumberFormat="1" applyFont="1" applyFill="1" applyBorder="1" applyAlignment="1" applyProtection="1">
      <alignment horizontal="right"/>
    </xf>
    <xf numFmtId="178" fontId="8" fillId="3" borderId="47" xfId="1" applyNumberFormat="1" applyFont="1" applyFill="1" applyBorder="1" applyAlignment="1" applyProtection="1">
      <alignment horizontal="right"/>
    </xf>
    <xf numFmtId="178" fontId="8" fillId="3" borderId="48" xfId="1" applyNumberFormat="1" applyFont="1" applyFill="1" applyBorder="1" applyAlignment="1" applyProtection="1">
      <alignment horizontal="right"/>
    </xf>
    <xf numFmtId="3" fontId="8" fillId="2" borderId="37" xfId="1" applyNumberFormat="1" applyFont="1" applyFill="1" applyBorder="1" applyAlignment="1" applyProtection="1">
      <alignment horizontal="right"/>
    </xf>
    <xf numFmtId="3" fontId="8" fillId="2" borderId="24" xfId="1" applyNumberFormat="1" applyFont="1" applyFill="1" applyBorder="1" applyAlignment="1" applyProtection="1">
      <alignment horizontal="right"/>
    </xf>
    <xf numFmtId="3" fontId="8" fillId="2" borderId="39" xfId="1" applyNumberFormat="1" applyFont="1" applyFill="1" applyBorder="1" applyAlignment="1" applyProtection="1">
      <alignment horizontal="right"/>
    </xf>
    <xf numFmtId="3" fontId="8" fillId="9" borderId="40" xfId="1" quotePrefix="1" applyNumberFormat="1" applyFont="1" applyFill="1" applyBorder="1" applyAlignment="1" applyProtection="1"/>
    <xf numFmtId="3" fontId="8" fillId="9" borderId="16" xfId="1" quotePrefix="1" applyNumberFormat="1" applyFont="1" applyFill="1" applyBorder="1" applyAlignment="1" applyProtection="1"/>
    <xf numFmtId="3" fontId="8" fillId="9" borderId="41" xfId="1" quotePrefix="1" applyNumberFormat="1" applyFont="1" applyFill="1" applyBorder="1" applyAlignment="1" applyProtection="1"/>
    <xf numFmtId="3" fontId="8" fillId="9" borderId="42" xfId="1" quotePrefix="1" applyNumberFormat="1" applyFont="1" applyFill="1" applyBorder="1" applyAlignment="1" applyProtection="1"/>
    <xf numFmtId="3" fontId="8" fillId="9" borderId="17" xfId="1" quotePrefix="1" applyNumberFormat="1" applyFont="1" applyFill="1" applyBorder="1" applyAlignment="1" applyProtection="1"/>
    <xf numFmtId="3" fontId="8" fillId="9" borderId="38" xfId="1" quotePrefix="1" applyNumberFormat="1" applyFont="1" applyFill="1" applyBorder="1" applyAlignment="1" applyProtection="1"/>
    <xf numFmtId="3" fontId="8" fillId="9" borderId="43" xfId="1" quotePrefix="1" applyNumberFormat="1" applyFont="1" applyFill="1" applyBorder="1" applyAlignment="1" applyProtection="1"/>
    <xf numFmtId="3" fontId="8" fillId="9" borderId="18" xfId="1" quotePrefix="1" applyNumberFormat="1" applyFont="1" applyFill="1" applyBorder="1" applyAlignment="1" applyProtection="1"/>
    <xf numFmtId="3" fontId="8" fillId="9" borderId="44" xfId="1" quotePrefix="1" applyNumberFormat="1" applyFont="1" applyFill="1" applyBorder="1" applyAlignment="1" applyProtection="1"/>
    <xf numFmtId="3" fontId="8" fillId="9" borderId="84" xfId="1" applyNumberFormat="1" applyFont="1" applyFill="1" applyBorder="1" applyAlignment="1" applyProtection="1"/>
    <xf numFmtId="3" fontId="8" fillId="9" borderId="9" xfId="1" applyNumberFormat="1" applyFont="1" applyFill="1" applyBorder="1" applyAlignment="1" applyProtection="1"/>
    <xf numFmtId="3" fontId="8" fillId="9" borderId="10" xfId="1" applyNumberFormat="1" applyFont="1" applyFill="1" applyBorder="1" applyAlignment="1" applyProtection="1"/>
    <xf numFmtId="0" fontId="12" fillId="2" borderId="6" xfId="1" applyFont="1" applyFill="1" applyBorder="1" applyAlignment="1" applyProtection="1">
      <alignment horizontal="right"/>
    </xf>
    <xf numFmtId="0" fontId="11" fillId="2" borderId="15" xfId="1" quotePrefix="1" applyFont="1" applyFill="1" applyBorder="1" applyAlignment="1" applyProtection="1">
      <alignment horizontal="center" vertical="top"/>
    </xf>
    <xf numFmtId="0" fontId="12" fillId="2" borderId="3" xfId="1" applyFont="1" applyFill="1" applyBorder="1" applyAlignment="1" applyProtection="1">
      <alignment horizontal="center"/>
    </xf>
    <xf numFmtId="0" fontId="12" fillId="2" borderId="45" xfId="1" applyFont="1" applyFill="1" applyBorder="1" applyAlignment="1" applyProtection="1">
      <alignment horizontal="center"/>
    </xf>
    <xf numFmtId="0" fontId="12" fillId="2" borderId="8" xfId="1" applyFont="1" applyFill="1" applyBorder="1" applyAlignment="1" applyProtection="1">
      <alignment horizontal="center"/>
    </xf>
    <xf numFmtId="0" fontId="12" fillId="2" borderId="7" xfId="1" applyFont="1" applyFill="1" applyBorder="1" applyAlignment="1" applyProtection="1">
      <alignment horizontal="center"/>
    </xf>
    <xf numFmtId="0" fontId="8" fillId="2" borderId="11" xfId="1" applyFont="1" applyFill="1" applyBorder="1" applyProtection="1"/>
    <xf numFmtId="0" fontId="10" fillId="4" borderId="0" xfId="1" applyFont="1" applyFill="1" applyProtection="1"/>
    <xf numFmtId="0" fontId="15" fillId="4" borderId="0" xfId="1" applyFont="1" applyFill="1" applyProtection="1"/>
    <xf numFmtId="0" fontId="16" fillId="5" borderId="5" xfId="1" applyFont="1" applyFill="1" applyBorder="1" applyAlignment="1" applyProtection="1">
      <alignment horizontal="center" vertical="center"/>
    </xf>
    <xf numFmtId="0" fontId="9" fillId="10" borderId="85" xfId="1" quotePrefix="1" applyFont="1" applyFill="1" applyBorder="1" applyAlignment="1" applyProtection="1">
      <alignment horizontal="left"/>
    </xf>
    <xf numFmtId="0" fontId="15" fillId="10" borderId="85" xfId="1" applyFont="1" applyFill="1" applyBorder="1" applyProtection="1"/>
    <xf numFmtId="0" fontId="15" fillId="10" borderId="86" xfId="1" applyFont="1" applyFill="1" applyBorder="1" applyProtection="1"/>
    <xf numFmtId="0" fontId="30" fillId="13" borderId="20" xfId="7" applyFont="1" applyFill="1" applyBorder="1" applyAlignment="1" applyProtection="1">
      <alignment horizontal="center"/>
    </xf>
    <xf numFmtId="0" fontId="10" fillId="2" borderId="21" xfId="1" quotePrefix="1" applyFont="1" applyFill="1" applyBorder="1" applyAlignment="1" applyProtection="1">
      <alignment horizontal="left"/>
    </xf>
    <xf numFmtId="178" fontId="31" fillId="2" borderId="21" xfId="1" quotePrefix="1" applyNumberFormat="1" applyFont="1" applyFill="1" applyBorder="1" applyAlignment="1" applyProtection="1"/>
    <xf numFmtId="178" fontId="32" fillId="2" borderId="21" xfId="1" quotePrefix="1" applyNumberFormat="1" applyFont="1" applyFill="1" applyBorder="1" applyAlignment="1" applyProtection="1"/>
    <xf numFmtId="178" fontId="32" fillId="2" borderId="35" xfId="1" quotePrefix="1" applyNumberFormat="1" applyFont="1" applyFill="1" applyBorder="1" applyAlignment="1" applyProtection="1"/>
    <xf numFmtId="0" fontId="10" fillId="2" borderId="70" xfId="1" quotePrefix="1" applyFont="1" applyFill="1" applyBorder="1" applyAlignment="1" applyProtection="1">
      <alignment horizontal="left"/>
    </xf>
    <xf numFmtId="178" fontId="31" fillId="2" borderId="70" xfId="1" quotePrefix="1" applyNumberFormat="1" applyFont="1" applyFill="1" applyBorder="1" applyAlignment="1" applyProtection="1"/>
    <xf numFmtId="178" fontId="32" fillId="2" borderId="70" xfId="1" quotePrefix="1" applyNumberFormat="1" applyFont="1" applyFill="1" applyBorder="1" applyAlignment="1" applyProtection="1"/>
    <xf numFmtId="0" fontId="12" fillId="2" borderId="0" xfId="1" applyFont="1" applyFill="1" applyAlignment="1" applyProtection="1">
      <alignment horizontal="right" vertical="center"/>
    </xf>
    <xf numFmtId="1" fontId="12" fillId="2" borderId="33" xfId="1" applyNumberFormat="1" applyFont="1" applyFill="1" applyBorder="1" applyProtection="1"/>
    <xf numFmtId="0" fontId="18" fillId="2" borderId="0" xfId="1" applyFont="1" applyFill="1" applyBorder="1" applyAlignment="1" applyProtection="1">
      <alignment horizontal="right"/>
    </xf>
    <xf numFmtId="1" fontId="18" fillId="2" borderId="0" xfId="1" applyNumberFormat="1" applyFont="1" applyFill="1" applyBorder="1" applyAlignment="1" applyProtection="1">
      <alignment horizontal="right"/>
    </xf>
    <xf numFmtId="0" fontId="3" fillId="2" borderId="0" xfId="3" applyFont="1" applyFill="1" applyBorder="1" applyAlignment="1" applyProtection="1">
      <alignment horizontal="left" vertical="center"/>
    </xf>
    <xf numFmtId="0" fontId="3" fillId="2" borderId="0" xfId="3" applyFont="1" applyFill="1" applyBorder="1" applyAlignment="1" applyProtection="1">
      <alignment horizontal="right" vertical="center"/>
    </xf>
    <xf numFmtId="0" fontId="13" fillId="2" borderId="0" xfId="1" applyFont="1" applyFill="1" applyBorder="1" applyAlignment="1" applyProtection="1">
      <alignment horizontal="center"/>
    </xf>
    <xf numFmtId="0" fontId="13" fillId="2" borderId="0" xfId="1" applyFont="1" applyFill="1" applyAlignment="1" applyProtection="1">
      <alignment horizontal="center"/>
    </xf>
    <xf numFmtId="0" fontId="12" fillId="2" borderId="11" xfId="1" quotePrefix="1" applyFont="1" applyFill="1" applyBorder="1" applyAlignment="1" applyProtection="1">
      <alignment horizontal="center"/>
    </xf>
    <xf numFmtId="0" fontId="13" fillId="2" borderId="34" xfId="1" quotePrefix="1" applyFont="1" applyFill="1" applyBorder="1" applyAlignment="1" applyProtection="1">
      <alignment horizontal="center"/>
    </xf>
    <xf numFmtId="0" fontId="13" fillId="2" borderId="5" xfId="1" quotePrefix="1" applyFont="1" applyFill="1" applyBorder="1" applyAlignment="1" applyProtection="1">
      <alignment horizontal="center"/>
    </xf>
    <xf numFmtId="0" fontId="13" fillId="2" borderId="4" xfId="1" quotePrefix="1" applyFont="1" applyFill="1" applyBorder="1" applyAlignment="1" applyProtection="1">
      <alignment horizontal="center"/>
    </xf>
    <xf numFmtId="0" fontId="5" fillId="2" borderId="0" xfId="3" applyFont="1" applyFill="1" applyAlignment="1" applyProtection="1">
      <alignment horizontal="left" vertical="center"/>
    </xf>
    <xf numFmtId="0" fontId="3" fillId="2" borderId="0" xfId="3" quotePrefix="1" applyFont="1" applyFill="1" applyAlignment="1" applyProtection="1">
      <alignment vertical="center"/>
    </xf>
    <xf numFmtId="0" fontId="5" fillId="2" borderId="0" xfId="3" quotePrefix="1" applyFont="1" applyFill="1" applyAlignment="1" applyProtection="1">
      <alignment vertical="center"/>
    </xf>
    <xf numFmtId="0" fontId="12" fillId="2" borderId="0" xfId="1" applyFont="1" applyFill="1" applyBorder="1" applyAlignment="1" applyProtection="1">
      <alignment horizontal="right"/>
    </xf>
    <xf numFmtId="0" fontId="13" fillId="5" borderId="27" xfId="1" applyFont="1" applyFill="1" applyBorder="1" applyAlignment="1" applyProtection="1">
      <alignment horizontal="left" vertical="center"/>
    </xf>
    <xf numFmtId="0" fontId="13" fillId="5" borderId="28" xfId="3" applyFont="1" applyFill="1" applyBorder="1" applyAlignment="1" applyProtection="1">
      <alignment horizontal="left" vertical="center"/>
    </xf>
    <xf numFmtId="0" fontId="13" fillId="5" borderId="28" xfId="1" applyFont="1" applyFill="1" applyBorder="1" applyAlignment="1" applyProtection="1">
      <alignment horizontal="left" vertical="center"/>
    </xf>
    <xf numFmtId="0" fontId="13" fillId="5" borderId="29" xfId="3" applyFont="1" applyFill="1" applyBorder="1" applyAlignment="1" applyProtection="1">
      <alignment horizontal="left" vertical="center"/>
    </xf>
    <xf numFmtId="0" fontId="13" fillId="3" borderId="22" xfId="1" applyFont="1" applyFill="1" applyBorder="1" applyAlignment="1" applyProtection="1">
      <alignment horizontal="center" vertical="center" wrapText="1"/>
    </xf>
    <xf numFmtId="0" fontId="13" fillId="3" borderId="5" xfId="1" applyFont="1" applyFill="1" applyBorder="1" applyAlignment="1" applyProtection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center" wrapText="1"/>
    </xf>
    <xf numFmtId="0" fontId="35" fillId="6" borderId="5" xfId="3" applyFont="1" applyFill="1" applyBorder="1" applyAlignment="1" applyProtection="1">
      <alignment horizontal="center" vertical="center"/>
    </xf>
    <xf numFmtId="0" fontId="25" fillId="6" borderId="5" xfId="3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right"/>
    </xf>
    <xf numFmtId="0" fontId="13" fillId="2" borderId="0" xfId="1" applyFont="1" applyFill="1" applyBorder="1" applyAlignment="1" applyProtection="1">
      <alignment horizontal="left"/>
    </xf>
    <xf numFmtId="1" fontId="21" fillId="2" borderId="0" xfId="1" applyNumberFormat="1" applyFont="1" applyFill="1" applyBorder="1" applyProtection="1"/>
    <xf numFmtId="0" fontId="22" fillId="2" borderId="0" xfId="1" applyFont="1" applyFill="1" applyProtection="1"/>
    <xf numFmtId="1" fontId="12" fillId="2" borderId="63" xfId="1" applyNumberFormat="1" applyFont="1" applyFill="1" applyBorder="1" applyProtection="1"/>
    <xf numFmtId="0" fontId="15" fillId="2" borderId="63" xfId="1" applyFont="1" applyFill="1" applyBorder="1" applyProtection="1"/>
    <xf numFmtId="3" fontId="12" fillId="2" borderId="0" xfId="1" applyNumberFormat="1" applyFont="1" applyFill="1" applyBorder="1" applyProtection="1"/>
    <xf numFmtId="0" fontId="3" fillId="2" borderId="0" xfId="3" applyFont="1" applyFill="1" applyAlignment="1" applyProtection="1">
      <alignment horizontal="left" vertical="center"/>
    </xf>
    <xf numFmtId="0" fontId="36" fillId="3" borderId="5" xfId="3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/>
    </xf>
    <xf numFmtId="0" fontId="11" fillId="10" borderId="87" xfId="1" quotePrefix="1" applyFont="1" applyFill="1" applyBorder="1" applyAlignment="1" applyProtection="1">
      <alignment horizontal="left"/>
    </xf>
    <xf numFmtId="0" fontId="37" fillId="2" borderId="0" xfId="1" applyFont="1" applyFill="1" applyBorder="1" applyAlignment="1" applyProtection="1">
      <alignment horizontal="right"/>
    </xf>
    <xf numFmtId="0" fontId="12" fillId="2" borderId="0" xfId="1" applyFont="1" applyFill="1" applyAlignment="1" applyProtection="1">
      <alignment horizontal="right"/>
    </xf>
    <xf numFmtId="169" fontId="29" fillId="14" borderId="5" xfId="3" applyNumberFormat="1" applyFont="1" applyFill="1" applyBorder="1" applyAlignment="1" applyProtection="1">
      <alignment horizontal="center" vertical="center"/>
    </xf>
    <xf numFmtId="0" fontId="8" fillId="6" borderId="5" xfId="1" applyFont="1" applyFill="1" applyBorder="1" applyAlignment="1" applyProtection="1">
      <alignment horizontal="center" vertical="center"/>
    </xf>
    <xf numFmtId="3" fontId="15" fillId="2" borderId="0" xfId="1" applyNumberFormat="1" applyFont="1" applyFill="1" applyProtection="1"/>
    <xf numFmtId="3" fontId="15" fillId="2" borderId="63" xfId="1" applyNumberFormat="1" applyFont="1" applyFill="1" applyBorder="1" applyProtection="1"/>
    <xf numFmtId="0" fontId="3" fillId="2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4" fillId="3" borderId="5" xfId="8" applyNumberFormat="1" applyFont="1" applyFill="1" applyBorder="1" applyAlignment="1" applyProtection="1">
      <alignment horizontal="center" vertical="center"/>
    </xf>
    <xf numFmtId="49" fontId="34" fillId="5" borderId="5" xfId="3" applyNumberFormat="1" applyFont="1" applyFill="1" applyBorder="1" applyAlignment="1" applyProtection="1">
      <alignment horizontal="center" vertical="center"/>
    </xf>
    <xf numFmtId="3" fontId="12" fillId="7" borderId="46" xfId="1" applyNumberFormat="1" applyFont="1" applyFill="1" applyBorder="1" applyAlignment="1" applyProtection="1"/>
    <xf numFmtId="3" fontId="12" fillId="7" borderId="47" xfId="1" applyNumberFormat="1" applyFont="1" applyFill="1" applyBorder="1" applyAlignment="1" applyProtection="1"/>
    <xf numFmtId="3" fontId="12" fillId="7" borderId="48" xfId="1" applyNumberFormat="1" applyFont="1" applyFill="1" applyBorder="1" applyAlignment="1" applyProtection="1"/>
    <xf numFmtId="0" fontId="8" fillId="2" borderId="88" xfId="1" quotePrefix="1" applyFont="1" applyFill="1" applyBorder="1" applyAlignment="1" applyProtection="1">
      <alignment horizontal="left"/>
    </xf>
    <xf numFmtId="0" fontId="8" fillId="2" borderId="88" xfId="1" applyFont="1" applyFill="1" applyBorder="1" applyAlignment="1" applyProtection="1">
      <alignment horizontal="left"/>
    </xf>
    <xf numFmtId="3" fontId="8" fillId="2" borderId="88" xfId="1" applyNumberFormat="1" applyFont="1" applyFill="1" applyBorder="1" applyAlignment="1" applyProtection="1"/>
    <xf numFmtId="3" fontId="8" fillId="2" borderId="89" xfId="1" applyNumberFormat="1" applyFont="1" applyFill="1" applyBorder="1" applyAlignment="1" applyProtection="1"/>
    <xf numFmtId="3" fontId="8" fillId="2" borderId="90" xfId="1" applyNumberFormat="1" applyFont="1" applyFill="1" applyBorder="1" applyAlignment="1" applyProtection="1"/>
    <xf numFmtId="3" fontId="8" fillId="2" borderId="91" xfId="1" applyNumberFormat="1" applyFont="1" applyFill="1" applyBorder="1" applyAlignment="1" applyProtection="1"/>
    <xf numFmtId="0" fontId="8" fillId="6" borderId="92" xfId="1" applyFont="1" applyFill="1" applyBorder="1" applyAlignment="1" applyProtection="1">
      <alignment horizontal="left"/>
    </xf>
    <xf numFmtId="0" fontId="8" fillId="2" borderId="93" xfId="1" applyFont="1" applyFill="1" applyBorder="1" applyAlignment="1" applyProtection="1">
      <alignment horizontal="left"/>
    </xf>
    <xf numFmtId="3" fontId="28" fillId="6" borderId="93" xfId="3" applyNumberFormat="1" applyFont="1" applyFill="1" applyBorder="1" applyAlignment="1" applyProtection="1">
      <alignment horizontal="right" vertical="center"/>
    </xf>
    <xf numFmtId="3" fontId="28" fillId="6" borderId="94" xfId="3" applyNumberFormat="1" applyFont="1" applyFill="1" applyBorder="1" applyAlignment="1" applyProtection="1">
      <alignment horizontal="right" vertical="center"/>
    </xf>
    <xf numFmtId="0" fontId="8" fillId="6" borderId="51" xfId="1" applyFont="1" applyFill="1" applyBorder="1" applyAlignment="1" applyProtection="1">
      <alignment horizontal="left"/>
    </xf>
    <xf numFmtId="0" fontId="8" fillId="2" borderId="25" xfId="1" applyFont="1" applyFill="1" applyBorder="1" applyAlignment="1" applyProtection="1">
      <alignment horizontal="left"/>
    </xf>
    <xf numFmtId="3" fontId="28" fillId="6" borderId="25" xfId="3" applyNumberFormat="1" applyFont="1" applyFill="1" applyBorder="1" applyAlignment="1" applyProtection="1">
      <alignment horizontal="right" vertical="center"/>
    </xf>
    <xf numFmtId="3" fontId="28" fillId="6" borderId="52" xfId="3" applyNumberFormat="1" applyFont="1" applyFill="1" applyBorder="1" applyAlignment="1" applyProtection="1">
      <alignment horizontal="right" vertical="center"/>
    </xf>
    <xf numFmtId="0" fontId="8" fillId="6" borderId="53" xfId="1" applyFont="1" applyFill="1" applyBorder="1" applyAlignment="1" applyProtection="1">
      <alignment horizontal="left"/>
    </xf>
    <xf numFmtId="0" fontId="8" fillId="2" borderId="54" xfId="1" applyFont="1" applyFill="1" applyBorder="1" applyAlignment="1" applyProtection="1">
      <alignment horizontal="left"/>
    </xf>
    <xf numFmtId="3" fontId="28" fillId="6" borderId="54" xfId="3" applyNumberFormat="1" applyFont="1" applyFill="1" applyBorder="1" applyAlignment="1" applyProtection="1">
      <alignment horizontal="right" vertical="center"/>
    </xf>
    <xf numFmtId="3" fontId="28" fillId="6" borderId="55" xfId="3" applyNumberFormat="1" applyFont="1" applyFill="1" applyBorder="1" applyAlignment="1" applyProtection="1">
      <alignment horizontal="right" vertical="center"/>
    </xf>
    <xf numFmtId="0" fontId="8" fillId="2" borderId="95" xfId="1" quotePrefix="1" applyFont="1" applyFill="1" applyBorder="1" applyAlignment="1" applyProtection="1">
      <alignment horizontal="left"/>
    </xf>
    <xf numFmtId="0" fontId="8" fillId="2" borderId="96" xfId="1" quotePrefix="1" applyFont="1" applyFill="1" applyBorder="1" applyAlignment="1" applyProtection="1">
      <alignment horizontal="left"/>
    </xf>
    <xf numFmtId="0" fontId="8" fillId="2" borderId="97" xfId="1" quotePrefix="1" applyFont="1" applyFill="1" applyBorder="1" applyAlignment="1" applyProtection="1">
      <alignment horizontal="left"/>
    </xf>
    <xf numFmtId="3" fontId="28" fillId="6" borderId="98" xfId="3" applyNumberFormat="1" applyFont="1" applyFill="1" applyBorder="1" applyAlignment="1" applyProtection="1">
      <alignment horizontal="right" vertical="center"/>
    </xf>
    <xf numFmtId="3" fontId="28" fillId="6" borderId="99" xfId="3" applyNumberFormat="1" applyFont="1" applyFill="1" applyBorder="1" applyAlignment="1" applyProtection="1">
      <alignment horizontal="right" vertical="center"/>
    </xf>
    <xf numFmtId="3" fontId="28" fillId="6" borderId="100" xfId="3" applyNumberFormat="1" applyFont="1" applyFill="1" applyBorder="1" applyAlignment="1" applyProtection="1">
      <alignment horizontal="right" vertical="center"/>
    </xf>
    <xf numFmtId="3" fontId="28" fillId="6" borderId="101" xfId="3" applyNumberFormat="1" applyFont="1" applyFill="1" applyBorder="1" applyAlignment="1" applyProtection="1">
      <alignment horizontal="right" vertical="center"/>
    </xf>
    <xf numFmtId="3" fontId="28" fillId="6" borderId="60" xfId="3" applyNumberFormat="1" applyFont="1" applyFill="1" applyBorder="1" applyAlignment="1" applyProtection="1">
      <alignment horizontal="right" vertical="center"/>
    </xf>
    <xf numFmtId="3" fontId="28" fillId="6" borderId="61" xfId="3" applyNumberFormat="1" applyFont="1" applyFill="1" applyBorder="1" applyAlignment="1" applyProtection="1">
      <alignment horizontal="right" vertical="center"/>
    </xf>
    <xf numFmtId="0" fontId="33" fillId="2" borderId="0" xfId="7" applyFont="1" applyFill="1" applyBorder="1" applyProtection="1"/>
    <xf numFmtId="0" fontId="36" fillId="3" borderId="5" xfId="3" applyNumberFormat="1" applyFont="1" applyFill="1" applyBorder="1" applyAlignment="1" applyProtection="1">
      <alignment horizontal="center" vertical="center"/>
    </xf>
    <xf numFmtId="1" fontId="26" fillId="6" borderId="12" xfId="3" applyNumberFormat="1" applyFont="1" applyFill="1" applyBorder="1" applyAlignment="1" applyProtection="1">
      <alignment horizontal="center" vertical="center"/>
    </xf>
    <xf numFmtId="1" fontId="26" fillId="6" borderId="22" xfId="3" applyNumberFormat="1" applyFont="1" applyFill="1" applyBorder="1" applyAlignment="1" applyProtection="1">
      <alignment horizontal="center" vertical="center"/>
    </xf>
    <xf numFmtId="0" fontId="3" fillId="2" borderId="26" xfId="3" applyFont="1" applyFill="1" applyBorder="1" applyAlignment="1" applyProtection="1">
      <alignment horizontal="right" vertical="top" wrapText="1"/>
    </xf>
    <xf numFmtId="0" fontId="3" fillId="2" borderId="0" xfId="3" applyFont="1" applyFill="1" applyAlignment="1" applyProtection="1">
      <alignment horizontal="right" vertical="top" wrapText="1"/>
    </xf>
    <xf numFmtId="3" fontId="20" fillId="2" borderId="23" xfId="1" applyNumberFormat="1" applyFont="1" applyFill="1" applyBorder="1" applyAlignment="1" applyProtection="1">
      <alignment horizontal="center" vertical="center"/>
    </xf>
    <xf numFmtId="0" fontId="4" fillId="2" borderId="26" xfId="3" applyFont="1" applyFill="1" applyBorder="1" applyAlignment="1" applyProtection="1">
      <alignment horizontal="center" vertical="center"/>
    </xf>
    <xf numFmtId="0" fontId="19" fillId="5" borderId="1" xfId="3" applyFont="1" applyFill="1" applyBorder="1" applyAlignment="1" applyProtection="1">
      <alignment horizontal="center" vertical="center" wrapText="1"/>
    </xf>
    <xf numFmtId="0" fontId="19" fillId="5" borderId="15" xfId="3" applyFont="1" applyFill="1" applyBorder="1" applyAlignment="1" applyProtection="1">
      <alignment horizontal="center" vertical="center" wrapText="1"/>
    </xf>
    <xf numFmtId="0" fontId="29" fillId="5" borderId="1" xfId="1" applyFont="1" applyFill="1" applyBorder="1" applyAlignment="1" applyProtection="1">
      <alignment horizontal="center" vertical="center" wrapText="1"/>
    </xf>
    <xf numFmtId="0" fontId="29" fillId="5" borderId="15" xfId="1" applyFont="1" applyFill="1" applyBorder="1" applyAlignment="1" applyProtection="1">
      <alignment horizontal="center" vertical="center" wrapText="1"/>
    </xf>
    <xf numFmtId="0" fontId="12" fillId="2" borderId="0" xfId="0" quotePrefix="1" applyFont="1" applyFill="1" applyAlignment="1" applyProtection="1">
      <alignment horizontal="left"/>
    </xf>
    <xf numFmtId="0" fontId="15" fillId="2" borderId="0" xfId="0" applyFont="1" applyFill="1" applyProtection="1"/>
    <xf numFmtId="0" fontId="11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15" fillId="2" borderId="0" xfId="0" quotePrefix="1" applyFont="1" applyFill="1" applyAlignment="1" applyProtection="1">
      <alignment horizontal="left"/>
    </xf>
    <xf numFmtId="0" fontId="37" fillId="2" borderId="0" xfId="0" applyFont="1" applyFill="1" applyBorder="1" applyAlignment="1" applyProtection="1">
      <alignment horizontal="right"/>
    </xf>
    <xf numFmtId="0" fontId="8" fillId="2" borderId="0" xfId="0" applyFont="1" applyFill="1" applyBorder="1" applyProtection="1"/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0" fontId="8" fillId="2" borderId="6" xfId="0" applyFont="1" applyFill="1" applyBorder="1" applyProtection="1"/>
    <xf numFmtId="0" fontId="12" fillId="2" borderId="6" xfId="0" applyFont="1" applyFill="1" applyBorder="1" applyProtection="1"/>
    <xf numFmtId="0" fontId="12" fillId="2" borderId="6" xfId="0" applyFont="1" applyFill="1" applyBorder="1" applyAlignment="1" applyProtection="1">
      <alignment horizontal="right"/>
    </xf>
    <xf numFmtId="0" fontId="12" fillId="2" borderId="3" xfId="0" quotePrefix="1" applyFont="1" applyFill="1" applyBorder="1" applyAlignment="1" applyProtection="1">
      <alignment horizontal="center"/>
    </xf>
    <xf numFmtId="0" fontId="12" fillId="2" borderId="2" xfId="0" quotePrefix="1" applyFont="1" applyFill="1" applyBorder="1" applyAlignment="1" applyProtection="1">
      <alignment horizontal="center"/>
    </xf>
    <xf numFmtId="0" fontId="29" fillId="5" borderId="1" xfId="0" applyFont="1" applyFill="1" applyBorder="1" applyAlignment="1" applyProtection="1">
      <alignment horizontal="center" vertical="center" wrapText="1"/>
    </xf>
    <xf numFmtId="0" fontId="13" fillId="5" borderId="27" xfId="0" applyFont="1" applyFill="1" applyBorder="1" applyAlignment="1" applyProtection="1">
      <alignment horizontal="left" vertical="center"/>
    </xf>
    <xf numFmtId="0" fontId="13" fillId="5" borderId="28" xfId="0" applyFont="1" applyFill="1" applyBorder="1" applyAlignment="1" applyProtection="1">
      <alignment horizontal="left" vertical="center"/>
    </xf>
    <xf numFmtId="0" fontId="11" fillId="2" borderId="15" xfId="0" quotePrefix="1" applyFont="1" applyFill="1" applyBorder="1" applyAlignment="1" applyProtection="1">
      <alignment horizontal="center" vertical="top"/>
    </xf>
    <xf numFmtId="0" fontId="12" fillId="2" borderId="15" xfId="0" quotePrefix="1" applyFont="1" applyFill="1" applyBorder="1" applyAlignment="1" applyProtection="1">
      <alignment horizontal="center"/>
    </xf>
    <xf numFmtId="0" fontId="29" fillId="5" borderId="15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2" fillId="2" borderId="45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11" xfId="0" applyFont="1" applyFill="1" applyBorder="1" applyProtection="1"/>
    <xf numFmtId="0" fontId="12" fillId="2" borderId="11" xfId="0" quotePrefix="1" applyFont="1" applyFill="1" applyBorder="1" applyAlignment="1" applyProtection="1">
      <alignment horizontal="center"/>
    </xf>
    <xf numFmtId="0" fontId="13" fillId="2" borderId="34" xfId="0" quotePrefix="1" applyFont="1" applyFill="1" applyBorder="1" applyAlignment="1" applyProtection="1">
      <alignment horizontal="center"/>
    </xf>
    <xf numFmtId="0" fontId="13" fillId="2" borderId="5" xfId="0" quotePrefix="1" applyFont="1" applyFill="1" applyBorder="1" applyAlignment="1" applyProtection="1">
      <alignment horizontal="center"/>
    </xf>
    <xf numFmtId="0" fontId="13" fillId="2" borderId="4" xfId="0" quotePrefix="1" applyFont="1" applyFill="1" applyBorder="1" applyAlignment="1" applyProtection="1">
      <alignment horizontal="center"/>
    </xf>
    <xf numFmtId="0" fontId="8" fillId="2" borderId="3" xfId="0" applyFont="1" applyFill="1" applyBorder="1" applyProtection="1"/>
    <xf numFmtId="0" fontId="12" fillId="2" borderId="3" xfId="0" applyFont="1" applyFill="1" applyBorder="1" applyAlignment="1" applyProtection="1"/>
    <xf numFmtId="0" fontId="12" fillId="2" borderId="37" xfId="0" applyFont="1" applyFill="1" applyBorder="1" applyAlignment="1" applyProtection="1"/>
    <xf numFmtId="0" fontId="12" fillId="2" borderId="24" xfId="0" applyFont="1" applyFill="1" applyBorder="1" applyAlignment="1" applyProtection="1"/>
    <xf numFmtId="0" fontId="12" fillId="2" borderId="39" xfId="0" applyFont="1" applyFill="1" applyBorder="1" applyAlignment="1" applyProtection="1"/>
    <xf numFmtId="0" fontId="11" fillId="5" borderId="36" xfId="0" applyFont="1" applyFill="1" applyBorder="1" applyAlignment="1" applyProtection="1">
      <alignment horizontal="left"/>
    </xf>
    <xf numFmtId="0" fontId="8" fillId="5" borderId="36" xfId="0" applyFont="1" applyFill="1" applyBorder="1" applyAlignment="1" applyProtection="1">
      <alignment horizontal="left"/>
    </xf>
    <xf numFmtId="0" fontId="12" fillId="5" borderId="36" xfId="0" quotePrefix="1" applyFont="1" applyFill="1" applyBorder="1" applyAlignment="1" applyProtection="1">
      <alignment horizontal="left"/>
    </xf>
    <xf numFmtId="3" fontId="12" fillId="5" borderId="36" xfId="0" applyNumberFormat="1" applyFont="1" applyFill="1" applyBorder="1" applyAlignment="1" applyProtection="1"/>
    <xf numFmtId="3" fontId="8" fillId="5" borderId="46" xfId="0" applyNumberFormat="1" applyFont="1" applyFill="1" applyBorder="1" applyAlignment="1" applyProtection="1"/>
    <xf numFmtId="3" fontId="8" fillId="5" borderId="47" xfId="0" applyNumberFormat="1" applyFont="1" applyFill="1" applyBorder="1" applyAlignment="1" applyProtection="1"/>
    <xf numFmtId="3" fontId="8" fillId="5" borderId="48" xfId="0" applyNumberFormat="1" applyFont="1" applyFill="1" applyBorder="1" applyAlignment="1" applyProtection="1"/>
    <xf numFmtId="0" fontId="8" fillId="2" borderId="74" xfId="0" applyFont="1" applyFill="1" applyBorder="1" applyAlignment="1" applyProtection="1">
      <alignment horizontal="left"/>
    </xf>
    <xf numFmtId="3" fontId="8" fillId="2" borderId="74" xfId="0" applyNumberFormat="1" applyFont="1" applyFill="1" applyBorder="1" applyAlignment="1" applyProtection="1"/>
    <xf numFmtId="3" fontId="8" fillId="2" borderId="77" xfId="0" applyNumberFormat="1" applyFont="1" applyFill="1" applyBorder="1" applyAlignment="1" applyProtection="1"/>
    <xf numFmtId="3" fontId="8" fillId="2" borderId="78" xfId="0" applyNumberFormat="1" applyFont="1" applyFill="1" applyBorder="1" applyAlignment="1" applyProtection="1"/>
    <xf numFmtId="3" fontId="8" fillId="2" borderId="79" xfId="0" applyNumberFormat="1" applyFont="1" applyFill="1" applyBorder="1" applyAlignment="1" applyProtection="1"/>
    <xf numFmtId="0" fontId="8" fillId="2" borderId="58" xfId="0" applyFont="1" applyFill="1" applyBorder="1" applyAlignment="1" applyProtection="1">
      <alignment horizontal="left"/>
    </xf>
    <xf numFmtId="3" fontId="8" fillId="2" borderId="58" xfId="0" applyNumberFormat="1" applyFont="1" applyFill="1" applyBorder="1" applyAlignment="1" applyProtection="1"/>
    <xf numFmtId="3" fontId="8" fillId="2" borderId="49" xfId="0" applyNumberFormat="1" applyFont="1" applyFill="1" applyBorder="1" applyAlignment="1" applyProtection="1"/>
    <xf numFmtId="3" fontId="8" fillId="2" borderId="19" xfId="0" applyNumberFormat="1" applyFont="1" applyFill="1" applyBorder="1" applyAlignment="1" applyProtection="1"/>
    <xf numFmtId="3" fontId="8" fillId="2" borderId="50" xfId="0" applyNumberFormat="1" applyFont="1" applyFill="1" applyBorder="1" applyAlignment="1" applyProtection="1"/>
    <xf numFmtId="0" fontId="8" fillId="2" borderId="11" xfId="0" applyFont="1" applyFill="1" applyBorder="1" applyAlignment="1" applyProtection="1">
      <alignment horizontal="left"/>
    </xf>
    <xf numFmtId="3" fontId="8" fillId="2" borderId="11" xfId="0" applyNumberFormat="1" applyFont="1" applyFill="1" applyBorder="1" applyAlignment="1" applyProtection="1"/>
    <xf numFmtId="3" fontId="8" fillId="2" borderId="34" xfId="0" applyNumberFormat="1" applyFont="1" applyFill="1" applyBorder="1" applyAlignment="1" applyProtection="1"/>
    <xf numFmtId="3" fontId="8" fillId="2" borderId="5" xfId="0" applyNumberFormat="1" applyFont="1" applyFill="1" applyBorder="1" applyAlignment="1" applyProtection="1"/>
    <xf numFmtId="3" fontId="8" fillId="2" borderId="4" xfId="0" applyNumberFormat="1" applyFont="1" applyFill="1" applyBorder="1" applyAlignment="1" applyProtection="1"/>
    <xf numFmtId="0" fontId="8" fillId="2" borderId="15" xfId="0" applyFont="1" applyFill="1" applyBorder="1" applyAlignment="1" applyProtection="1">
      <alignment horizontal="left"/>
    </xf>
    <xf numFmtId="3" fontId="8" fillId="2" borderId="15" xfId="0" applyNumberFormat="1" applyFont="1" applyFill="1" applyBorder="1" applyAlignment="1" applyProtection="1"/>
    <xf numFmtId="3" fontId="8" fillId="2" borderId="30" xfId="0" applyNumberFormat="1" applyFont="1" applyFill="1" applyBorder="1" applyAlignment="1" applyProtection="1"/>
    <xf numFmtId="3" fontId="8" fillId="2" borderId="31" xfId="0" applyNumberFormat="1" applyFont="1" applyFill="1" applyBorder="1" applyAlignment="1" applyProtection="1"/>
    <xf numFmtId="3" fontId="8" fillId="2" borderId="32" xfId="0" applyNumberFormat="1" applyFont="1" applyFill="1" applyBorder="1" applyAlignment="1" applyProtection="1"/>
    <xf numFmtId="0" fontId="8" fillId="3" borderId="56" xfId="0" applyFont="1" applyFill="1" applyBorder="1" applyAlignment="1" applyProtection="1">
      <alignment horizontal="left"/>
    </xf>
    <xf numFmtId="1" fontId="12" fillId="3" borderId="56" xfId="0" applyNumberFormat="1" applyFont="1" applyFill="1" applyBorder="1" applyAlignment="1" applyProtection="1"/>
    <xf numFmtId="3" fontId="18" fillId="3" borderId="56" xfId="0" applyNumberFormat="1" applyFont="1" applyFill="1" applyBorder="1" applyAlignment="1" applyProtection="1"/>
    <xf numFmtId="3" fontId="18" fillId="3" borderId="40" xfId="0" applyNumberFormat="1" applyFont="1" applyFill="1" applyBorder="1" applyAlignment="1" applyProtection="1"/>
    <xf numFmtId="3" fontId="18" fillId="3" borderId="16" xfId="0" applyNumberFormat="1" applyFont="1" applyFill="1" applyBorder="1" applyAlignment="1" applyProtection="1"/>
    <xf numFmtId="3" fontId="18" fillId="3" borderId="41" xfId="0" applyNumberFormat="1" applyFont="1" applyFill="1" applyBorder="1" applyAlignment="1" applyProtection="1"/>
    <xf numFmtId="0" fontId="8" fillId="3" borderId="57" xfId="0" applyFont="1" applyFill="1" applyBorder="1" applyAlignment="1" applyProtection="1">
      <alignment horizontal="left"/>
    </xf>
    <xf numFmtId="1" fontId="12" fillId="3" borderId="57" xfId="0" applyNumberFormat="1" applyFont="1" applyFill="1" applyBorder="1" applyAlignment="1" applyProtection="1"/>
    <xf numFmtId="3" fontId="18" fillId="3" borderId="57" xfId="0" applyNumberFormat="1" applyFont="1" applyFill="1" applyBorder="1" applyAlignment="1" applyProtection="1"/>
    <xf numFmtId="3" fontId="18" fillId="3" borderId="42" xfId="0" applyNumberFormat="1" applyFont="1" applyFill="1" applyBorder="1" applyAlignment="1" applyProtection="1"/>
    <xf numFmtId="3" fontId="18" fillId="3" borderId="17" xfId="0" applyNumberFormat="1" applyFont="1" applyFill="1" applyBorder="1" applyAlignment="1" applyProtection="1"/>
    <xf numFmtId="3" fontId="18" fillId="3" borderId="38" xfId="0" applyNumberFormat="1" applyFont="1" applyFill="1" applyBorder="1" applyAlignment="1" applyProtection="1"/>
    <xf numFmtId="0" fontId="8" fillId="3" borderId="75" xfId="0" applyFont="1" applyFill="1" applyBorder="1" applyAlignment="1" applyProtection="1">
      <alignment horizontal="left"/>
    </xf>
    <xf numFmtId="1" fontId="12" fillId="3" borderId="59" xfId="0" applyNumberFormat="1" applyFont="1" applyFill="1" applyBorder="1" applyAlignment="1" applyProtection="1"/>
    <xf numFmtId="3" fontId="18" fillId="3" borderId="59" xfId="0" applyNumberFormat="1" applyFont="1" applyFill="1" applyBorder="1" applyAlignment="1" applyProtection="1"/>
    <xf numFmtId="3" fontId="18" fillId="3" borderId="43" xfId="0" applyNumberFormat="1" applyFont="1" applyFill="1" applyBorder="1" applyAlignment="1" applyProtection="1"/>
    <xf numFmtId="3" fontId="18" fillId="3" borderId="18" xfId="0" applyNumberFormat="1" applyFont="1" applyFill="1" applyBorder="1" applyAlignment="1" applyProtection="1"/>
    <xf numFmtId="3" fontId="18" fillId="3" borderId="44" xfId="0" applyNumberFormat="1" applyFont="1" applyFill="1" applyBorder="1" applyAlignment="1" applyProtection="1"/>
    <xf numFmtId="0" fontId="8" fillId="2" borderId="71" xfId="0" applyFont="1" applyFill="1" applyBorder="1" applyAlignment="1" applyProtection="1">
      <alignment horizontal="left"/>
    </xf>
    <xf numFmtId="3" fontId="8" fillId="2" borderId="56" xfId="0" applyNumberFormat="1" applyFont="1" applyFill="1" applyBorder="1" applyAlignment="1" applyProtection="1"/>
    <xf numFmtId="3" fontId="8" fillId="2" borderId="40" xfId="0" applyNumberFormat="1" applyFont="1" applyFill="1" applyBorder="1" applyAlignment="1" applyProtection="1"/>
    <xf numFmtId="3" fontId="8" fillId="2" borderId="16" xfId="0" applyNumberFormat="1" applyFont="1" applyFill="1" applyBorder="1" applyAlignment="1" applyProtection="1"/>
    <xf numFmtId="3" fontId="8" fillId="2" borderId="41" xfId="0" applyNumberFormat="1" applyFont="1" applyFill="1" applyBorder="1" applyAlignment="1" applyProtection="1"/>
    <xf numFmtId="0" fontId="8" fillId="2" borderId="72" xfId="0" applyFont="1" applyFill="1" applyBorder="1" applyAlignment="1" applyProtection="1">
      <alignment horizontal="left"/>
    </xf>
    <xf numFmtId="3" fontId="8" fillId="2" borderId="57" xfId="0" applyNumberFormat="1" applyFont="1" applyFill="1" applyBorder="1" applyAlignment="1" applyProtection="1"/>
    <xf numFmtId="3" fontId="8" fillId="2" borderId="42" xfId="0" applyNumberFormat="1" applyFont="1" applyFill="1" applyBorder="1" applyAlignment="1" applyProtection="1"/>
    <xf numFmtId="3" fontId="8" fillId="2" borderId="17" xfId="0" applyNumberFormat="1" applyFont="1" applyFill="1" applyBorder="1" applyAlignment="1" applyProtection="1"/>
    <xf numFmtId="3" fontId="8" fillId="2" borderId="38" xfId="0" applyNumberFormat="1" applyFont="1" applyFill="1" applyBorder="1" applyAlignment="1" applyProtection="1"/>
    <xf numFmtId="0" fontId="8" fillId="2" borderId="73" xfId="0" applyFont="1" applyFill="1" applyBorder="1" applyAlignment="1" applyProtection="1">
      <alignment horizontal="left"/>
    </xf>
    <xf numFmtId="0" fontId="17" fillId="2" borderId="73" xfId="0" applyFont="1" applyFill="1" applyBorder="1" applyAlignment="1" applyProtection="1">
      <alignment horizontal="left"/>
    </xf>
    <xf numFmtId="0" fontId="8" fillId="2" borderId="3" xfId="0" applyFont="1" applyFill="1" applyBorder="1" applyAlignment="1" applyProtection="1">
      <alignment horizontal="left"/>
    </xf>
    <xf numFmtId="0" fontId="8" fillId="2" borderId="69" xfId="0" applyFont="1" applyFill="1" applyBorder="1" applyAlignment="1" applyProtection="1">
      <alignment horizontal="left"/>
    </xf>
    <xf numFmtId="3" fontId="8" fillId="2" borderId="13" xfId="0" applyNumberFormat="1" applyFont="1" applyFill="1" applyBorder="1" applyAlignment="1" applyProtection="1"/>
    <xf numFmtId="3" fontId="8" fillId="2" borderId="45" xfId="0" applyNumberFormat="1" applyFont="1" applyFill="1" applyBorder="1" applyAlignment="1" applyProtection="1"/>
    <xf numFmtId="3" fontId="8" fillId="2" borderId="8" xfId="0" applyNumberFormat="1" applyFont="1" applyFill="1" applyBorder="1" applyAlignment="1" applyProtection="1"/>
    <xf numFmtId="3" fontId="8" fillId="2" borderId="7" xfId="0" applyNumberFormat="1" applyFont="1" applyFill="1" applyBorder="1" applyAlignment="1" applyProtection="1"/>
    <xf numFmtId="0" fontId="8" fillId="2" borderId="1" xfId="0" applyFont="1" applyFill="1" applyBorder="1" applyAlignment="1" applyProtection="1">
      <alignment horizontal="left"/>
    </xf>
    <xf numFmtId="3" fontId="8" fillId="2" borderId="1" xfId="0" applyNumberFormat="1" applyFont="1" applyFill="1" applyBorder="1" applyAlignment="1" applyProtection="1"/>
    <xf numFmtId="3" fontId="8" fillId="2" borderId="80" xfId="0" applyNumberFormat="1" applyFont="1" applyFill="1" applyBorder="1" applyAlignment="1" applyProtection="1"/>
    <xf numFmtId="3" fontId="8" fillId="2" borderId="81" xfId="0" applyNumberFormat="1" applyFont="1" applyFill="1" applyBorder="1" applyAlignment="1" applyProtection="1"/>
    <xf numFmtId="3" fontId="8" fillId="2" borderId="82" xfId="0" applyNumberFormat="1" applyFont="1" applyFill="1" applyBorder="1" applyAlignment="1" applyProtection="1"/>
    <xf numFmtId="0" fontId="8" fillId="2" borderId="56" xfId="0" applyFont="1" applyFill="1" applyBorder="1" applyAlignment="1" applyProtection="1">
      <alignment horizontal="left"/>
    </xf>
    <xf numFmtId="3" fontId="8" fillId="2" borderId="56" xfId="0" quotePrefix="1" applyNumberFormat="1" applyFont="1" applyFill="1" applyBorder="1" applyAlignment="1" applyProtection="1"/>
    <xf numFmtId="3" fontId="8" fillId="2" borderId="40" xfId="0" quotePrefix="1" applyNumberFormat="1" applyFont="1" applyFill="1" applyBorder="1" applyAlignment="1" applyProtection="1"/>
    <xf numFmtId="3" fontId="8" fillId="2" borderId="16" xfId="0" quotePrefix="1" applyNumberFormat="1" applyFont="1" applyFill="1" applyBorder="1" applyAlignment="1" applyProtection="1"/>
    <xf numFmtId="3" fontId="8" fillId="2" borderId="41" xfId="0" quotePrefix="1" applyNumberFormat="1" applyFont="1" applyFill="1" applyBorder="1" applyAlignment="1" applyProtection="1"/>
    <xf numFmtId="0" fontId="8" fillId="2" borderId="59" xfId="0" applyFont="1" applyFill="1" applyBorder="1" applyAlignment="1" applyProtection="1">
      <alignment horizontal="left"/>
    </xf>
    <xf numFmtId="3" fontId="8" fillId="2" borderId="59" xfId="0" quotePrefix="1" applyNumberFormat="1" applyFont="1" applyFill="1" applyBorder="1" applyAlignment="1" applyProtection="1"/>
    <xf numFmtId="3" fontId="8" fillId="2" borderId="43" xfId="0" quotePrefix="1" applyNumberFormat="1" applyFont="1" applyFill="1" applyBorder="1" applyAlignment="1" applyProtection="1"/>
    <xf numFmtId="3" fontId="8" fillId="2" borderId="18" xfId="0" quotePrefix="1" applyNumberFormat="1" applyFont="1" applyFill="1" applyBorder="1" applyAlignment="1" applyProtection="1"/>
    <xf numFmtId="3" fontId="8" fillId="2" borderId="44" xfId="0" quotePrefix="1" applyNumberFormat="1" applyFont="1" applyFill="1" applyBorder="1" applyAlignment="1" applyProtection="1"/>
    <xf numFmtId="0" fontId="11" fillId="7" borderId="36" xfId="0" quotePrefix="1" applyFont="1" applyFill="1" applyBorder="1" applyAlignment="1" applyProtection="1">
      <alignment horizontal="left"/>
    </xf>
    <xf numFmtId="0" fontId="12" fillId="7" borderId="36" xfId="0" applyFont="1" applyFill="1" applyBorder="1" applyAlignment="1" applyProtection="1">
      <alignment horizontal="left"/>
    </xf>
    <xf numFmtId="0" fontId="12" fillId="7" borderId="36" xfId="0" quotePrefix="1" applyFont="1" applyFill="1" applyBorder="1" applyAlignment="1" applyProtection="1">
      <alignment horizontal="left"/>
    </xf>
    <xf numFmtId="3" fontId="12" fillId="7" borderId="36" xfId="0" applyNumberFormat="1" applyFont="1" applyFill="1" applyBorder="1" applyAlignment="1" applyProtection="1"/>
    <xf numFmtId="3" fontId="12" fillId="7" borderId="46" xfId="0" applyNumberFormat="1" applyFont="1" applyFill="1" applyBorder="1" applyAlignment="1" applyProtection="1"/>
    <xf numFmtId="3" fontId="12" fillId="7" borderId="47" xfId="0" applyNumberFormat="1" applyFont="1" applyFill="1" applyBorder="1" applyAlignment="1" applyProtection="1"/>
    <xf numFmtId="3" fontId="12" fillId="7" borderId="48" xfId="0" applyNumberFormat="1" applyFont="1" applyFill="1" applyBorder="1" applyAlignment="1" applyProtection="1"/>
    <xf numFmtId="0" fontId="8" fillId="2" borderId="88" xfId="0" quotePrefix="1" applyFont="1" applyFill="1" applyBorder="1" applyAlignment="1" applyProtection="1">
      <alignment horizontal="left"/>
    </xf>
    <xf numFmtId="0" fontId="8" fillId="2" borderId="88" xfId="0" applyFont="1" applyFill="1" applyBorder="1" applyAlignment="1" applyProtection="1">
      <alignment horizontal="left"/>
    </xf>
    <xf numFmtId="3" fontId="8" fillId="2" borderId="88" xfId="0" applyNumberFormat="1" applyFont="1" applyFill="1" applyBorder="1" applyAlignment="1" applyProtection="1"/>
    <xf numFmtId="3" fontId="8" fillId="2" borderId="89" xfId="0" applyNumberFormat="1" applyFont="1" applyFill="1" applyBorder="1" applyAlignment="1" applyProtection="1"/>
    <xf numFmtId="3" fontId="8" fillId="2" borderId="90" xfId="0" applyNumberFormat="1" applyFont="1" applyFill="1" applyBorder="1" applyAlignment="1" applyProtection="1"/>
    <xf numFmtId="3" fontId="8" fillId="2" borderId="91" xfId="0" applyNumberFormat="1" applyFont="1" applyFill="1" applyBorder="1" applyAlignment="1" applyProtection="1"/>
    <xf numFmtId="0" fontId="8" fillId="6" borderId="92" xfId="0" applyFont="1" applyFill="1" applyBorder="1" applyAlignment="1" applyProtection="1">
      <alignment horizontal="left"/>
    </xf>
    <xf numFmtId="0" fontId="8" fillId="2" borderId="93" xfId="0" applyFont="1" applyFill="1" applyBorder="1" applyAlignment="1" applyProtection="1">
      <alignment horizontal="left"/>
    </xf>
    <xf numFmtId="0" fontId="8" fillId="2" borderId="95" xfId="0" quotePrefix="1" applyFont="1" applyFill="1" applyBorder="1" applyAlignment="1" applyProtection="1">
      <alignment horizontal="left"/>
    </xf>
    <xf numFmtId="0" fontId="8" fillId="6" borderId="51" xfId="0" applyFont="1" applyFill="1" applyBorder="1" applyAlignment="1" applyProtection="1">
      <alignment horizontal="left"/>
    </xf>
    <xf numFmtId="0" fontId="8" fillId="2" borderId="25" xfId="0" applyFont="1" applyFill="1" applyBorder="1" applyAlignment="1" applyProtection="1">
      <alignment horizontal="left"/>
    </xf>
    <xf numFmtId="0" fontId="8" fillId="2" borderId="96" xfId="0" quotePrefix="1" applyFont="1" applyFill="1" applyBorder="1" applyAlignment="1" applyProtection="1">
      <alignment horizontal="left"/>
    </xf>
    <xf numFmtId="0" fontId="8" fillId="6" borderId="53" xfId="0" applyFont="1" applyFill="1" applyBorder="1" applyAlignment="1" applyProtection="1">
      <alignment horizontal="left"/>
    </xf>
    <xf numFmtId="0" fontId="8" fillId="2" borderId="54" xfId="0" applyFont="1" applyFill="1" applyBorder="1" applyAlignment="1" applyProtection="1">
      <alignment horizontal="left"/>
    </xf>
    <xf numFmtId="0" fontId="8" fillId="2" borderId="97" xfId="0" quotePrefix="1" applyFont="1" applyFill="1" applyBorder="1" applyAlignment="1" applyProtection="1">
      <alignment horizontal="left"/>
    </xf>
    <xf numFmtId="0" fontId="8" fillId="2" borderId="64" xfId="0" quotePrefix="1" applyFont="1" applyFill="1" applyBorder="1" applyAlignment="1" applyProtection="1">
      <alignment horizontal="left"/>
    </xf>
    <xf numFmtId="0" fontId="8" fillId="2" borderId="64" xfId="0" applyFont="1" applyFill="1" applyBorder="1" applyAlignment="1" applyProtection="1">
      <alignment horizontal="left"/>
    </xf>
    <xf numFmtId="3" fontId="8" fillId="2" borderId="64" xfId="0" applyNumberFormat="1" applyFont="1" applyFill="1" applyBorder="1" applyAlignment="1" applyProtection="1"/>
    <xf numFmtId="3" fontId="8" fillId="2" borderId="66" xfId="0" applyNumberFormat="1" applyFont="1" applyFill="1" applyBorder="1" applyAlignment="1" applyProtection="1"/>
    <xf numFmtId="3" fontId="8" fillId="2" borderId="62" xfId="0" applyNumberFormat="1" applyFont="1" applyFill="1" applyBorder="1" applyAlignment="1" applyProtection="1"/>
    <xf numFmtId="3" fontId="8" fillId="2" borderId="65" xfId="0" applyNumberFormat="1" applyFont="1" applyFill="1" applyBorder="1" applyAlignment="1" applyProtection="1"/>
    <xf numFmtId="0" fontId="8" fillId="2" borderId="58" xfId="0" quotePrefix="1" applyFont="1" applyFill="1" applyBorder="1" applyAlignment="1" applyProtection="1">
      <alignment horizontal="left"/>
    </xf>
    <xf numFmtId="0" fontId="8" fillId="6" borderId="11" xfId="0" applyFont="1" applyFill="1" applyBorder="1" applyAlignment="1" applyProtection="1">
      <alignment horizontal="left"/>
    </xf>
    <xf numFmtId="3" fontId="8" fillId="6" borderId="11" xfId="0" applyNumberFormat="1" applyFont="1" applyFill="1" applyBorder="1" applyAlignment="1" applyProtection="1"/>
    <xf numFmtId="3" fontId="8" fillId="6" borderId="34" xfId="0" applyNumberFormat="1" applyFont="1" applyFill="1" applyBorder="1" applyAlignment="1" applyProtection="1"/>
    <xf numFmtId="3" fontId="8" fillId="6" borderId="5" xfId="0" applyNumberFormat="1" applyFont="1" applyFill="1" applyBorder="1" applyAlignment="1" applyProtection="1"/>
    <xf numFmtId="3" fontId="8" fillId="6" borderId="4" xfId="0" applyNumberFormat="1" applyFont="1" applyFill="1" applyBorder="1" applyAlignment="1" applyProtection="1"/>
    <xf numFmtId="0" fontId="8" fillId="2" borderId="57" xfId="0" applyFont="1" applyFill="1" applyBorder="1" applyAlignment="1" applyProtection="1">
      <alignment horizontal="left"/>
    </xf>
    <xf numFmtId="0" fontId="8" fillId="2" borderId="57" xfId="0" quotePrefix="1" applyFont="1" applyFill="1" applyBorder="1" applyAlignment="1" applyProtection="1">
      <alignment horizontal="left"/>
    </xf>
    <xf numFmtId="0" fontId="17" fillId="2" borderId="58" xfId="0" applyFont="1" applyFill="1" applyBorder="1" applyAlignment="1" applyProtection="1">
      <alignment horizontal="left"/>
    </xf>
    <xf numFmtId="0" fontId="8" fillId="6" borderId="56" xfId="0" applyFont="1" applyFill="1" applyBorder="1" applyAlignment="1" applyProtection="1">
      <alignment horizontal="left"/>
    </xf>
    <xf numFmtId="0" fontId="8" fillId="6" borderId="56" xfId="0" quotePrefix="1" applyFont="1" applyFill="1" applyBorder="1" applyAlignment="1" applyProtection="1">
      <alignment horizontal="left"/>
    </xf>
    <xf numFmtId="3" fontId="8" fillId="6" borderId="56" xfId="0" applyNumberFormat="1" applyFont="1" applyFill="1" applyBorder="1" applyAlignment="1" applyProtection="1"/>
    <xf numFmtId="3" fontId="8" fillId="6" borderId="40" xfId="0" applyNumberFormat="1" applyFont="1" applyFill="1" applyBorder="1" applyAlignment="1" applyProtection="1"/>
    <xf numFmtId="3" fontId="8" fillId="6" borderId="16" xfId="0" applyNumberFormat="1" applyFont="1" applyFill="1" applyBorder="1" applyAlignment="1" applyProtection="1"/>
    <xf numFmtId="3" fontId="8" fillId="6" borderId="41" xfId="0" applyNumberFormat="1" applyFont="1" applyFill="1" applyBorder="1" applyAlignment="1" applyProtection="1"/>
    <xf numFmtId="0" fontId="8" fillId="6" borderId="59" xfId="0" applyFont="1" applyFill="1" applyBorder="1" applyAlignment="1" applyProtection="1">
      <alignment horizontal="left"/>
    </xf>
    <xf numFmtId="0" fontId="17" fillId="6" borderId="75" xfId="0" applyFont="1" applyFill="1" applyBorder="1" applyAlignment="1" applyProtection="1">
      <alignment horizontal="left"/>
    </xf>
    <xf numFmtId="0" fontId="8" fillId="6" borderId="59" xfId="0" quotePrefix="1" applyFont="1" applyFill="1" applyBorder="1" applyAlignment="1" applyProtection="1">
      <alignment horizontal="left"/>
    </xf>
    <xf numFmtId="3" fontId="8" fillId="6" borderId="59" xfId="0" applyNumberFormat="1" applyFont="1" applyFill="1" applyBorder="1" applyAlignment="1" applyProtection="1"/>
    <xf numFmtId="3" fontId="8" fillId="6" borderId="43" xfId="0" applyNumberFormat="1" applyFont="1" applyFill="1" applyBorder="1" applyAlignment="1" applyProtection="1"/>
    <xf numFmtId="3" fontId="8" fillId="6" borderId="18" xfId="0" applyNumberFormat="1" applyFont="1" applyFill="1" applyBorder="1" applyAlignment="1" applyProtection="1"/>
    <xf numFmtId="3" fontId="8" fillId="6" borderId="44" xfId="0" applyNumberFormat="1" applyFont="1" applyFill="1" applyBorder="1" applyAlignment="1" applyProtection="1"/>
    <xf numFmtId="0" fontId="8" fillId="2" borderId="3" xfId="0" quotePrefix="1" applyFont="1" applyFill="1" applyBorder="1" applyAlignment="1" applyProtection="1">
      <alignment horizontal="left"/>
    </xf>
    <xf numFmtId="3" fontId="8" fillId="2" borderId="3" xfId="0" quotePrefix="1" applyNumberFormat="1" applyFont="1" applyFill="1" applyBorder="1" applyAlignment="1" applyProtection="1"/>
    <xf numFmtId="3" fontId="8" fillId="2" borderId="37" xfId="0" quotePrefix="1" applyNumberFormat="1" applyFont="1" applyFill="1" applyBorder="1" applyAlignment="1" applyProtection="1"/>
    <xf numFmtId="3" fontId="8" fillId="2" borderId="24" xfId="0" quotePrefix="1" applyNumberFormat="1" applyFont="1" applyFill="1" applyBorder="1" applyAlignment="1" applyProtection="1"/>
    <xf numFmtId="3" fontId="8" fillId="2" borderId="39" xfId="0" quotePrefix="1" applyNumberFormat="1" applyFont="1" applyFill="1" applyBorder="1" applyAlignment="1" applyProtection="1"/>
    <xf numFmtId="0" fontId="11" fillId="8" borderId="36" xfId="0" applyFont="1" applyFill="1" applyBorder="1" applyAlignment="1" applyProtection="1">
      <alignment horizontal="left"/>
    </xf>
    <xf numFmtId="0" fontId="12" fillId="8" borderId="36" xfId="0" applyFont="1" applyFill="1" applyBorder="1" applyAlignment="1" applyProtection="1">
      <alignment horizontal="left"/>
    </xf>
    <xf numFmtId="3" fontId="12" fillId="8" borderId="36" xfId="0" applyNumberFormat="1" applyFont="1" applyFill="1" applyBorder="1" applyAlignment="1" applyProtection="1"/>
    <xf numFmtId="3" fontId="8" fillId="8" borderId="46" xfId="0" applyNumberFormat="1" applyFont="1" applyFill="1" applyBorder="1" applyAlignment="1" applyProtection="1"/>
    <xf numFmtId="3" fontId="8" fillId="8" borderId="47" xfId="0" applyNumberFormat="1" applyFont="1" applyFill="1" applyBorder="1" applyAlignment="1" applyProtection="1"/>
    <xf numFmtId="3" fontId="8" fillId="8" borderId="48" xfId="0" applyNumberFormat="1" applyFont="1" applyFill="1" applyBorder="1" applyAlignment="1" applyProtection="1"/>
    <xf numFmtId="3" fontId="8" fillId="2" borderId="64" xfId="0" quotePrefix="1" applyNumberFormat="1" applyFont="1" applyFill="1" applyBorder="1" applyAlignment="1" applyProtection="1"/>
    <xf numFmtId="3" fontId="8" fillId="2" borderId="66" xfId="0" quotePrefix="1" applyNumberFormat="1" applyFont="1" applyFill="1" applyBorder="1" applyAlignment="1" applyProtection="1"/>
    <xf numFmtId="3" fontId="8" fillId="2" borderId="62" xfId="0" quotePrefix="1" applyNumberFormat="1" applyFont="1" applyFill="1" applyBorder="1" applyAlignment="1" applyProtection="1"/>
    <xf numFmtId="3" fontId="8" fillId="2" borderId="65" xfId="0" quotePrefix="1" applyNumberFormat="1" applyFont="1" applyFill="1" applyBorder="1" applyAlignment="1" applyProtection="1"/>
    <xf numFmtId="3" fontId="8" fillId="2" borderId="57" xfId="0" quotePrefix="1" applyNumberFormat="1" applyFont="1" applyFill="1" applyBorder="1" applyAlignment="1" applyProtection="1"/>
    <xf numFmtId="3" fontId="8" fillId="2" borderId="42" xfId="0" quotePrefix="1" applyNumberFormat="1" applyFont="1" applyFill="1" applyBorder="1" applyAlignment="1" applyProtection="1"/>
    <xf numFmtId="3" fontId="8" fillId="2" borderId="17" xfId="0" quotePrefix="1" applyNumberFormat="1" applyFont="1" applyFill="1" applyBorder="1" applyAlignment="1" applyProtection="1"/>
    <xf numFmtId="3" fontId="8" fillId="2" borderId="38" xfId="0" quotePrefix="1" applyNumberFormat="1" applyFont="1" applyFill="1" applyBorder="1" applyAlignment="1" applyProtection="1"/>
    <xf numFmtId="3" fontId="8" fillId="2" borderId="58" xfId="0" quotePrefix="1" applyNumberFormat="1" applyFont="1" applyFill="1" applyBorder="1" applyAlignment="1" applyProtection="1"/>
    <xf numFmtId="3" fontId="8" fillId="2" borderId="49" xfId="0" quotePrefix="1" applyNumberFormat="1" applyFont="1" applyFill="1" applyBorder="1" applyAlignment="1" applyProtection="1"/>
    <xf numFmtId="3" fontId="8" fillId="2" borderId="19" xfId="0" quotePrefix="1" applyNumberFormat="1" applyFont="1" applyFill="1" applyBorder="1" applyAlignment="1" applyProtection="1"/>
    <xf numFmtId="3" fontId="8" fillId="2" borderId="50" xfId="0" quotePrefix="1" applyNumberFormat="1" applyFont="1" applyFill="1" applyBorder="1" applyAlignment="1" applyProtection="1"/>
    <xf numFmtId="0" fontId="8" fillId="11" borderId="11" xfId="0" applyFont="1" applyFill="1" applyBorder="1" applyAlignment="1" applyProtection="1">
      <alignment horizontal="left"/>
    </xf>
    <xf numFmtId="0" fontId="8" fillId="11" borderId="11" xfId="0" quotePrefix="1" applyFont="1" applyFill="1" applyBorder="1" applyAlignment="1" applyProtection="1">
      <alignment horizontal="left"/>
    </xf>
    <xf numFmtId="3" fontId="8" fillId="11" borderId="11" xfId="0" quotePrefix="1" applyNumberFormat="1" applyFont="1" applyFill="1" applyBorder="1" applyAlignment="1" applyProtection="1"/>
    <xf numFmtId="3" fontId="8" fillId="11" borderId="34" xfId="0" quotePrefix="1" applyNumberFormat="1" applyFont="1" applyFill="1" applyBorder="1" applyAlignment="1" applyProtection="1"/>
    <xf numFmtId="3" fontId="8" fillId="11" borderId="5" xfId="0" quotePrefix="1" applyNumberFormat="1" applyFont="1" applyFill="1" applyBorder="1" applyAlignment="1" applyProtection="1"/>
    <xf numFmtId="3" fontId="8" fillId="11" borderId="4" xfId="0" quotePrefix="1" applyNumberFormat="1" applyFont="1" applyFill="1" applyBorder="1" applyAlignment="1" applyProtection="1"/>
    <xf numFmtId="0" fontId="17" fillId="2" borderId="64" xfId="0" applyFont="1" applyFill="1" applyBorder="1" applyAlignment="1" applyProtection="1">
      <alignment horizontal="left"/>
    </xf>
    <xf numFmtId="0" fontId="8" fillId="2" borderId="59" xfId="0" quotePrefix="1" applyFont="1" applyFill="1" applyBorder="1" applyAlignment="1" applyProtection="1">
      <alignment horizontal="left"/>
    </xf>
    <xf numFmtId="0" fontId="11" fillId="6" borderId="36" xfId="0" quotePrefix="1" applyFont="1" applyFill="1" applyBorder="1" applyAlignment="1" applyProtection="1">
      <alignment horizontal="left"/>
    </xf>
    <xf numFmtId="0" fontId="12" fillId="6" borderId="36" xfId="0" applyFont="1" applyFill="1" applyBorder="1" applyAlignment="1" applyProtection="1">
      <alignment horizontal="left"/>
    </xf>
    <xf numFmtId="0" fontId="12" fillId="6" borderId="36" xfId="0" quotePrefix="1" applyFont="1" applyFill="1" applyBorder="1" applyAlignment="1" applyProtection="1">
      <alignment horizontal="left"/>
    </xf>
    <xf numFmtId="3" fontId="12" fillId="6" borderId="36" xfId="0" applyNumberFormat="1" applyFont="1" applyFill="1" applyBorder="1" applyAlignment="1" applyProtection="1"/>
    <xf numFmtId="3" fontId="8" fillId="6" borderId="46" xfId="0" applyNumberFormat="1" applyFont="1" applyFill="1" applyBorder="1" applyAlignment="1" applyProtection="1"/>
    <xf numFmtId="3" fontId="8" fillId="6" borderId="47" xfId="0" applyNumberFormat="1" applyFont="1" applyFill="1" applyBorder="1" applyAlignment="1" applyProtection="1"/>
    <xf numFmtId="3" fontId="8" fillId="6" borderId="48" xfId="0" applyNumberFormat="1" applyFont="1" applyFill="1" applyBorder="1" applyAlignment="1" applyProtection="1"/>
    <xf numFmtId="0" fontId="11" fillId="5" borderId="76" xfId="0" applyFont="1" applyFill="1" applyBorder="1" applyAlignment="1" applyProtection="1">
      <alignment horizontal="left"/>
    </xf>
    <xf numFmtId="0" fontId="12" fillId="5" borderId="76" xfId="0" applyFont="1" applyFill="1" applyBorder="1" applyAlignment="1" applyProtection="1">
      <alignment horizontal="left"/>
    </xf>
    <xf numFmtId="178" fontId="12" fillId="5" borderId="76" xfId="0" applyNumberFormat="1" applyFont="1" applyFill="1" applyBorder="1" applyAlignment="1" applyProtection="1"/>
    <xf numFmtId="178" fontId="8" fillId="3" borderId="67" xfId="0" applyNumberFormat="1" applyFont="1" applyFill="1" applyBorder="1" applyAlignment="1" applyProtection="1"/>
    <xf numFmtId="178" fontId="8" fillId="3" borderId="83" xfId="0" applyNumberFormat="1" applyFont="1" applyFill="1" applyBorder="1" applyAlignment="1" applyProtection="1"/>
    <xf numFmtId="178" fontId="8" fillId="3" borderId="68" xfId="0" applyNumberFormat="1" applyFont="1" applyFill="1" applyBorder="1" applyAlignment="1" applyProtection="1"/>
    <xf numFmtId="0" fontId="10" fillId="2" borderId="21" xfId="0" quotePrefix="1" applyFont="1" applyFill="1" applyBorder="1" applyAlignment="1" applyProtection="1">
      <alignment horizontal="left"/>
    </xf>
    <xf numFmtId="178" fontId="31" fillId="2" borderId="21" xfId="0" quotePrefix="1" applyNumberFormat="1" applyFont="1" applyFill="1" applyBorder="1" applyAlignment="1" applyProtection="1"/>
    <xf numFmtId="178" fontId="32" fillId="2" borderId="21" xfId="0" quotePrefix="1" applyNumberFormat="1" applyFont="1" applyFill="1" applyBorder="1" applyAlignment="1" applyProtection="1"/>
    <xf numFmtId="178" fontId="32" fillId="2" borderId="35" xfId="0" quotePrefix="1" applyNumberFormat="1" applyFont="1" applyFill="1" applyBorder="1" applyAlignment="1" applyProtection="1"/>
    <xf numFmtId="0" fontId="12" fillId="5" borderId="36" xfId="0" applyFont="1" applyFill="1" applyBorder="1" applyAlignment="1" applyProtection="1">
      <alignment horizontal="left"/>
    </xf>
    <xf numFmtId="178" fontId="12" fillId="5" borderId="36" xfId="0" applyNumberFormat="1" applyFont="1" applyFill="1" applyBorder="1" applyAlignment="1" applyProtection="1">
      <alignment horizontal="right"/>
    </xf>
    <xf numFmtId="178" fontId="8" fillId="3" borderId="46" xfId="0" applyNumberFormat="1" applyFont="1" applyFill="1" applyBorder="1" applyAlignment="1" applyProtection="1">
      <alignment horizontal="right"/>
    </xf>
    <xf numFmtId="178" fontId="8" fillId="3" borderId="47" xfId="0" applyNumberFormat="1" applyFont="1" applyFill="1" applyBorder="1" applyAlignment="1" applyProtection="1">
      <alignment horizontal="right"/>
    </xf>
    <xf numFmtId="178" fontId="8" fillId="3" borderId="48" xfId="0" applyNumberFormat="1" applyFont="1" applyFill="1" applyBorder="1" applyAlignment="1" applyProtection="1">
      <alignment horizontal="right"/>
    </xf>
    <xf numFmtId="0" fontId="12" fillId="2" borderId="3" xfId="0" applyFont="1" applyFill="1" applyBorder="1" applyAlignment="1" applyProtection="1">
      <alignment horizontal="left"/>
    </xf>
    <xf numFmtId="3" fontId="12" fillId="2" borderId="3" xfId="0" applyNumberFormat="1" applyFont="1" applyFill="1" applyBorder="1" applyAlignment="1" applyProtection="1">
      <alignment horizontal="right"/>
    </xf>
    <xf numFmtId="3" fontId="12" fillId="12" borderId="3" xfId="0" applyNumberFormat="1" applyFont="1" applyFill="1" applyBorder="1" applyAlignment="1" applyProtection="1">
      <alignment horizontal="right"/>
    </xf>
    <xf numFmtId="3" fontId="8" fillId="2" borderId="37" xfId="0" applyNumberFormat="1" applyFont="1" applyFill="1" applyBorder="1" applyAlignment="1" applyProtection="1">
      <alignment horizontal="right"/>
    </xf>
    <xf numFmtId="3" fontId="8" fillId="2" borderId="24" xfId="0" applyNumberFormat="1" applyFont="1" applyFill="1" applyBorder="1" applyAlignment="1" applyProtection="1">
      <alignment horizontal="right"/>
    </xf>
    <xf numFmtId="3" fontId="8" fillId="2" borderId="39" xfId="0" applyNumberFormat="1" applyFont="1" applyFill="1" applyBorder="1" applyAlignment="1" applyProtection="1">
      <alignment horizontal="right"/>
    </xf>
    <xf numFmtId="0" fontId="8" fillId="9" borderId="56" xfId="0" applyFont="1" applyFill="1" applyBorder="1" applyAlignment="1" applyProtection="1">
      <alignment horizontal="left"/>
    </xf>
    <xf numFmtId="3" fontId="8" fillId="9" borderId="56" xfId="0" quotePrefix="1" applyNumberFormat="1" applyFont="1" applyFill="1" applyBorder="1" applyAlignment="1" applyProtection="1"/>
    <xf numFmtId="3" fontId="8" fillId="9" borderId="40" xfId="0" quotePrefix="1" applyNumberFormat="1" applyFont="1" applyFill="1" applyBorder="1" applyAlignment="1" applyProtection="1"/>
    <xf numFmtId="3" fontId="8" fillId="9" borderId="16" xfId="0" quotePrefix="1" applyNumberFormat="1" applyFont="1" applyFill="1" applyBorder="1" applyAlignment="1" applyProtection="1"/>
    <xf numFmtId="3" fontId="8" fillId="9" borderId="41" xfId="0" quotePrefix="1" applyNumberFormat="1" applyFont="1" applyFill="1" applyBorder="1" applyAlignment="1" applyProtection="1"/>
    <xf numFmtId="0" fontId="8" fillId="9" borderId="57" xfId="0" applyFont="1" applyFill="1" applyBorder="1" applyAlignment="1" applyProtection="1">
      <alignment horizontal="left"/>
    </xf>
    <xf numFmtId="3" fontId="8" fillId="9" borderId="57" xfId="0" quotePrefix="1" applyNumberFormat="1" applyFont="1" applyFill="1" applyBorder="1" applyAlignment="1" applyProtection="1"/>
    <xf numFmtId="3" fontId="8" fillId="9" borderId="42" xfId="0" quotePrefix="1" applyNumberFormat="1" applyFont="1" applyFill="1" applyBorder="1" applyAlignment="1" applyProtection="1"/>
    <xf numFmtId="3" fontId="8" fillId="9" borderId="17" xfId="0" quotePrefix="1" applyNumberFormat="1" applyFont="1" applyFill="1" applyBorder="1" applyAlignment="1" applyProtection="1"/>
    <xf numFmtId="3" fontId="8" fillId="9" borderId="38" xfId="0" quotePrefix="1" applyNumberFormat="1" applyFont="1" applyFill="1" applyBorder="1" applyAlignment="1" applyProtection="1"/>
    <xf numFmtId="168" fontId="8" fillId="9" borderId="57" xfId="0" applyNumberFormat="1" applyFont="1" applyFill="1" applyBorder="1" applyProtection="1"/>
    <xf numFmtId="168" fontId="8" fillId="9" borderId="59" xfId="0" applyNumberFormat="1" applyFont="1" applyFill="1" applyBorder="1" applyProtection="1"/>
    <xf numFmtId="3" fontId="8" fillId="9" borderId="59" xfId="0" quotePrefix="1" applyNumberFormat="1" applyFont="1" applyFill="1" applyBorder="1" applyAlignment="1" applyProtection="1"/>
    <xf numFmtId="3" fontId="8" fillId="9" borderId="43" xfId="0" quotePrefix="1" applyNumberFormat="1" applyFont="1" applyFill="1" applyBorder="1" applyAlignment="1" applyProtection="1"/>
    <xf numFmtId="3" fontId="8" fillId="9" borderId="18" xfId="0" quotePrefix="1" applyNumberFormat="1" applyFont="1" applyFill="1" applyBorder="1" applyAlignment="1" applyProtection="1"/>
    <xf numFmtId="3" fontId="8" fillId="9" borderId="44" xfId="0" quotePrefix="1" applyNumberFormat="1" applyFont="1" applyFill="1" applyBorder="1" applyAlignment="1" applyProtection="1"/>
    <xf numFmtId="0" fontId="8" fillId="9" borderId="59" xfId="0" applyFont="1" applyFill="1" applyBorder="1" applyAlignment="1" applyProtection="1">
      <alignment horizontal="left"/>
    </xf>
    <xf numFmtId="0" fontId="8" fillId="9" borderId="56" xfId="0" quotePrefix="1" applyFont="1" applyFill="1" applyBorder="1" applyAlignment="1" applyProtection="1">
      <alignment horizontal="left"/>
    </xf>
    <xf numFmtId="0" fontId="12" fillId="9" borderId="59" xfId="0" applyFont="1" applyFill="1" applyBorder="1" applyAlignment="1" applyProtection="1">
      <alignment horizontal="left"/>
    </xf>
    <xf numFmtId="0" fontId="12" fillId="2" borderId="64" xfId="0" quotePrefix="1" applyFont="1" applyFill="1" applyBorder="1" applyAlignment="1" applyProtection="1">
      <alignment horizontal="left"/>
    </xf>
    <xf numFmtId="168" fontId="8" fillId="2" borderId="57" xfId="0" applyNumberFormat="1" applyFont="1" applyFill="1" applyBorder="1" applyProtection="1"/>
    <xf numFmtId="0" fontId="8" fillId="9" borderId="14" xfId="0" applyFont="1" applyFill="1" applyBorder="1" applyAlignment="1" applyProtection="1">
      <alignment horizontal="left"/>
    </xf>
    <xf numFmtId="3" fontId="8" fillId="9" borderId="14" xfId="0" applyNumberFormat="1" applyFont="1" applyFill="1" applyBorder="1" applyAlignment="1" applyProtection="1"/>
    <xf numFmtId="3" fontId="8" fillId="9" borderId="84" xfId="0" applyNumberFormat="1" applyFont="1" applyFill="1" applyBorder="1" applyAlignment="1" applyProtection="1"/>
    <xf numFmtId="3" fontId="8" fillId="9" borderId="9" xfId="0" applyNumberFormat="1" applyFont="1" applyFill="1" applyBorder="1" applyAlignment="1" applyProtection="1"/>
    <xf numFmtId="3" fontId="8" fillId="9" borderId="10" xfId="0" applyNumberFormat="1" applyFont="1" applyFill="1" applyBorder="1" applyAlignment="1" applyProtection="1"/>
    <xf numFmtId="0" fontId="10" fillId="2" borderId="70" xfId="0" quotePrefix="1" applyFont="1" applyFill="1" applyBorder="1" applyAlignment="1" applyProtection="1">
      <alignment horizontal="left"/>
    </xf>
    <xf numFmtId="178" fontId="31" fillId="2" borderId="70" xfId="0" quotePrefix="1" applyNumberFormat="1" applyFont="1" applyFill="1" applyBorder="1" applyAlignment="1" applyProtection="1"/>
    <xf numFmtId="178" fontId="32" fillId="2" borderId="70" xfId="0" quotePrefix="1" applyNumberFormat="1" applyFont="1" applyFill="1" applyBorder="1" applyAlignment="1" applyProtection="1"/>
    <xf numFmtId="0" fontId="8" fillId="2" borderId="0" xfId="0" applyFont="1" applyFill="1" applyBorder="1" applyAlignment="1" applyProtection="1">
      <alignment horizontal="left"/>
    </xf>
    <xf numFmtId="1" fontId="12" fillId="2" borderId="0" xfId="0" applyNumberFormat="1" applyFont="1" applyFill="1" applyBorder="1" applyProtection="1"/>
    <xf numFmtId="1" fontId="12" fillId="2" borderId="33" xfId="0" applyNumberFormat="1" applyFont="1" applyFill="1" applyBorder="1" applyProtection="1"/>
    <xf numFmtId="0" fontId="15" fillId="0" borderId="0" xfId="0" applyFont="1" applyProtection="1"/>
    <xf numFmtId="0" fontId="10" fillId="0" borderId="0" xfId="0" applyFont="1" applyProtection="1"/>
    <xf numFmtId="0" fontId="10" fillId="4" borderId="0" xfId="0" applyFont="1" applyFill="1" applyProtection="1"/>
    <xf numFmtId="0" fontId="15" fillId="4" borderId="0" xfId="0" applyFont="1" applyFill="1" applyProtection="1"/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4.2019/1722_B1_2019_04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4.2019/1722_B1_2019_04_D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4.2019/1722_B1_2019_04_KS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4.2019/1722_B1_2019_04_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-3951</v>
          </cell>
          <cell r="G544">
            <v>-2991</v>
          </cell>
          <cell r="H544">
            <v>0</v>
          </cell>
          <cell r="I544">
            <v>-960</v>
          </cell>
        </row>
        <row r="567">
          <cell r="D567" t="str">
            <v>остатък в левове по сметки от предходния период (+)</v>
          </cell>
          <cell r="F567">
            <v>42938</v>
          </cell>
          <cell r="G567">
            <v>42938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-38987</v>
          </cell>
          <cell r="G573">
            <v>-38987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-960</v>
          </cell>
          <cell r="H591">
            <v>0</v>
          </cell>
          <cell r="I591">
            <v>960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-174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132009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28733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1051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114765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395317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17316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113495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276975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245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16383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1813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138631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990205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926169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24600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195307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956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52107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40395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2506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-14218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topLeftCell="A3" zoomScale="60" zoomScaleNormal="60" workbookViewId="0">
      <selection activeCell="A99" sqref="A99"/>
    </sheetView>
  </sheetViews>
  <sheetFormatPr defaultRowHeight="15"/>
  <cols>
    <col min="1" max="1" width="75.5703125" customWidth="1"/>
    <col min="2" max="2" width="0" hidden="1" customWidth="1"/>
    <col min="3" max="3" width="0.28515625" customWidth="1"/>
    <col min="4" max="9" width="16.710937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43585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3207761</v>
      </c>
      <c r="E22" s="43">
        <v>1196650</v>
      </c>
      <c r="F22" s="128">
        <v>392902</v>
      </c>
      <c r="G22" s="129">
        <v>0</v>
      </c>
      <c r="H22" s="129">
        <v>803748</v>
      </c>
      <c r="I22" s="130">
        <v>0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3207761</v>
      </c>
      <c r="E25" s="57">
        <v>1196782</v>
      </c>
      <c r="F25" s="137">
        <v>393034</v>
      </c>
      <c r="G25" s="138">
        <v>0</v>
      </c>
      <c r="H25" s="138">
        <v>803748</v>
      </c>
      <c r="I25" s="139">
        <v>0</v>
      </c>
    </row>
    <row r="26" spans="1:9" ht="15.75">
      <c r="A26" s="11" t="s">
        <v>38</v>
      </c>
      <c r="B26" s="11" t="s">
        <v>39</v>
      </c>
      <c r="C26" s="11"/>
      <c r="D26" s="56">
        <v>3070640</v>
      </c>
      <c r="E26" s="56">
        <v>1203742</v>
      </c>
      <c r="F26" s="140">
        <v>410534</v>
      </c>
      <c r="G26" s="141">
        <v>0</v>
      </c>
      <c r="H26" s="141">
        <v>793208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2932285</v>
      </c>
      <c r="E28" s="107">
        <v>1158056</v>
      </c>
      <c r="F28" s="146">
        <v>387393</v>
      </c>
      <c r="G28" s="147">
        <v>0</v>
      </c>
      <c r="H28" s="147">
        <v>770663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138355</v>
      </c>
      <c r="E29" s="108">
        <v>45686</v>
      </c>
      <c r="F29" s="149">
        <v>23141</v>
      </c>
      <c r="G29" s="150">
        <v>0</v>
      </c>
      <c r="H29" s="150">
        <v>22545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1800</v>
      </c>
      <c r="E31" s="51">
        <v>241</v>
      </c>
      <c r="F31" s="155">
        <v>241</v>
      </c>
      <c r="G31" s="156">
        <v>0</v>
      </c>
      <c r="H31" s="156">
        <v>0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-117679</v>
      </c>
      <c r="E32" s="51">
        <v>-30770</v>
      </c>
      <c r="F32" s="155">
        <v>-31524</v>
      </c>
      <c r="G32" s="156">
        <v>0</v>
      </c>
      <c r="H32" s="156">
        <v>754</v>
      </c>
      <c r="I32" s="157">
        <v>0</v>
      </c>
    </row>
    <row r="33" spans="1:9" ht="15.75">
      <c r="A33" s="36" t="s">
        <v>52</v>
      </c>
      <c r="B33" s="37" t="s">
        <v>53</v>
      </c>
      <c r="C33" s="36"/>
      <c r="D33" s="53">
        <v>253000</v>
      </c>
      <c r="E33" s="53">
        <v>23569</v>
      </c>
      <c r="F33" s="134">
        <v>13783</v>
      </c>
      <c r="G33" s="135">
        <v>0</v>
      </c>
      <c r="H33" s="135">
        <v>9786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-132</v>
      </c>
      <c r="F37" s="167">
        <v>-132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14064330</v>
      </c>
      <c r="E38" s="66">
        <v>3924354</v>
      </c>
      <c r="F38" s="291">
        <v>2774958</v>
      </c>
      <c r="G38" s="292">
        <v>-532</v>
      </c>
      <c r="H38" s="292">
        <v>205951</v>
      </c>
      <c r="I38" s="293">
        <v>943977</v>
      </c>
    </row>
    <row r="39" spans="1:9" ht="16.5" thickTop="1">
      <c r="A39" s="294" t="s">
        <v>60</v>
      </c>
      <c r="B39" s="295" t="s">
        <v>61</v>
      </c>
      <c r="C39" s="294"/>
      <c r="D39" s="296">
        <v>9438405</v>
      </c>
      <c r="E39" s="296">
        <v>2946608</v>
      </c>
      <c r="F39" s="297">
        <v>1860914</v>
      </c>
      <c r="G39" s="298">
        <v>0</v>
      </c>
      <c r="H39" s="298">
        <v>141392</v>
      </c>
      <c r="I39" s="299">
        <v>944302</v>
      </c>
    </row>
    <row r="40" spans="1:9" ht="15.75">
      <c r="A40" s="300" t="s">
        <v>62</v>
      </c>
      <c r="B40" s="301" t="s">
        <v>61</v>
      </c>
      <c r="C40" s="312"/>
      <c r="D40" s="318">
        <v>7356081</v>
      </c>
      <c r="E40" s="318">
        <v>2245049</v>
      </c>
      <c r="F40" s="315">
        <v>1604502</v>
      </c>
      <c r="G40" s="302">
        <v>0</v>
      </c>
      <c r="H40" s="302">
        <v>139392</v>
      </c>
      <c r="I40" s="303">
        <v>501155</v>
      </c>
    </row>
    <row r="41" spans="1:9" ht="15.75">
      <c r="A41" s="304" t="s">
        <v>63</v>
      </c>
      <c r="B41" s="305" t="s">
        <v>64</v>
      </c>
      <c r="C41" s="313"/>
      <c r="D41" s="319">
        <v>590030</v>
      </c>
      <c r="E41" s="319">
        <v>270197</v>
      </c>
      <c r="F41" s="316">
        <v>256412</v>
      </c>
      <c r="G41" s="306">
        <v>0</v>
      </c>
      <c r="H41" s="306">
        <v>2000</v>
      </c>
      <c r="I41" s="307">
        <v>11785</v>
      </c>
    </row>
    <row r="42" spans="1:9" ht="15.75">
      <c r="A42" s="308" t="s">
        <v>65</v>
      </c>
      <c r="B42" s="309" t="s">
        <v>66</v>
      </c>
      <c r="C42" s="314"/>
      <c r="D42" s="320">
        <v>1492294</v>
      </c>
      <c r="E42" s="320">
        <v>431362</v>
      </c>
      <c r="F42" s="317">
        <v>0</v>
      </c>
      <c r="G42" s="310">
        <v>0</v>
      </c>
      <c r="H42" s="310">
        <v>0</v>
      </c>
      <c r="I42" s="311">
        <v>431362</v>
      </c>
    </row>
    <row r="43" spans="1:9" ht="15.75">
      <c r="A43" s="67" t="s">
        <v>67</v>
      </c>
      <c r="B43" s="68" t="s">
        <v>68</v>
      </c>
      <c r="C43" s="67"/>
      <c r="D43" s="69">
        <v>2671500</v>
      </c>
      <c r="E43" s="69">
        <v>716193</v>
      </c>
      <c r="F43" s="173">
        <v>655116</v>
      </c>
      <c r="G43" s="174">
        <v>-532</v>
      </c>
      <c r="H43" s="174">
        <v>61934</v>
      </c>
      <c r="I43" s="175">
        <v>-325</v>
      </c>
    </row>
    <row r="44" spans="1:9" ht="15.75">
      <c r="A44" s="61" t="s">
        <v>69</v>
      </c>
      <c r="B44" s="59" t="s">
        <v>70</v>
      </c>
      <c r="C44" s="61"/>
      <c r="D44" s="53">
        <v>0</v>
      </c>
      <c r="E44" s="53">
        <v>0</v>
      </c>
      <c r="F44" s="134">
        <v>0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588657</v>
      </c>
      <c r="E46" s="69">
        <v>191473</v>
      </c>
      <c r="F46" s="173">
        <v>188848</v>
      </c>
      <c r="G46" s="174">
        <v>0</v>
      </c>
      <c r="H46" s="174">
        <v>2625</v>
      </c>
      <c r="I46" s="175">
        <v>0</v>
      </c>
    </row>
    <row r="47" spans="1:9" ht="15.75">
      <c r="A47" s="70" t="s">
        <v>75</v>
      </c>
      <c r="B47" s="70" t="s">
        <v>76</v>
      </c>
      <c r="C47" s="70"/>
      <c r="D47" s="71">
        <v>512609</v>
      </c>
      <c r="E47" s="71">
        <v>177164</v>
      </c>
      <c r="F47" s="170">
        <v>175004</v>
      </c>
      <c r="G47" s="171">
        <v>0</v>
      </c>
      <c r="H47" s="3">
        <v>2160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1365768</v>
      </c>
      <c r="E49" s="51">
        <v>70080</v>
      </c>
      <c r="F49" s="155">
        <v>70080</v>
      </c>
      <c r="G49" s="156">
        <v>0</v>
      </c>
      <c r="H49" s="156">
        <v>0</v>
      </c>
      <c r="I49" s="157">
        <v>0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7295396</v>
      </c>
      <c r="E56" s="89">
        <v>1827642</v>
      </c>
      <c r="F56" s="185">
        <v>891430</v>
      </c>
      <c r="G56" s="186">
        <v>-15674</v>
      </c>
      <c r="H56" s="90">
        <v>-704</v>
      </c>
      <c r="I56" s="187">
        <v>952590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7295396</v>
      </c>
      <c r="E58" s="79">
        <v>875052</v>
      </c>
      <c r="F58" s="191">
        <v>891430</v>
      </c>
      <c r="G58" s="192">
        <v>-15674</v>
      </c>
      <c r="H58" s="192">
        <v>-704</v>
      </c>
      <c r="I58" s="193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952590</v>
      </c>
      <c r="F62" s="167">
        <v>0</v>
      </c>
      <c r="G62" s="168">
        <v>0</v>
      </c>
      <c r="H62" s="168">
        <v>0</v>
      </c>
      <c r="I62" s="169">
        <v>952590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-3561173</v>
      </c>
      <c r="E64" s="123">
        <v>-900062</v>
      </c>
      <c r="F64" s="203">
        <v>-1490626</v>
      </c>
      <c r="G64" s="204">
        <v>-15142</v>
      </c>
      <c r="H64" s="204">
        <v>597093</v>
      </c>
      <c r="I64" s="205">
        <v>8613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3561173</v>
      </c>
      <c r="E66" s="124">
        <v>900062</v>
      </c>
      <c r="F66" s="206">
        <v>1490626</v>
      </c>
      <c r="G66" s="207">
        <v>15142</v>
      </c>
      <c r="H66" s="207">
        <v>-597093</v>
      </c>
      <c r="I66" s="208">
        <v>-8613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-207628</v>
      </c>
      <c r="E86" s="80">
        <v>-459090</v>
      </c>
      <c r="F86" s="194">
        <v>-184078</v>
      </c>
      <c r="G86" s="195">
        <v>-271698</v>
      </c>
      <c r="H86" s="195">
        <v>4098</v>
      </c>
      <c r="I86" s="196">
        <v>-7412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0</v>
      </c>
      <c r="G87" s="213">
        <v>0</v>
      </c>
      <c r="H87" s="213">
        <v>0</v>
      </c>
      <c r="I87" s="214">
        <v>0</v>
      </c>
    </row>
    <row r="88" spans="1:9" ht="15.75">
      <c r="A88" s="100" t="s">
        <v>146</v>
      </c>
      <c r="B88" s="100" t="s">
        <v>147</v>
      </c>
      <c r="C88" s="102"/>
      <c r="D88" s="99">
        <v>-207628</v>
      </c>
      <c r="E88" s="99">
        <v>-459090</v>
      </c>
      <c r="F88" s="218">
        <v>-184078</v>
      </c>
      <c r="G88" s="219">
        <v>-271698</v>
      </c>
      <c r="H88" s="219">
        <v>4098</v>
      </c>
      <c r="I88" s="220">
        <v>-7412</v>
      </c>
    </row>
    <row r="89" spans="1:9" ht="15.75">
      <c r="A89" s="67" t="s">
        <v>148</v>
      </c>
      <c r="B89" s="68" t="s">
        <v>149</v>
      </c>
      <c r="C89" s="92"/>
      <c r="D89" s="83">
        <v>-57127</v>
      </c>
      <c r="E89" s="83">
        <v>-58328</v>
      </c>
      <c r="F89" s="188">
        <v>-57127</v>
      </c>
      <c r="G89" s="189">
        <v>0</v>
      </c>
      <c r="H89" s="189">
        <v>0</v>
      </c>
      <c r="I89" s="190">
        <v>-1201</v>
      </c>
    </row>
    <row r="90" spans="1:9" ht="15.75">
      <c r="A90" s="58" t="s">
        <v>150</v>
      </c>
      <c r="B90" s="39" t="s">
        <v>151</v>
      </c>
      <c r="C90" s="58"/>
      <c r="D90" s="79">
        <v>1083971</v>
      </c>
      <c r="E90" s="79">
        <v>1083976</v>
      </c>
      <c r="F90" s="191">
        <v>0</v>
      </c>
      <c r="G90" s="192">
        <v>1083971</v>
      </c>
      <c r="H90" s="192">
        <v>5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-958971</v>
      </c>
      <c r="E91" s="51">
        <v>-882926</v>
      </c>
      <c r="F91" s="155">
        <v>-48163</v>
      </c>
      <c r="G91" s="156">
        <v>-792452</v>
      </c>
      <c r="H91" s="156">
        <v>-42311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4308567</v>
      </c>
      <c r="E93" s="51">
        <v>4308567</v>
      </c>
      <c r="F93" s="155">
        <v>4308567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-607639</v>
      </c>
      <c r="E94" s="51">
        <v>-3092137</v>
      </c>
      <c r="F94" s="155">
        <v>-3092137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563564</v>
      </c>
      <c r="G95" s="135">
        <v>-4679</v>
      </c>
      <c r="H95" s="135">
        <v>-558885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3675</v>
      </c>
      <c r="G96" s="222">
        <v>-3975</v>
      </c>
      <c r="H96" s="222">
        <v>300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A97" sqref="A97:XFD10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43585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+[1]OTCHET!D15</f>
        <v>ФИНАНСОВО-ПРАВНА ФОРМА</v>
      </c>
      <c r="E15" s="278">
        <f>[1]OTCHET!E15</f>
        <v>33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[1]OTCHET!D22+[1]OTCHET!D28+[1]OTCHET!D33+[1]OTCHET!D39+[1]OTCHET!D47+[1]OTCHET!D52+[1]OTCHET!D58+[1]OTCHET!D61+[1]OTCHET!D64+[1]OTCHET!D65+[1]OTCHET!D72+[1]OTCHET!D73</f>
        <v>0</v>
      </c>
      <c r="E23" s="381">
        <f t="shared" ref="E23:E88" si="1">+F23+G23+H23+I23</f>
        <v>0</v>
      </c>
      <c r="F23" s="382">
        <f>[1]OTCHET!F22+[1]OTCHET!F28+[1]OTCHET!F33+[1]OTCHET!F39+[1]OTCHET!F47+[1]OTCHET!F52+[1]OTCHET!F58+[1]OTCHET!F61+[1]OTCHET!F64+[1]OTCHET!F65+[1]OTCHET!F72+[1]OTCHET!F73</f>
        <v>0</v>
      </c>
      <c r="G23" s="383">
        <f>[1]OTCHET!G22+[1]OTCHET!G28+[1]OTCHET!G33+[1]OTCHET!G39+[1]OTCHET!G47+[1]OTCHET!G52+[1]OTCHET!G58+[1]OTCHET!G61+[1]OTCHET!G64+[1]OTCHET!G65+[1]OTCHET!G72+[1]OTCHET!G73</f>
        <v>0</v>
      </c>
      <c r="H23" s="383">
        <f>[1]OTCHET!H22+[1]OTCHET!H28+[1]OTCHET!H33+[1]OTCHET!H39+[1]OTCHET!H47+[1]OTCHET!H52+[1]OTCHET!H58+[1]OTCHET!H61+[1]OTCHET!H64+[1]OTCHET!H65+[1]OTCHET!H72+[1]OTCHET!H73</f>
        <v>0</v>
      </c>
      <c r="I23" s="384">
        <f>[1]OTCHET!I22+[1]OTCHET!I28+[1]OTCHET!I33+[1]OTCHET!I39+[1]OTCHET!I47+[1]OTCHET!I52+[1]OTCHET!I58+[1]OTCHET!I61+[1]OTCHET!I64+[1]OTCHET!I65+[1]OTCHET!I72+[1]OTCHET!I73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[1]OTCHET!D74</f>
        <v>0</v>
      </c>
      <c r="E26" s="396">
        <f t="shared" si="1"/>
        <v>0</v>
      </c>
      <c r="F26" s="397">
        <f>[1]OTCHET!F74</f>
        <v>0</v>
      </c>
      <c r="G26" s="398">
        <f>[1]OTCHET!G74</f>
        <v>0</v>
      </c>
      <c r="H26" s="398">
        <f>[1]OTCHET!H74</f>
        <v>0</v>
      </c>
      <c r="I26" s="399">
        <f>[1]OTCHET!I74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[1]OTCHET!D75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[1]OTCHET!F75</f>
        <v>0</v>
      </c>
      <c r="G27" s="404">
        <f>[1]OTCHET!G75</f>
        <v>0</v>
      </c>
      <c r="H27" s="404">
        <f>[1]OTCHET!H75</f>
        <v>0</v>
      </c>
      <c r="I27" s="405">
        <f>[1]OTCHET!I75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[1]OTCHET!D77</f>
        <v>нетни приходи от продажби на услуги, стоки и продукция</v>
      </c>
      <c r="E28" s="408">
        <f t="shared" si="1"/>
        <v>0</v>
      </c>
      <c r="F28" s="409">
        <f>[1]OTCHET!F77</f>
        <v>0</v>
      </c>
      <c r="G28" s="410">
        <f>[1]OTCHET!G77</f>
        <v>0</v>
      </c>
      <c r="H28" s="410">
        <f>[1]OTCHET!H77</f>
        <v>0</v>
      </c>
      <c r="I28" s="411">
        <f>[1]OTCHET!I77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+[1]OTCHET!D78+[1]OTCHET!D79</f>
        <v>#VALUE!</v>
      </c>
      <c r="E29" s="414">
        <f t="shared" si="1"/>
        <v>0</v>
      </c>
      <c r="F29" s="415">
        <f>+[1]OTCHET!F78+[1]OTCHET!F79</f>
        <v>0</v>
      </c>
      <c r="G29" s="416">
        <f>+[1]OTCHET!G78+[1]OTCHET!G79</f>
        <v>0</v>
      </c>
      <c r="H29" s="416">
        <f>+[1]OTCHET!H78+[1]OTCHET!H79</f>
        <v>0</v>
      </c>
      <c r="I29" s="417">
        <f>+[1]OTCHET!I78+[1]OTCHET!I79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[1]OTCHET!D90+[1]OTCHET!D93+[1]OTCHET!D94</f>
        <v>0</v>
      </c>
      <c r="E30" s="419">
        <f t="shared" si="1"/>
        <v>0</v>
      </c>
      <c r="F30" s="420">
        <f>[1]OTCHET!F90+[1]OTCHET!F93+[1]OTCHET!F94</f>
        <v>0</v>
      </c>
      <c r="G30" s="421">
        <f>[1]OTCHET!G90+[1]OTCHET!G93+[1]OTCHET!G94</f>
        <v>0</v>
      </c>
      <c r="H30" s="421">
        <f>[1]OTCHET!H90+[1]OTCHET!H93+[1]OTCHET!H94</f>
        <v>0</v>
      </c>
      <c r="I30" s="422">
        <f>[1]OTCHET!I90+[1]OTCHET!I93+[1]OTCHET!I94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[1]OTCHET!D108</f>
        <v>0</v>
      </c>
      <c r="E31" s="424">
        <f t="shared" si="1"/>
        <v>0</v>
      </c>
      <c r="F31" s="425">
        <f>[1]OTCHET!F108</f>
        <v>0</v>
      </c>
      <c r="G31" s="426">
        <f>[1]OTCHET!G108</f>
        <v>0</v>
      </c>
      <c r="H31" s="426">
        <f>[1]OTCHET!H108</f>
        <v>0</v>
      </c>
      <c r="I31" s="427">
        <f>[1]OTCHET!I108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[1]OTCHET!D112+[1]OTCHET!D121+[1]OTCHET!D137+[1]OTCHET!D138</f>
        <v>0</v>
      </c>
      <c r="E32" s="424">
        <f t="shared" si="1"/>
        <v>0</v>
      </c>
      <c r="F32" s="425">
        <f>[1]OTCHET!F112+[1]OTCHET!F121+[1]OTCHET!F137+[1]OTCHET!F138</f>
        <v>0</v>
      </c>
      <c r="G32" s="426">
        <f>[1]OTCHET!G112+[1]OTCHET!G121+[1]OTCHET!G137+[1]OTCHET!G138</f>
        <v>0</v>
      </c>
      <c r="H32" s="426">
        <f>[1]OTCHET!H112+[1]OTCHET!H121+[1]OTCHET!H137+[1]OTCHET!H138</f>
        <v>0</v>
      </c>
      <c r="I32" s="427">
        <f>[1]OTCHET!I112+[1]OTCHET!I121+[1]OTCHET!I137+[1]OTCHET!I138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[1]OTCHET!D125</f>
        <v>0</v>
      </c>
      <c r="E33" s="386">
        <f t="shared" si="1"/>
        <v>0</v>
      </c>
      <c r="F33" s="387">
        <f>[1]OTCHET!F125</f>
        <v>0</v>
      </c>
      <c r="G33" s="388">
        <f>[1]OTCHET!G125</f>
        <v>0</v>
      </c>
      <c r="H33" s="388">
        <f>[1]OTCHET!H125</f>
        <v>0</v>
      </c>
      <c r="I33" s="389">
        <f>[1]OTCHET!I125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+[1]OTCHET!D139</f>
        <v>0</v>
      </c>
      <c r="E36" s="442">
        <f t="shared" si="1"/>
        <v>0</v>
      </c>
      <c r="F36" s="443">
        <f>+[1]OTCHET!F139</f>
        <v>0</v>
      </c>
      <c r="G36" s="444">
        <f>+[1]OTCHET!G139</f>
        <v>0</v>
      </c>
      <c r="H36" s="444">
        <f>+[1]OTCHET!H139</f>
        <v>0</v>
      </c>
      <c r="I36" s="445">
        <f>+[1]OTCHET!I139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[1]OTCHET!D142+[1]OTCHET!D151+[1]OTCHET!D160</f>
        <v>0</v>
      </c>
      <c r="E37" s="447">
        <f t="shared" si="1"/>
        <v>0</v>
      </c>
      <c r="F37" s="448">
        <f>[1]OTCHET!F142+[1]OTCHET!F151+[1]OTCHET!F160</f>
        <v>0</v>
      </c>
      <c r="G37" s="449">
        <f>[1]OTCHET!G142+[1]OTCHET!G151+[1]OTCHET!G160</f>
        <v>0</v>
      </c>
      <c r="H37" s="449">
        <f>[1]OTCHET!H142+[1]OTCHET!H151+[1]OTCHET!H160</f>
        <v>0</v>
      </c>
      <c r="I37" s="450">
        <f>[1]OTCHET!I142+[1]OTCHET!I151+[1]OTCHET!I160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0</v>
      </c>
      <c r="F38" s="455">
        <f t="shared" si="3"/>
        <v>0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[1]OTCHET!D187</f>
        <v>0</v>
      </c>
      <c r="E40" s="318">
        <f t="shared" si="1"/>
        <v>0</v>
      </c>
      <c r="F40" s="315">
        <f>[1]OTCHET!F187</f>
        <v>0</v>
      </c>
      <c r="G40" s="302">
        <f>[1]OTCHET!G187</f>
        <v>0</v>
      </c>
      <c r="H40" s="302">
        <f>[1]OTCHET!H187</f>
        <v>0</v>
      </c>
      <c r="I40" s="303">
        <f>[1]OTCHET!I187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[1]OTCHET!D190</f>
        <v>0</v>
      </c>
      <c r="E41" s="319">
        <f t="shared" si="1"/>
        <v>0</v>
      </c>
      <c r="F41" s="316">
        <f>[1]OTCHET!F190</f>
        <v>0</v>
      </c>
      <c r="G41" s="306">
        <f>[1]OTCHET!G190</f>
        <v>0</v>
      </c>
      <c r="H41" s="306">
        <f>[1]OTCHET!H190</f>
        <v>0</v>
      </c>
      <c r="I41" s="307">
        <f>[1]OTCHET!I190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+[1]OTCHET!D196+[1]OTCHET!D204</f>
        <v>0</v>
      </c>
      <c r="E42" s="320">
        <f t="shared" si="1"/>
        <v>0</v>
      </c>
      <c r="F42" s="317">
        <f>+[1]OTCHET!F196+[1]OTCHET!F204</f>
        <v>0</v>
      </c>
      <c r="G42" s="310">
        <f>+[1]OTCHET!G196+[1]OTCHET!G204</f>
        <v>0</v>
      </c>
      <c r="H42" s="310">
        <f>+[1]OTCHET!H196+[1]OTCHET!H204</f>
        <v>0</v>
      </c>
      <c r="I42" s="311">
        <f>+[1]OTCHET!I196+[1]OTCHET!I204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+[1]OTCHET!D205+[1]OTCHET!D223+[1]OTCHET!D271</f>
        <v>0</v>
      </c>
      <c r="E43" s="475">
        <f t="shared" si="1"/>
        <v>0</v>
      </c>
      <c r="F43" s="476">
        <f>+[1]OTCHET!F205+[1]OTCHET!F223+[1]OTCHET!F271</f>
        <v>0</v>
      </c>
      <c r="G43" s="477">
        <f>+[1]OTCHET!G205+[1]OTCHET!G223+[1]OTCHET!G271</f>
        <v>0</v>
      </c>
      <c r="H43" s="477">
        <f>+[1]OTCHET!H205+[1]OTCHET!H223+[1]OTCHET!H271</f>
        <v>0</v>
      </c>
      <c r="I43" s="478">
        <f>+[1]OTCHET!I205+[1]OTCHET!I223+[1]OTCHET!I271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+[1]OTCHET!D227+[1]OTCHET!D233+[1]OTCHET!D236+[1]OTCHET!D237+[1]OTCHET!D238+[1]OTCHET!D239+[1]OTCHET!D240</f>
        <v>0</v>
      </c>
      <c r="E44" s="386">
        <f t="shared" si="1"/>
        <v>0</v>
      </c>
      <c r="F44" s="387">
        <f>+[1]OTCHET!F227+[1]OTCHET!F233+[1]OTCHET!F236+[1]OTCHET!F237+[1]OTCHET!F238+[1]OTCHET!F239+[1]OTCHET!F240</f>
        <v>0</v>
      </c>
      <c r="G44" s="388">
        <f>+[1]OTCHET!G227+[1]OTCHET!G233+[1]OTCHET!G236+[1]OTCHET!G237+[1]OTCHET!G238+[1]OTCHET!G239+[1]OTCHET!G240</f>
        <v>0</v>
      </c>
      <c r="H44" s="388">
        <f>+[1]OTCHET!H227+[1]OTCHET!H233+[1]OTCHET!H236+[1]OTCHET!H237+[1]OTCHET!H238+[1]OTCHET!H239+[1]OTCHET!H240</f>
        <v>0</v>
      </c>
      <c r="I44" s="389">
        <f>+[1]OTCHET!I227+[1]OTCHET!I233+[1]OTCHET!I236+[1]OTCHET!I237+[1]OTCHET!I238+[1]OTCHET!I239+[1]OTCHET!I240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+[1]OTCHET!D236+[1]OTCHET!D237+[1]OTCHET!D238+[1]OTCHET!D239+[1]OTCHET!D243+[1]OTCHET!D244+[1]OTCHET!D248</f>
        <v>#VALUE!</v>
      </c>
      <c r="E45" s="481">
        <f t="shared" si="1"/>
        <v>0</v>
      </c>
      <c r="F45" s="482">
        <f>+[1]OTCHET!F236+[1]OTCHET!F237+[1]OTCHET!F238+[1]OTCHET!F239+[1]OTCHET!F243+[1]OTCHET!F244+[1]OTCHET!F248</f>
        <v>0</v>
      </c>
      <c r="G45" s="483">
        <f>+[1]OTCHET!G236+[1]OTCHET!G237+[1]OTCHET!G238+[1]OTCHET!G239+[1]OTCHET!G243+[1]OTCHET!G244+[1]OTCHET!G248</f>
        <v>0</v>
      </c>
      <c r="H45" s="3">
        <f>+[1]OTCHET!H236+[1]OTCHET!H237+[1]OTCHET!H238+[1]OTCHET!H239+[1]OTCHET!H243+[1]OTCHET!H244+[1]OTCHET!H248</f>
        <v>0</v>
      </c>
      <c r="I45" s="484">
        <f>+[1]OTCHET!I236+[1]OTCHET!I237+[1]OTCHET!I238+[1]OTCHET!I239+[1]OTCHET!I243+[1]OTCHET!I244+[1]OTCHET!I248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+[1]OTCHET!D255+[1]OTCHET!D256+[1]OTCHET!D257+[1]OTCHET!D258</f>
        <v>0</v>
      </c>
      <c r="E46" s="475">
        <f t="shared" si="1"/>
        <v>0</v>
      </c>
      <c r="F46" s="476">
        <f>+[1]OTCHET!F255+[1]OTCHET!F256+[1]OTCHET!F257+[1]OTCHET!F258</f>
        <v>0</v>
      </c>
      <c r="G46" s="477">
        <f>+[1]OTCHET!G255+[1]OTCHET!G256+[1]OTCHET!G257+[1]OTCHET!G258</f>
        <v>0</v>
      </c>
      <c r="H46" s="477">
        <f>+[1]OTCHET!H255+[1]OTCHET!H256+[1]OTCHET!H257+[1]OTCHET!H258</f>
        <v>0</v>
      </c>
      <c r="I46" s="478">
        <f>+[1]OTCHET!I255+[1]OTCHET!I256+[1]OTCHET!I257+[1]OTCHET!I258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+[1]OTCHET!D256</f>
        <v>0</v>
      </c>
      <c r="E47" s="481">
        <f t="shared" si="1"/>
        <v>0</v>
      </c>
      <c r="F47" s="482">
        <f>+[1]OTCHET!F256</f>
        <v>0</v>
      </c>
      <c r="G47" s="483">
        <f>+[1]OTCHET!G256</f>
        <v>0</v>
      </c>
      <c r="H47" s="3">
        <f>+[1]OTCHET!H256</f>
        <v>0</v>
      </c>
      <c r="I47" s="484">
        <f>+[1]OTCHET!I256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+[1]OTCHET!D265+[1]OTCHET!D269+[1]OTCHET!D270</f>
        <v>0</v>
      </c>
      <c r="E48" s="424">
        <f t="shared" si="1"/>
        <v>0</v>
      </c>
      <c r="F48" s="420">
        <f>+[1]OTCHET!F265+[1]OTCHET!F269+[1]OTCHET!F270</f>
        <v>0</v>
      </c>
      <c r="G48" s="421">
        <f>+[1]OTCHET!G265+[1]OTCHET!G269+[1]OTCHET!G270</f>
        <v>0</v>
      </c>
      <c r="H48" s="421">
        <f>+[1]OTCHET!H265+[1]OTCHET!H269+[1]OTCHET!H270</f>
        <v>0</v>
      </c>
      <c r="I48" s="422">
        <f>+[1]OTCHET!I265+[1]OTCHET!I269+[1]OTCHET!I270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[1]OTCHET!D275+[1]OTCHET!D276+[1]OTCHET!D284+[1]OTCHET!D287</f>
        <v>0</v>
      </c>
      <c r="E49" s="424">
        <f t="shared" si="1"/>
        <v>0</v>
      </c>
      <c r="F49" s="425">
        <f>[1]OTCHET!F275+[1]OTCHET!F276+[1]OTCHET!F284+[1]OTCHET!F287</f>
        <v>0</v>
      </c>
      <c r="G49" s="426">
        <f>[1]OTCHET!G275+[1]OTCHET!G276+[1]OTCHET!G284+[1]OTCHET!G287</f>
        <v>0</v>
      </c>
      <c r="H49" s="426">
        <f>[1]OTCHET!H275+[1]OTCHET!H276+[1]OTCHET!H284+[1]OTCHET!H287</f>
        <v>0</v>
      </c>
      <c r="I49" s="427">
        <f>[1]OTCHET!I275+[1]OTCHET!I276+[1]OTCHET!I284+[1]OTCHET!I287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+[1]OTCHET!D288</f>
        <v>0</v>
      </c>
      <c r="E50" s="424">
        <f t="shared" si="1"/>
        <v>0</v>
      </c>
      <c r="F50" s="425">
        <f>+[1]OTCHET!F288</f>
        <v>0</v>
      </c>
      <c r="G50" s="426">
        <f>+[1]OTCHET!G288</f>
        <v>0</v>
      </c>
      <c r="H50" s="426">
        <f>+[1]OTCHET!H288</f>
        <v>0</v>
      </c>
      <c r="I50" s="427">
        <f>+[1]OTCHET!I288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+[1]OTCHET!D272</f>
        <v>0</v>
      </c>
      <c r="E51" s="386">
        <f>+F51+G51+H51+I51</f>
        <v>0</v>
      </c>
      <c r="F51" s="387">
        <f>+[1]OTCHET!F272</f>
        <v>0</v>
      </c>
      <c r="G51" s="388">
        <f>+[1]OTCHET!G272</f>
        <v>0</v>
      </c>
      <c r="H51" s="388">
        <f>+[1]OTCHET!H272</f>
        <v>0</v>
      </c>
      <c r="I51" s="389">
        <f>+[1]OTCHET!I272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+[1]OTCHET!D293</f>
        <v>0</v>
      </c>
      <c r="E52" s="386">
        <f t="shared" si="1"/>
        <v>0</v>
      </c>
      <c r="F52" s="387">
        <f>+[1]OTCHET!F293</f>
        <v>0</v>
      </c>
      <c r="G52" s="388">
        <f>+[1]OTCHET!G293</f>
        <v>0</v>
      </c>
      <c r="H52" s="388">
        <f>+[1]OTCHET!H293</f>
        <v>0</v>
      </c>
      <c r="I52" s="389">
        <f>+[1]OTCHET!I293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[1]OTCHET!D294</f>
        <v>плащания за попълване на държавния резерв</v>
      </c>
      <c r="E53" s="490">
        <f t="shared" si="1"/>
        <v>0</v>
      </c>
      <c r="F53" s="491">
        <f>[1]OTCHET!F294</f>
        <v>0</v>
      </c>
      <c r="G53" s="492">
        <f>[1]OTCHET!G294</f>
        <v>0</v>
      </c>
      <c r="H53" s="492">
        <f>[1]OTCHET!H294</f>
        <v>0</v>
      </c>
      <c r="I53" s="493">
        <f>[1]OTCHET!I294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[1]OTCHET!D296</f>
        <v>постъпления от продажба на държавния резерв (-)</v>
      </c>
      <c r="E54" s="497">
        <f t="shared" si="1"/>
        <v>0</v>
      </c>
      <c r="F54" s="498">
        <f>[1]OTCHET!F296</f>
        <v>0</v>
      </c>
      <c r="G54" s="499">
        <f>[1]OTCHET!G296</f>
        <v>0</v>
      </c>
      <c r="H54" s="499">
        <f>[1]OTCHET!H296</f>
        <v>0</v>
      </c>
      <c r="I54" s="500">
        <f>[1]OTCHET!I296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+[1]OTCHET!D297</f>
        <v>0</v>
      </c>
      <c r="E55" s="502">
        <f t="shared" si="1"/>
        <v>0</v>
      </c>
      <c r="F55" s="503">
        <f>+[1]OTCHET!F297</f>
        <v>0</v>
      </c>
      <c r="G55" s="504">
        <f>+[1]OTCHET!G297</f>
        <v>0</v>
      </c>
      <c r="H55" s="504">
        <f>+[1]OTCHET!H297</f>
        <v>0</v>
      </c>
      <c r="I55" s="505">
        <f>+[1]OTCHET!I297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0</v>
      </c>
      <c r="F56" s="509">
        <f t="shared" si="5"/>
        <v>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+[1]OTCHET!D361+[1]OTCHET!D375+[1]OTCHET!D388</f>
        <v>0</v>
      </c>
      <c r="E57" s="512">
        <f t="shared" si="1"/>
        <v>0</v>
      </c>
      <c r="F57" s="513">
        <f>+[1]OTCHET!F361+[1]OTCHET!F375+[1]OTCHET!F388</f>
        <v>0</v>
      </c>
      <c r="G57" s="514">
        <f>+[1]OTCHET!G361+[1]OTCHET!G375+[1]OTCHET!G388</f>
        <v>0</v>
      </c>
      <c r="H57" s="514">
        <f>+[1]OTCHET!H361+[1]OTCHET!H375+[1]OTCHET!H388</f>
        <v>0</v>
      </c>
      <c r="I57" s="515">
        <f>+[1]OTCHET!I361+[1]OTCHET!I375+[1]OTCHET!I388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+[1]OTCHET!D383+[1]OTCHET!D391+[1]OTCHET!D396+[1]OTCHET!D399+[1]OTCHET!D402+[1]OTCHET!D405+[1]OTCHET!D406+[1]OTCHET!D409+[1]OTCHET!D422+[1]OTCHET!D423+[1]OTCHET!D424+[1]OTCHET!D425+[1]OTCHET!D426</f>
        <v>0</v>
      </c>
      <c r="E58" s="516">
        <f t="shared" si="1"/>
        <v>0</v>
      </c>
      <c r="F58" s="517">
        <f>+[1]OTCHET!F383+[1]OTCHET!F391+[1]OTCHET!F396+[1]OTCHET!F399+[1]OTCHET!F402+[1]OTCHET!F405+[1]OTCHET!F406+[1]OTCHET!F409+[1]OTCHET!F422+[1]OTCHET!F423+[1]OTCHET!F424+[1]OTCHET!F425+[1]OTCHET!F426</f>
        <v>0</v>
      </c>
      <c r="G58" s="518">
        <f>+[1]OTCHET!G383+[1]OTCHET!G391+[1]OTCHET!G396+[1]OTCHET!G399+[1]OTCHET!G402+[1]OTCHET!G405+[1]OTCHET!G406+[1]OTCHET!G409+[1]OTCHET!G422+[1]OTCHET!G423+[1]OTCHET!G424+[1]OTCHET!G425+[1]OTCHET!G426</f>
        <v>0</v>
      </c>
      <c r="H58" s="518">
        <f>+[1]OTCHET!H383+[1]OTCHET!H391+[1]OTCHET!H396+[1]OTCHET!H399+[1]OTCHET!H402+[1]OTCHET!H405+[1]OTCHET!H406+[1]OTCHET!H409+[1]OTCHET!H422+[1]OTCHET!H423+[1]OTCHET!H424+[1]OTCHET!H425+[1]OTCHET!H426</f>
        <v>0</v>
      </c>
      <c r="I58" s="519">
        <f>+[1]OTCHET!I383+[1]OTCHET!I391+[1]OTCHET!I396+[1]OTCHET!I399+[1]OTCHET!I402+[1]OTCHET!I405+[1]OTCHET!I406+[1]OTCHET!I409+[1]OTCHET!I422+[1]OTCHET!I423+[1]OTCHET!I424+[1]OTCHET!I425+[1]OTCHET!I426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+[1]OTCHET!D422+[1]OTCHET!D423+[1]OTCHET!D424+[1]OTCHET!D425+[1]OTCHET!D426</f>
        <v>0</v>
      </c>
      <c r="E59" s="520">
        <f t="shared" si="1"/>
        <v>0</v>
      </c>
      <c r="F59" s="521">
        <f>+[1]OTCHET!F422+[1]OTCHET!F423+[1]OTCHET!F424+[1]OTCHET!F425+[1]OTCHET!F426</f>
        <v>0</v>
      </c>
      <c r="G59" s="522">
        <f>+[1]OTCHET!G422+[1]OTCHET!G423+[1]OTCHET!G424+[1]OTCHET!G425+[1]OTCHET!G426</f>
        <v>0</v>
      </c>
      <c r="H59" s="522">
        <f>+[1]OTCHET!H422+[1]OTCHET!H423+[1]OTCHET!H424+[1]OTCHET!H425+[1]OTCHET!H426</f>
        <v>0</v>
      </c>
      <c r="I59" s="523">
        <f>+[1]OTCHET!I422+[1]OTCHET!I423+[1]OTCHET!I424+[1]OTCHET!I425+[1]OTCHET!I426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[1]OTCHET!D405</f>
        <v>0</v>
      </c>
      <c r="E60" s="526">
        <f t="shared" si="1"/>
        <v>0</v>
      </c>
      <c r="F60" s="527">
        <f>[1]OTCHET!F405</f>
        <v>0</v>
      </c>
      <c r="G60" s="528">
        <f>[1]OTCHET!G405</f>
        <v>0</v>
      </c>
      <c r="H60" s="528">
        <f>[1]OTCHET!H405</f>
        <v>0</v>
      </c>
      <c r="I60" s="529">
        <f>[1]OTCHET!I405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[1]OTCHET!D412</f>
        <v>0</v>
      </c>
      <c r="E62" s="447">
        <f t="shared" si="1"/>
        <v>0</v>
      </c>
      <c r="F62" s="448">
        <f>[1]OTCHET!F412</f>
        <v>0</v>
      </c>
      <c r="G62" s="449">
        <f>[1]OTCHET!G412</f>
        <v>0</v>
      </c>
      <c r="H62" s="449">
        <f>[1]OTCHET!H412</f>
        <v>0</v>
      </c>
      <c r="I62" s="450">
        <f>[1]OTCHET!I412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+[1]OTCHET!D249</f>
        <v>0</v>
      </c>
      <c r="E63" s="535">
        <f t="shared" si="1"/>
        <v>0</v>
      </c>
      <c r="F63" s="536">
        <f>+[1]OTCHET!F249</f>
        <v>0</v>
      </c>
      <c r="G63" s="537">
        <f>+[1]OTCHET!G249</f>
        <v>0</v>
      </c>
      <c r="H63" s="537">
        <f>+[1]OTCHET!H249</f>
        <v>0</v>
      </c>
      <c r="I63" s="538">
        <f>+[1]OTCHET!I249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0</v>
      </c>
      <c r="F64" s="542">
        <f t="shared" si="6"/>
        <v>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0</v>
      </c>
      <c r="F66" s="551">
        <f t="shared" ref="F66:I66" si="8">SUM(+F68+F76+F77+F84+F85+F86+F89+F90+F91+F92+F93+F94+F95)</f>
        <v>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+[1]OTCHET!D482+[1]OTCHET!D483+[1]OTCHET!D486+[1]OTCHET!D487+[1]OTCHET!D490+[1]OTCHET!D491+[1]OTCHET!D495</f>
        <v>#VALUE!</v>
      </c>
      <c r="E69" s="561">
        <f t="shared" si="1"/>
        <v>0</v>
      </c>
      <c r="F69" s="562">
        <f>+[1]OTCHET!F482+[1]OTCHET!F483+[1]OTCHET!F486+[1]OTCHET!F487+[1]OTCHET!F490+[1]OTCHET!F491+[1]OTCHET!F495</f>
        <v>0</v>
      </c>
      <c r="G69" s="563">
        <f>+[1]OTCHET!G482+[1]OTCHET!G483+[1]OTCHET!G486+[1]OTCHET!G487+[1]OTCHET!G490+[1]OTCHET!G491+[1]OTCHET!G495</f>
        <v>0</v>
      </c>
      <c r="H69" s="563">
        <f>+[1]OTCHET!H482+[1]OTCHET!H483+[1]OTCHET!H486+[1]OTCHET!H487+[1]OTCHET!H490+[1]OTCHET!H491+[1]OTCHET!H495</f>
        <v>0</v>
      </c>
      <c r="I69" s="564">
        <f>+[1]OTCHET!I482+[1]OTCHET!I483+[1]OTCHET!I486+[1]OTCHET!I487+[1]OTCHET!I490+[1]OTCHET!I491+[1]OTCHET!I495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+[1]OTCHET!D484+[1]OTCHET!D485+[1]OTCHET!D488+[1]OTCHET!D489+[1]OTCHET!D492+[1]OTCHET!D493+[1]OTCHET!D494+[1]OTCHET!D496</f>
        <v>#VALUE!</v>
      </c>
      <c r="E70" s="566">
        <f t="shared" si="1"/>
        <v>0</v>
      </c>
      <c r="F70" s="567">
        <f>+[1]OTCHET!F484+[1]OTCHET!F485+[1]OTCHET!F488+[1]OTCHET!F489+[1]OTCHET!F492+[1]OTCHET!F493+[1]OTCHET!F494+[1]OTCHET!F496</f>
        <v>0</v>
      </c>
      <c r="G70" s="568">
        <f>+[1]OTCHET!G484+[1]OTCHET!G485+[1]OTCHET!G488+[1]OTCHET!G489+[1]OTCHET!G492+[1]OTCHET!G493+[1]OTCHET!G494+[1]OTCHET!G496</f>
        <v>0</v>
      </c>
      <c r="H70" s="568">
        <f>+[1]OTCHET!H484+[1]OTCHET!H485+[1]OTCHET!H488+[1]OTCHET!H489+[1]OTCHET!H492+[1]OTCHET!H493+[1]OTCHET!H494+[1]OTCHET!H496</f>
        <v>0</v>
      </c>
      <c r="I70" s="569">
        <f>+[1]OTCHET!I484+[1]OTCHET!I485+[1]OTCHET!I488+[1]OTCHET!I489+[1]OTCHET!I492+[1]OTCHET!I493+[1]OTCHET!I494+[1]OTCHET!I496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+[1]OTCHET!D497</f>
        <v>0</v>
      </c>
      <c r="E71" s="566">
        <f t="shared" si="1"/>
        <v>0</v>
      </c>
      <c r="F71" s="567">
        <f>+[1]OTCHET!F497</f>
        <v>0</v>
      </c>
      <c r="G71" s="568">
        <f>+[1]OTCHET!G497</f>
        <v>0</v>
      </c>
      <c r="H71" s="568">
        <f>+[1]OTCHET!H497</f>
        <v>0</v>
      </c>
      <c r="I71" s="569">
        <f>+[1]OTCHET!I497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+[1]OTCHET!D502</f>
        <v>0</v>
      </c>
      <c r="E72" s="566">
        <f t="shared" si="1"/>
        <v>0</v>
      </c>
      <c r="F72" s="567">
        <f>+[1]OTCHET!F502</f>
        <v>0</v>
      </c>
      <c r="G72" s="568">
        <f>+[1]OTCHET!G502</f>
        <v>0</v>
      </c>
      <c r="H72" s="568">
        <f>+[1]OTCHET!H502</f>
        <v>0</v>
      </c>
      <c r="I72" s="569">
        <f>+[1]OTCHET!I502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+[1]OTCHET!D542</f>
        <v>с чуждестранни ценни книжа и финасови активи (+/-)</v>
      </c>
      <c r="E73" s="566">
        <f t="shared" si="1"/>
        <v>0</v>
      </c>
      <c r="F73" s="567">
        <f>+[1]OTCHET!F542</f>
        <v>0</v>
      </c>
      <c r="G73" s="568">
        <f>+[1]OTCHET!G542</f>
        <v>0</v>
      </c>
      <c r="H73" s="568">
        <f>+[1]OTCHET!H542</f>
        <v>0</v>
      </c>
      <c r="I73" s="569">
        <f>+[1]OTCHET!I542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+[1]OTCHET!D581+[1]OTCHET!D582</f>
        <v>#VALUE!</v>
      </c>
      <c r="E74" s="566">
        <f t="shared" si="1"/>
        <v>0</v>
      </c>
      <c r="F74" s="567">
        <f>+[1]OTCHET!F581+[1]OTCHET!F582</f>
        <v>0</v>
      </c>
      <c r="G74" s="568">
        <f>+[1]OTCHET!G581+[1]OTCHET!G582</f>
        <v>0</v>
      </c>
      <c r="H74" s="568">
        <f>+[1]OTCHET!H581+[1]OTCHET!H582</f>
        <v>0</v>
      </c>
      <c r="I74" s="569">
        <f>+[1]OTCHET!I581+[1]OTCHET!I582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+[1]OTCHET!D583+[1]OTCHET!D584+[1]OTCHET!D585</f>
        <v>#VALUE!</v>
      </c>
      <c r="E75" s="572">
        <f t="shared" si="1"/>
        <v>0</v>
      </c>
      <c r="F75" s="573">
        <f>+[1]OTCHET!F583+[1]OTCHET!F584+[1]OTCHET!F585</f>
        <v>0</v>
      </c>
      <c r="G75" s="574">
        <f>+[1]OTCHET!G583+[1]OTCHET!G584+[1]OTCHET!G585</f>
        <v>0</v>
      </c>
      <c r="H75" s="574">
        <f>+[1]OTCHET!H583+[1]OTCHET!H584+[1]OTCHET!H585</f>
        <v>0</v>
      </c>
      <c r="I75" s="575">
        <f>+[1]OTCHET!I583+[1]OTCHET!I584+[1]OTCHET!I585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[1]OTCHET!D461</f>
        <v>0</v>
      </c>
      <c r="E76" s="512">
        <f t="shared" si="1"/>
        <v>0</v>
      </c>
      <c r="F76" s="513">
        <f>[1]OTCHET!F461</f>
        <v>0</v>
      </c>
      <c r="G76" s="514">
        <f>[1]OTCHET!G461</f>
        <v>0</v>
      </c>
      <c r="H76" s="514">
        <f>[1]OTCHET!H461</f>
        <v>0</v>
      </c>
      <c r="I76" s="515">
        <f>[1]OTCHET!I461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+[1]OTCHET!D466+[1]OTCHET!D469</f>
        <v>#VALUE!</v>
      </c>
      <c r="E78" s="561">
        <f t="shared" si="1"/>
        <v>0</v>
      </c>
      <c r="F78" s="562">
        <f>+[1]OTCHET!F466+[1]OTCHET!F469</f>
        <v>0</v>
      </c>
      <c r="G78" s="563">
        <f>+[1]OTCHET!G466+[1]OTCHET!G469</f>
        <v>0</v>
      </c>
      <c r="H78" s="563">
        <f>+[1]OTCHET!H466+[1]OTCHET!H469</f>
        <v>0</v>
      </c>
      <c r="I78" s="564">
        <f>+[1]OTCHET!I466+[1]OTCHET!I469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+[1]OTCHET!D467+[1]OTCHET!D470</f>
        <v>#VALUE!</v>
      </c>
      <c r="E79" s="566">
        <f t="shared" si="1"/>
        <v>0</v>
      </c>
      <c r="F79" s="567">
        <f>+[1]OTCHET!F467+[1]OTCHET!F470</f>
        <v>0</v>
      </c>
      <c r="G79" s="568">
        <f>+[1]OTCHET!G467+[1]OTCHET!G470</f>
        <v>0</v>
      </c>
      <c r="H79" s="568">
        <f>+[1]OTCHET!H467+[1]OTCHET!H470</f>
        <v>0</v>
      </c>
      <c r="I79" s="569">
        <f>+[1]OTCHET!I467+[1]OTCHET!I470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[1]OTCHET!D471</f>
        <v>0</v>
      </c>
      <c r="E80" s="566">
        <f t="shared" si="1"/>
        <v>0</v>
      </c>
      <c r="F80" s="567">
        <f>[1]OTCHET!F471</f>
        <v>0</v>
      </c>
      <c r="G80" s="568">
        <f>[1]OTCHET!G471</f>
        <v>0</v>
      </c>
      <c r="H80" s="568">
        <f>[1]OTCHET!H471</f>
        <v>0</v>
      </c>
      <c r="I80" s="569">
        <f>[1]OTCHET!I471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+[1]OTCHET!D479</f>
        <v>предоставени заеми на крайни бенефициенти (-)</v>
      </c>
      <c r="E82" s="566">
        <f t="shared" si="1"/>
        <v>0</v>
      </c>
      <c r="F82" s="567">
        <f>+[1]OTCHET!F479</f>
        <v>0</v>
      </c>
      <c r="G82" s="568">
        <f>+[1]OTCHET!G479</f>
        <v>0</v>
      </c>
      <c r="H82" s="568">
        <f>+[1]OTCHET!H479</f>
        <v>0</v>
      </c>
      <c r="I82" s="569">
        <f>+[1]OTCHET!I479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+[1]OTCHET!D480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+[1]OTCHET!F480</f>
        <v>0</v>
      </c>
      <c r="G83" s="574">
        <f>+[1]OTCHET!G480</f>
        <v>0</v>
      </c>
      <c r="H83" s="574">
        <f>+[1]OTCHET!H480</f>
        <v>0</v>
      </c>
      <c r="I83" s="575">
        <f>+[1]OTCHET!I480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[1]OTCHET!D535</f>
        <v>0</v>
      </c>
      <c r="E84" s="512">
        <f t="shared" si="1"/>
        <v>0</v>
      </c>
      <c r="F84" s="513">
        <f>[1]OTCHET!F535</f>
        <v>0</v>
      </c>
      <c r="G84" s="514">
        <f>[1]OTCHET!G535</f>
        <v>0</v>
      </c>
      <c r="H84" s="514">
        <f>[1]OTCHET!H535</f>
        <v>0</v>
      </c>
      <c r="I84" s="515">
        <f>[1]OTCHET!I535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[1]OTCHET!D536</f>
        <v>0</v>
      </c>
      <c r="E85" s="516">
        <f t="shared" si="1"/>
        <v>0</v>
      </c>
      <c r="F85" s="517">
        <f>[1]OTCHET!F536</f>
        <v>0</v>
      </c>
      <c r="G85" s="518">
        <f>[1]OTCHET!G536</f>
        <v>0</v>
      </c>
      <c r="H85" s="518">
        <f>[1]OTCHET!H536</f>
        <v>0</v>
      </c>
      <c r="I85" s="519">
        <f>[1]OTCHET!I536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-7902</v>
      </c>
      <c r="F86" s="521">
        <f t="shared" ref="F86:I86" si="11">+F87+F88</f>
        <v>-3951</v>
      </c>
      <c r="G86" s="522">
        <f>+G87+G88</f>
        <v>-2991</v>
      </c>
      <c r="H86" s="522">
        <f>+H87+H88</f>
        <v>0</v>
      </c>
      <c r="I86" s="523">
        <f>+I87+I88</f>
        <v>-960</v>
      </c>
    </row>
    <row r="87" spans="1:9" ht="15.75">
      <c r="A87" s="560" t="s">
        <v>144</v>
      </c>
      <c r="B87" s="560" t="s">
        <v>145</v>
      </c>
      <c r="C87" s="577"/>
      <c r="D87" s="561" t="e">
        <f>+[1]OTCHET!D503+[1]OTCHET!D512+[1]OTCHET!D516+[1]OTCHET!D543</f>
        <v>#VALUE!</v>
      </c>
      <c r="E87" s="561">
        <f t="shared" si="1"/>
        <v>0</v>
      </c>
      <c r="F87" s="562">
        <f>+[1]OTCHET!F503+[1]OTCHET!F512+[1]OTCHET!F516+[1]OTCHET!F543</f>
        <v>0</v>
      </c>
      <c r="G87" s="563">
        <f>+[1]OTCHET!G503+[1]OTCHET!G512+[1]OTCHET!G516+[1]OTCHET!G543</f>
        <v>0</v>
      </c>
      <c r="H87" s="563">
        <f>+[1]OTCHET!H503+[1]OTCHET!H512+[1]OTCHET!H516+[1]OTCHET!H543</f>
        <v>0</v>
      </c>
      <c r="I87" s="564">
        <f>+[1]OTCHET!I503+[1]OTCHET!I512+[1]OTCHET!I516+[1]OTCHET!I543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+[1]OTCHET!D521+[1]OTCHET!D524+[1]OTCHET!D544</f>
        <v>0</v>
      </c>
      <c r="E88" s="572">
        <f t="shared" si="1"/>
        <v>-7902</v>
      </c>
      <c r="F88" s="573">
        <f>+[1]OTCHET!F521+[1]OTCHET!F524+[1]OTCHET!F544</f>
        <v>-3951</v>
      </c>
      <c r="G88" s="574">
        <f>+[1]OTCHET!G521+[1]OTCHET!G524+[1]OTCHET!G544</f>
        <v>-2991</v>
      </c>
      <c r="H88" s="574">
        <f>+[1]OTCHET!H521+[1]OTCHET!H524+[1]OTCHET!H544</f>
        <v>0</v>
      </c>
      <c r="I88" s="575">
        <f>+[1]OTCHET!I521+[1]OTCHET!I524+[1]OTCHET!I544</f>
        <v>-960</v>
      </c>
    </row>
    <row r="89" spans="1:9" ht="15.75">
      <c r="A89" s="473" t="s">
        <v>148</v>
      </c>
      <c r="B89" s="474" t="s">
        <v>149</v>
      </c>
      <c r="C89" s="579"/>
      <c r="D89" s="512">
        <f>[1]OTCHET!D531</f>
        <v>0</v>
      </c>
      <c r="E89" s="512">
        <f t="shared" ref="E89:E96" si="12">+F89+G89+H89+I89</f>
        <v>0</v>
      </c>
      <c r="F89" s="513">
        <f>[1]OTCHET!F531</f>
        <v>0</v>
      </c>
      <c r="G89" s="514">
        <f>[1]OTCHET!G531</f>
        <v>0</v>
      </c>
      <c r="H89" s="514">
        <f>[1]OTCHET!H531</f>
        <v>0</v>
      </c>
      <c r="I89" s="515">
        <f>[1]OTCHET!I531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+[1]OTCHET!D567+[1]OTCHET!D568+[1]OTCHET!D569+[1]OTCHET!D570+[1]OTCHET!D571+[1]OTCHET!D572</f>
        <v>#VALUE!</v>
      </c>
      <c r="E90" s="516">
        <f t="shared" si="12"/>
        <v>85876</v>
      </c>
      <c r="F90" s="517">
        <f>+[1]OTCHET!F567+[1]OTCHET!F568+[1]OTCHET!F569+[1]OTCHET!F570+[1]OTCHET!F571+[1]OTCHET!F572</f>
        <v>42938</v>
      </c>
      <c r="G90" s="518">
        <f>+[1]OTCHET!G567+[1]OTCHET!G568+[1]OTCHET!G569+[1]OTCHET!G570+[1]OTCHET!G571+[1]OTCHET!G572</f>
        <v>42938</v>
      </c>
      <c r="H90" s="518">
        <f>+[1]OTCHET!H567+[1]OTCHET!H568+[1]OTCHET!H569+[1]OTCHET!H570+[1]OTCHET!H571+[1]OTCHET!H572</f>
        <v>0</v>
      </c>
      <c r="I90" s="519">
        <f>+[1]OTCHET!I567+[1]OTCHET!I568+[1]OTCHET!I569+[1]OTCHET!I570+[1]OTCHET!I571+[1]OTCHET!I572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+[1]OTCHET!D573+[1]OTCHET!D574+[1]OTCHET!D575+[1]OTCHET!D576+[1]OTCHET!D577+[1]OTCHET!D578+[1]OTCHET!D579</f>
        <v>#VALUE!</v>
      </c>
      <c r="E91" s="424">
        <f t="shared" si="12"/>
        <v>-77974</v>
      </c>
      <c r="F91" s="425">
        <f>+[1]OTCHET!F573+[1]OTCHET!F574+[1]OTCHET!F575+[1]OTCHET!F576+[1]OTCHET!F577+[1]OTCHET!F578+[1]OTCHET!F579</f>
        <v>-38987</v>
      </c>
      <c r="G91" s="426">
        <f>+[1]OTCHET!G573+[1]OTCHET!G574+[1]OTCHET!G575+[1]OTCHET!G576+[1]OTCHET!G577+[1]OTCHET!G578+[1]OTCHET!G579</f>
        <v>-38987</v>
      </c>
      <c r="H91" s="426">
        <f>+[1]OTCHET!H573+[1]OTCHET!H574+[1]OTCHET!H575+[1]OTCHET!H576+[1]OTCHET!H577+[1]OTCHET!H578+[1]OTCHET!H579</f>
        <v>0</v>
      </c>
      <c r="I91" s="427">
        <f>+[1]OTCHET!I573+[1]OTCHET!I574+[1]OTCHET!I575+[1]OTCHET!I576+[1]OTCHET!I577+[1]OTCHET!I578+[1]OTCHET!I579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+[1]OTCHET!D580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+[1]OTCHET!F580</f>
        <v>0</v>
      </c>
      <c r="G92" s="426">
        <f>+[1]OTCHET!G580</f>
        <v>0</v>
      </c>
      <c r="H92" s="426">
        <f>+[1]OTCHET!H580</f>
        <v>0</v>
      </c>
      <c r="I92" s="427">
        <f>+[1]OTCHET!I580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+[1]OTCHET!D587+[1]OTCHET!D588</f>
        <v>#VALUE!</v>
      </c>
      <c r="E93" s="424">
        <f t="shared" si="12"/>
        <v>0</v>
      </c>
      <c r="F93" s="425">
        <f>+[1]OTCHET!F587+[1]OTCHET!F588</f>
        <v>0</v>
      </c>
      <c r="G93" s="426">
        <f>+[1]OTCHET!G587+[1]OTCHET!G588</f>
        <v>0</v>
      </c>
      <c r="H93" s="426">
        <f>+[1]OTCHET!H587+[1]OTCHET!H588</f>
        <v>0</v>
      </c>
      <c r="I93" s="427">
        <f>+[1]OTCHET!I587+[1]OTCHET!I588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+[1]OTCHET!D589+[1]OTCHET!D590</f>
        <v>#VALUE!</v>
      </c>
      <c r="E94" s="424">
        <f t="shared" si="12"/>
        <v>0</v>
      </c>
      <c r="F94" s="425">
        <f>+[1]OTCHET!F589+[1]OTCHET!F590</f>
        <v>0</v>
      </c>
      <c r="G94" s="426">
        <f>+[1]OTCHET!G589+[1]OTCHET!G590</f>
        <v>0</v>
      </c>
      <c r="H94" s="426">
        <f>+[1]OTCHET!H589+[1]OTCHET!H590</f>
        <v>0</v>
      </c>
      <c r="I94" s="427">
        <f>+[1]OTCHET!I589+[1]OTCHET!I590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[1]OTCHET!D591</f>
        <v>0</v>
      </c>
      <c r="E95" s="386">
        <f t="shared" si="12"/>
        <v>0</v>
      </c>
      <c r="F95" s="387">
        <f>[1]OTCHET!F591</f>
        <v>0</v>
      </c>
      <c r="G95" s="388">
        <f>[1]OTCHET!G591</f>
        <v>-960</v>
      </c>
      <c r="H95" s="388">
        <f>[1]OTCHET!H591</f>
        <v>0</v>
      </c>
      <c r="I95" s="389">
        <f>[1]OTCHET!I591</f>
        <v>960</v>
      </c>
    </row>
    <row r="96" spans="1:9" ht="16.5" thickBot="1">
      <c r="A96" s="581" t="s">
        <v>162</v>
      </c>
      <c r="B96" s="581" t="s">
        <v>163</v>
      </c>
      <c r="C96" s="581"/>
      <c r="D96" s="582" t="str">
        <f>+[1]OTCHET!D594</f>
        <v>покупко-продажба на валута (+/-)</v>
      </c>
      <c r="E96" s="582">
        <f t="shared" si="12"/>
        <v>0</v>
      </c>
      <c r="F96" s="583">
        <f>+[1]OTCHET!F594</f>
        <v>0</v>
      </c>
      <c r="G96" s="584">
        <f>+[1]OTCHET!G594</f>
        <v>0</v>
      </c>
      <c r="H96" s="584">
        <f>+[1]OTCHET!H594</f>
        <v>0</v>
      </c>
      <c r="I96" s="585">
        <f>+[1]OTCHET!I594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A97" sqref="A97:XFD10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43585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+[2]OTCHET!D15</f>
        <v>ФИНАНСОВО-ПРАВНА ФОРМА</v>
      </c>
      <c r="E15" s="278">
        <f>[2]OTCHET!E15</f>
        <v>96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131835</v>
      </c>
      <c r="F22" s="377">
        <f t="shared" si="0"/>
        <v>131835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[2]OTCHET!D22+[2]OTCHET!D28+[2]OTCHET!D33+[2]OTCHET!D39+[2]OTCHET!D47+[2]OTCHET!D52+[2]OTCHET!D58+[2]OTCHET!D61+[2]OTCHET!D64+[2]OTCHET!D65+[2]OTCHET!D72+[2]OTCHET!D73</f>
        <v>0</v>
      </c>
      <c r="E23" s="381">
        <f t="shared" ref="E23:E88" si="1">+F23+G23+H23+I23</f>
        <v>0</v>
      </c>
      <c r="F23" s="382">
        <f>[2]OTCHET!F22+[2]OTCHET!F28+[2]OTCHET!F33+[2]OTCHET!F39+[2]OTCHET!F47+[2]OTCHET!F52+[2]OTCHET!F58+[2]OTCHET!F61+[2]OTCHET!F64+[2]OTCHET!F65+[2]OTCHET!F72+[2]OTCHET!F73</f>
        <v>0</v>
      </c>
      <c r="G23" s="383">
        <f>[2]OTCHET!G22+[2]OTCHET!G28+[2]OTCHET!G33+[2]OTCHET!G39+[2]OTCHET!G47+[2]OTCHET!G52+[2]OTCHET!G58+[2]OTCHET!G61+[2]OTCHET!G64+[2]OTCHET!G65+[2]OTCHET!G72+[2]OTCHET!G73</f>
        <v>0</v>
      </c>
      <c r="H23" s="383">
        <f>[2]OTCHET!H22+[2]OTCHET!H28+[2]OTCHET!H33+[2]OTCHET!H39+[2]OTCHET!H47+[2]OTCHET!H52+[2]OTCHET!H58+[2]OTCHET!H61+[2]OTCHET!H64+[2]OTCHET!H65+[2]OTCHET!H72+[2]OTCHET!H73</f>
        <v>0</v>
      </c>
      <c r="I23" s="384">
        <f>[2]OTCHET!I22+[2]OTCHET!I28+[2]OTCHET!I33+[2]OTCHET!I39+[2]OTCHET!I47+[2]OTCHET!I52+[2]OTCHET!I58+[2]OTCHET!I61+[2]OTCHET!I64+[2]OTCHET!I65+[2]OTCHET!I72+[2]OTCHET!I73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-174</v>
      </c>
      <c r="F25" s="392">
        <f t="shared" ref="F25:I25" si="2">+F26+F30+F31+F32+F33</f>
        <v>-174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[2]OTCHET!D74</f>
        <v>0</v>
      </c>
      <c r="E26" s="396">
        <f t="shared" si="1"/>
        <v>0</v>
      </c>
      <c r="F26" s="397">
        <f>[2]OTCHET!F74</f>
        <v>0</v>
      </c>
      <c r="G26" s="398">
        <f>[2]OTCHET!G74</f>
        <v>0</v>
      </c>
      <c r="H26" s="398">
        <f>[2]OTCHET!H74</f>
        <v>0</v>
      </c>
      <c r="I26" s="399">
        <f>[2]OTCHET!I74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[2]OTCHET!D75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[2]OTCHET!F75</f>
        <v>0</v>
      </c>
      <c r="G27" s="404">
        <f>[2]OTCHET!G75</f>
        <v>0</v>
      </c>
      <c r="H27" s="404">
        <f>[2]OTCHET!H75</f>
        <v>0</v>
      </c>
      <c r="I27" s="405">
        <f>[2]OTCHET!I75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[2]OTCHET!D77</f>
        <v>нетни приходи от продажби на услуги, стоки и продукция</v>
      </c>
      <c r="E28" s="408">
        <f t="shared" si="1"/>
        <v>0</v>
      </c>
      <c r="F28" s="409">
        <f>[2]OTCHET!F77</f>
        <v>0</v>
      </c>
      <c r="G28" s="410">
        <f>[2]OTCHET!G77</f>
        <v>0</v>
      </c>
      <c r="H28" s="410">
        <f>[2]OTCHET!H77</f>
        <v>0</v>
      </c>
      <c r="I28" s="411">
        <f>[2]OTCHET!I77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+[2]OTCHET!D78+[2]OTCHET!D79</f>
        <v>#VALUE!</v>
      </c>
      <c r="E29" s="414">
        <f t="shared" si="1"/>
        <v>0</v>
      </c>
      <c r="F29" s="415">
        <f>+[2]OTCHET!F78+[2]OTCHET!F79</f>
        <v>0</v>
      </c>
      <c r="G29" s="416">
        <f>+[2]OTCHET!G78+[2]OTCHET!G79</f>
        <v>0</v>
      </c>
      <c r="H29" s="416">
        <f>+[2]OTCHET!H78+[2]OTCHET!H79</f>
        <v>0</v>
      </c>
      <c r="I29" s="417">
        <f>+[2]OTCHET!I78+[2]OTCHET!I79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[2]OTCHET!D90+[2]OTCHET!D93+[2]OTCHET!D94</f>
        <v>0</v>
      </c>
      <c r="E30" s="419">
        <f t="shared" si="1"/>
        <v>0</v>
      </c>
      <c r="F30" s="420">
        <f>[2]OTCHET!F90+[2]OTCHET!F93+[2]OTCHET!F94</f>
        <v>0</v>
      </c>
      <c r="G30" s="421">
        <f>[2]OTCHET!G90+[2]OTCHET!G93+[2]OTCHET!G94</f>
        <v>0</v>
      </c>
      <c r="H30" s="421">
        <f>[2]OTCHET!H90+[2]OTCHET!H93+[2]OTCHET!H94</f>
        <v>0</v>
      </c>
      <c r="I30" s="422">
        <f>[2]OTCHET!I90+[2]OTCHET!I93+[2]OTCHET!I94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[2]OTCHET!D108</f>
        <v>0</v>
      </c>
      <c r="E31" s="424">
        <f t="shared" si="1"/>
        <v>0</v>
      </c>
      <c r="F31" s="425">
        <f>[2]OTCHET!F108</f>
        <v>0</v>
      </c>
      <c r="G31" s="426">
        <f>[2]OTCHET!G108</f>
        <v>0</v>
      </c>
      <c r="H31" s="426">
        <f>[2]OTCHET!H108</f>
        <v>0</v>
      </c>
      <c r="I31" s="427">
        <f>[2]OTCHET!I108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[2]OTCHET!D112+[2]OTCHET!D121+[2]OTCHET!D137+[2]OTCHET!D138</f>
        <v>0</v>
      </c>
      <c r="E32" s="424">
        <f t="shared" si="1"/>
        <v>-174</v>
      </c>
      <c r="F32" s="425">
        <f>[2]OTCHET!F112+[2]OTCHET!F121+[2]OTCHET!F137+[2]OTCHET!F138</f>
        <v>-174</v>
      </c>
      <c r="G32" s="426">
        <f>[2]OTCHET!G112+[2]OTCHET!G121+[2]OTCHET!G137+[2]OTCHET!G138</f>
        <v>0</v>
      </c>
      <c r="H32" s="426">
        <f>[2]OTCHET!H112+[2]OTCHET!H121+[2]OTCHET!H137+[2]OTCHET!H138</f>
        <v>0</v>
      </c>
      <c r="I32" s="427">
        <f>[2]OTCHET!I112+[2]OTCHET!I121+[2]OTCHET!I137+[2]OTCHET!I138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[2]OTCHET!D125</f>
        <v>0</v>
      </c>
      <c r="E33" s="386">
        <f t="shared" si="1"/>
        <v>0</v>
      </c>
      <c r="F33" s="387">
        <f>[2]OTCHET!F125</f>
        <v>0</v>
      </c>
      <c r="G33" s="388">
        <f>[2]OTCHET!G125</f>
        <v>0</v>
      </c>
      <c r="H33" s="388">
        <f>[2]OTCHET!H125</f>
        <v>0</v>
      </c>
      <c r="I33" s="389">
        <f>[2]OTCHET!I125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+[2]OTCHET!D139</f>
        <v>0</v>
      </c>
      <c r="E36" s="442">
        <f t="shared" si="1"/>
        <v>0</v>
      </c>
      <c r="F36" s="443">
        <f>+[2]OTCHET!F139</f>
        <v>0</v>
      </c>
      <c r="G36" s="444">
        <f>+[2]OTCHET!G139</f>
        <v>0</v>
      </c>
      <c r="H36" s="444">
        <f>+[2]OTCHET!H139</f>
        <v>0</v>
      </c>
      <c r="I36" s="445">
        <f>+[2]OTCHET!I139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[2]OTCHET!D142+[2]OTCHET!D151+[2]OTCHET!D160</f>
        <v>0</v>
      </c>
      <c r="E37" s="447">
        <f t="shared" si="1"/>
        <v>132009</v>
      </c>
      <c r="F37" s="448">
        <f>[2]OTCHET!F142+[2]OTCHET!F151+[2]OTCHET!F160</f>
        <v>132009</v>
      </c>
      <c r="G37" s="449">
        <f>[2]OTCHET!G142+[2]OTCHET!G151+[2]OTCHET!G160</f>
        <v>0</v>
      </c>
      <c r="H37" s="449">
        <f>[2]OTCHET!H142+[2]OTCHET!H151+[2]OTCHET!H160</f>
        <v>0</v>
      </c>
      <c r="I37" s="450">
        <f>[2]OTCHET!I142+[2]OTCHET!I151+[2]OTCHET!I160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539866</v>
      </c>
      <c r="F38" s="455">
        <f t="shared" si="3"/>
        <v>539866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29784</v>
      </c>
      <c r="F39" s="461">
        <f t="shared" si="4"/>
        <v>29784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[2]OTCHET!D187</f>
        <v>0</v>
      </c>
      <c r="E40" s="318">
        <f t="shared" si="1"/>
        <v>0</v>
      </c>
      <c r="F40" s="315">
        <f>[2]OTCHET!F187</f>
        <v>0</v>
      </c>
      <c r="G40" s="302">
        <f>[2]OTCHET!G187</f>
        <v>0</v>
      </c>
      <c r="H40" s="302">
        <f>[2]OTCHET!H187</f>
        <v>0</v>
      </c>
      <c r="I40" s="303">
        <f>[2]OTCHET!I187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[2]OTCHET!D190</f>
        <v>0</v>
      </c>
      <c r="E41" s="319">
        <f t="shared" si="1"/>
        <v>28733</v>
      </c>
      <c r="F41" s="316">
        <f>[2]OTCHET!F190</f>
        <v>28733</v>
      </c>
      <c r="G41" s="306">
        <f>[2]OTCHET!G190</f>
        <v>0</v>
      </c>
      <c r="H41" s="306">
        <f>[2]OTCHET!H190</f>
        <v>0</v>
      </c>
      <c r="I41" s="307">
        <f>[2]OTCHET!I190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+[2]OTCHET!D196+[2]OTCHET!D204</f>
        <v>0</v>
      </c>
      <c r="E42" s="320">
        <f t="shared" si="1"/>
        <v>1051</v>
      </c>
      <c r="F42" s="317">
        <f>+[2]OTCHET!F196+[2]OTCHET!F204</f>
        <v>1051</v>
      </c>
      <c r="G42" s="310">
        <f>+[2]OTCHET!G196+[2]OTCHET!G204</f>
        <v>0</v>
      </c>
      <c r="H42" s="310">
        <f>+[2]OTCHET!H196+[2]OTCHET!H204</f>
        <v>0</v>
      </c>
      <c r="I42" s="311">
        <f>+[2]OTCHET!I196+[2]OTCHET!I204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+[2]OTCHET!D205+[2]OTCHET!D223+[2]OTCHET!D271</f>
        <v>0</v>
      </c>
      <c r="E43" s="475">
        <f t="shared" si="1"/>
        <v>114765</v>
      </c>
      <c r="F43" s="476">
        <f>+[2]OTCHET!F205+[2]OTCHET!F223+[2]OTCHET!F271</f>
        <v>114765</v>
      </c>
      <c r="G43" s="477">
        <f>+[2]OTCHET!G205+[2]OTCHET!G223+[2]OTCHET!G271</f>
        <v>0</v>
      </c>
      <c r="H43" s="477">
        <f>+[2]OTCHET!H205+[2]OTCHET!H223+[2]OTCHET!H271</f>
        <v>0</v>
      </c>
      <c r="I43" s="478">
        <f>+[2]OTCHET!I205+[2]OTCHET!I223+[2]OTCHET!I271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+[2]OTCHET!D227+[2]OTCHET!D233+[2]OTCHET!D236+[2]OTCHET!D237+[2]OTCHET!D238+[2]OTCHET!D239+[2]OTCHET!D240</f>
        <v>0</v>
      </c>
      <c r="E44" s="386">
        <f t="shared" si="1"/>
        <v>0</v>
      </c>
      <c r="F44" s="387">
        <f>+[2]OTCHET!F227+[2]OTCHET!F233+[2]OTCHET!F236+[2]OTCHET!F237+[2]OTCHET!F238+[2]OTCHET!F239+[2]OTCHET!F240</f>
        <v>0</v>
      </c>
      <c r="G44" s="388">
        <f>+[2]OTCHET!G227+[2]OTCHET!G233+[2]OTCHET!G236+[2]OTCHET!G237+[2]OTCHET!G238+[2]OTCHET!G239+[2]OTCHET!G240</f>
        <v>0</v>
      </c>
      <c r="H44" s="388">
        <f>+[2]OTCHET!H227+[2]OTCHET!H233+[2]OTCHET!H236+[2]OTCHET!H237+[2]OTCHET!H238+[2]OTCHET!H239+[2]OTCHET!H240</f>
        <v>0</v>
      </c>
      <c r="I44" s="389">
        <f>+[2]OTCHET!I227+[2]OTCHET!I233+[2]OTCHET!I236+[2]OTCHET!I237+[2]OTCHET!I238+[2]OTCHET!I239+[2]OTCHET!I240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+[2]OTCHET!D236+[2]OTCHET!D237+[2]OTCHET!D238+[2]OTCHET!D239+[2]OTCHET!D243+[2]OTCHET!D244+[2]OTCHET!D248</f>
        <v>#VALUE!</v>
      </c>
      <c r="E45" s="481">
        <f t="shared" si="1"/>
        <v>0</v>
      </c>
      <c r="F45" s="482">
        <f>+[2]OTCHET!F236+[2]OTCHET!F237+[2]OTCHET!F238+[2]OTCHET!F239+[2]OTCHET!F243+[2]OTCHET!F244+[2]OTCHET!F248</f>
        <v>0</v>
      </c>
      <c r="G45" s="483">
        <f>+[2]OTCHET!G236+[2]OTCHET!G237+[2]OTCHET!G238+[2]OTCHET!G239+[2]OTCHET!G243+[2]OTCHET!G244+[2]OTCHET!G248</f>
        <v>0</v>
      </c>
      <c r="H45" s="3">
        <f>+[2]OTCHET!H236+[2]OTCHET!H237+[2]OTCHET!H238+[2]OTCHET!H239+[2]OTCHET!H243+[2]OTCHET!H244+[2]OTCHET!H248</f>
        <v>0</v>
      </c>
      <c r="I45" s="484">
        <f>+[2]OTCHET!I236+[2]OTCHET!I237+[2]OTCHET!I238+[2]OTCHET!I239+[2]OTCHET!I243+[2]OTCHET!I244+[2]OTCHET!I248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+[2]OTCHET!D255+[2]OTCHET!D256+[2]OTCHET!D257+[2]OTCHET!D258</f>
        <v>0</v>
      </c>
      <c r="E46" s="475">
        <f t="shared" si="1"/>
        <v>395317</v>
      </c>
      <c r="F46" s="476">
        <f>+[2]OTCHET!F255+[2]OTCHET!F256+[2]OTCHET!F257+[2]OTCHET!F258</f>
        <v>395317</v>
      </c>
      <c r="G46" s="477">
        <f>+[2]OTCHET!G255+[2]OTCHET!G256+[2]OTCHET!G257+[2]OTCHET!G258</f>
        <v>0</v>
      </c>
      <c r="H46" s="477">
        <f>+[2]OTCHET!H255+[2]OTCHET!H256+[2]OTCHET!H257+[2]OTCHET!H258</f>
        <v>0</v>
      </c>
      <c r="I46" s="478">
        <f>+[2]OTCHET!I255+[2]OTCHET!I256+[2]OTCHET!I257+[2]OTCHET!I258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+[2]OTCHET!D256</f>
        <v>0</v>
      </c>
      <c r="E47" s="481">
        <f t="shared" si="1"/>
        <v>0</v>
      </c>
      <c r="F47" s="482">
        <f>+[2]OTCHET!F256</f>
        <v>0</v>
      </c>
      <c r="G47" s="483">
        <f>+[2]OTCHET!G256</f>
        <v>0</v>
      </c>
      <c r="H47" s="3">
        <f>+[2]OTCHET!H256</f>
        <v>0</v>
      </c>
      <c r="I47" s="484">
        <f>+[2]OTCHET!I256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+[2]OTCHET!D265+[2]OTCHET!D269+[2]OTCHET!D270</f>
        <v>0</v>
      </c>
      <c r="E48" s="424">
        <f t="shared" si="1"/>
        <v>0</v>
      </c>
      <c r="F48" s="420">
        <f>+[2]OTCHET!F265+[2]OTCHET!F269+[2]OTCHET!F270</f>
        <v>0</v>
      </c>
      <c r="G48" s="421">
        <f>+[2]OTCHET!G265+[2]OTCHET!G269+[2]OTCHET!G270</f>
        <v>0</v>
      </c>
      <c r="H48" s="421">
        <f>+[2]OTCHET!H265+[2]OTCHET!H269+[2]OTCHET!H270</f>
        <v>0</v>
      </c>
      <c r="I48" s="422">
        <f>+[2]OTCHET!I265+[2]OTCHET!I269+[2]OTCHET!I270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[2]OTCHET!D275+[2]OTCHET!D276+[2]OTCHET!D284+[2]OTCHET!D287</f>
        <v>0</v>
      </c>
      <c r="E49" s="424">
        <f t="shared" si="1"/>
        <v>0</v>
      </c>
      <c r="F49" s="425">
        <f>[2]OTCHET!F275+[2]OTCHET!F276+[2]OTCHET!F284+[2]OTCHET!F287</f>
        <v>0</v>
      </c>
      <c r="G49" s="426">
        <f>[2]OTCHET!G275+[2]OTCHET!G276+[2]OTCHET!G284+[2]OTCHET!G287</f>
        <v>0</v>
      </c>
      <c r="H49" s="426">
        <f>[2]OTCHET!H275+[2]OTCHET!H276+[2]OTCHET!H284+[2]OTCHET!H287</f>
        <v>0</v>
      </c>
      <c r="I49" s="427">
        <f>[2]OTCHET!I275+[2]OTCHET!I276+[2]OTCHET!I284+[2]OTCHET!I287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+[2]OTCHET!D288</f>
        <v>0</v>
      </c>
      <c r="E50" s="424">
        <f t="shared" si="1"/>
        <v>0</v>
      </c>
      <c r="F50" s="425">
        <f>+[2]OTCHET!F288</f>
        <v>0</v>
      </c>
      <c r="G50" s="426">
        <f>+[2]OTCHET!G288</f>
        <v>0</v>
      </c>
      <c r="H50" s="426">
        <f>+[2]OTCHET!H288</f>
        <v>0</v>
      </c>
      <c r="I50" s="427">
        <f>+[2]OTCHET!I288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+[2]OTCHET!D272</f>
        <v>0</v>
      </c>
      <c r="E51" s="386">
        <f>+F51+G51+H51+I51</f>
        <v>0</v>
      </c>
      <c r="F51" s="387">
        <f>+[2]OTCHET!F272</f>
        <v>0</v>
      </c>
      <c r="G51" s="388">
        <f>+[2]OTCHET!G272</f>
        <v>0</v>
      </c>
      <c r="H51" s="388">
        <f>+[2]OTCHET!H272</f>
        <v>0</v>
      </c>
      <c r="I51" s="389">
        <f>+[2]OTCHET!I272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+[2]OTCHET!D293</f>
        <v>0</v>
      </c>
      <c r="E52" s="386">
        <f t="shared" si="1"/>
        <v>0</v>
      </c>
      <c r="F52" s="387">
        <f>+[2]OTCHET!F293</f>
        <v>0</v>
      </c>
      <c r="G52" s="388">
        <f>+[2]OTCHET!G293</f>
        <v>0</v>
      </c>
      <c r="H52" s="388">
        <f>+[2]OTCHET!H293</f>
        <v>0</v>
      </c>
      <c r="I52" s="389">
        <f>+[2]OTCHET!I293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[2]OTCHET!D294</f>
        <v>плащания за попълване на държавния резерв</v>
      </c>
      <c r="E53" s="490">
        <f t="shared" si="1"/>
        <v>0</v>
      </c>
      <c r="F53" s="491">
        <f>[2]OTCHET!F294</f>
        <v>0</v>
      </c>
      <c r="G53" s="492">
        <f>[2]OTCHET!G294</f>
        <v>0</v>
      </c>
      <c r="H53" s="492">
        <f>[2]OTCHET!H294</f>
        <v>0</v>
      </c>
      <c r="I53" s="493">
        <f>[2]OTCHET!I294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[2]OTCHET!D296</f>
        <v>постъпления от продажба на държавния резерв (-)</v>
      </c>
      <c r="E54" s="497">
        <f t="shared" si="1"/>
        <v>0</v>
      </c>
      <c r="F54" s="498">
        <f>[2]OTCHET!F296</f>
        <v>0</v>
      </c>
      <c r="G54" s="499">
        <f>[2]OTCHET!G296</f>
        <v>0</v>
      </c>
      <c r="H54" s="499">
        <f>[2]OTCHET!H296</f>
        <v>0</v>
      </c>
      <c r="I54" s="500">
        <f>[2]OTCHET!I296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+[2]OTCHET!D297</f>
        <v>0</v>
      </c>
      <c r="E55" s="502">
        <f t="shared" si="1"/>
        <v>0</v>
      </c>
      <c r="F55" s="503">
        <f>+[2]OTCHET!F297</f>
        <v>0</v>
      </c>
      <c r="G55" s="504">
        <f>+[2]OTCHET!G297</f>
        <v>0</v>
      </c>
      <c r="H55" s="504">
        <f>+[2]OTCHET!H297</f>
        <v>0</v>
      </c>
      <c r="I55" s="505">
        <f>+[2]OTCHET!I297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130811</v>
      </c>
      <c r="F56" s="509">
        <f t="shared" si="5"/>
        <v>130811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+[2]OTCHET!D361+[2]OTCHET!D375+[2]OTCHET!D388</f>
        <v>0</v>
      </c>
      <c r="E57" s="512">
        <f t="shared" si="1"/>
        <v>0</v>
      </c>
      <c r="F57" s="513">
        <f>+[2]OTCHET!F361+[2]OTCHET!F375+[2]OTCHET!F388</f>
        <v>0</v>
      </c>
      <c r="G57" s="514">
        <f>+[2]OTCHET!G361+[2]OTCHET!G375+[2]OTCHET!G388</f>
        <v>0</v>
      </c>
      <c r="H57" s="514">
        <f>+[2]OTCHET!H361+[2]OTCHET!H375+[2]OTCHET!H388</f>
        <v>0</v>
      </c>
      <c r="I57" s="515">
        <f>+[2]OTCHET!I361+[2]OTCHET!I375+[2]OTCHET!I388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+[2]OTCHET!D383+[2]OTCHET!D391+[2]OTCHET!D396+[2]OTCHET!D399+[2]OTCHET!D402+[2]OTCHET!D405+[2]OTCHET!D406+[2]OTCHET!D409+[2]OTCHET!D422+[2]OTCHET!D423+[2]OTCHET!D424+[2]OTCHET!D425+[2]OTCHET!D426</f>
        <v>0</v>
      </c>
      <c r="E58" s="516">
        <f t="shared" si="1"/>
        <v>130811</v>
      </c>
      <c r="F58" s="517">
        <f>+[2]OTCHET!F383+[2]OTCHET!F391+[2]OTCHET!F396+[2]OTCHET!F399+[2]OTCHET!F402+[2]OTCHET!F405+[2]OTCHET!F406+[2]OTCHET!F409+[2]OTCHET!F422+[2]OTCHET!F423+[2]OTCHET!F424+[2]OTCHET!F425+[2]OTCHET!F426</f>
        <v>130811</v>
      </c>
      <c r="G58" s="518">
        <f>+[2]OTCHET!G383+[2]OTCHET!G391+[2]OTCHET!G396+[2]OTCHET!G399+[2]OTCHET!G402+[2]OTCHET!G405+[2]OTCHET!G406+[2]OTCHET!G409+[2]OTCHET!G422+[2]OTCHET!G423+[2]OTCHET!G424+[2]OTCHET!G425+[2]OTCHET!G426</f>
        <v>0</v>
      </c>
      <c r="H58" s="518">
        <f>+[2]OTCHET!H383+[2]OTCHET!H391+[2]OTCHET!H396+[2]OTCHET!H399+[2]OTCHET!H402+[2]OTCHET!H405+[2]OTCHET!H406+[2]OTCHET!H409+[2]OTCHET!H422+[2]OTCHET!H423+[2]OTCHET!H424+[2]OTCHET!H425+[2]OTCHET!H426</f>
        <v>0</v>
      </c>
      <c r="I58" s="519">
        <f>+[2]OTCHET!I383+[2]OTCHET!I391+[2]OTCHET!I396+[2]OTCHET!I399+[2]OTCHET!I402+[2]OTCHET!I405+[2]OTCHET!I406+[2]OTCHET!I409+[2]OTCHET!I422+[2]OTCHET!I423+[2]OTCHET!I424+[2]OTCHET!I425+[2]OTCHET!I426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+[2]OTCHET!D422+[2]OTCHET!D423+[2]OTCHET!D424+[2]OTCHET!D425+[2]OTCHET!D426</f>
        <v>0</v>
      </c>
      <c r="E59" s="520">
        <f t="shared" si="1"/>
        <v>0</v>
      </c>
      <c r="F59" s="521">
        <f>+[2]OTCHET!F422+[2]OTCHET!F423+[2]OTCHET!F424+[2]OTCHET!F425+[2]OTCHET!F426</f>
        <v>0</v>
      </c>
      <c r="G59" s="522">
        <f>+[2]OTCHET!G422+[2]OTCHET!G423+[2]OTCHET!G424+[2]OTCHET!G425+[2]OTCHET!G426</f>
        <v>0</v>
      </c>
      <c r="H59" s="522">
        <f>+[2]OTCHET!H422+[2]OTCHET!H423+[2]OTCHET!H424+[2]OTCHET!H425+[2]OTCHET!H426</f>
        <v>0</v>
      </c>
      <c r="I59" s="523">
        <f>+[2]OTCHET!I422+[2]OTCHET!I423+[2]OTCHET!I424+[2]OTCHET!I425+[2]OTCHET!I426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[2]OTCHET!D405</f>
        <v>0</v>
      </c>
      <c r="E60" s="526">
        <f t="shared" si="1"/>
        <v>0</v>
      </c>
      <c r="F60" s="527">
        <f>[2]OTCHET!F405</f>
        <v>0</v>
      </c>
      <c r="G60" s="528">
        <f>[2]OTCHET!G405</f>
        <v>0</v>
      </c>
      <c r="H60" s="528">
        <f>[2]OTCHET!H405</f>
        <v>0</v>
      </c>
      <c r="I60" s="529">
        <f>[2]OTCHET!I405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[2]OTCHET!D412</f>
        <v>0</v>
      </c>
      <c r="E62" s="447">
        <f t="shared" si="1"/>
        <v>0</v>
      </c>
      <c r="F62" s="448">
        <f>[2]OTCHET!F412</f>
        <v>0</v>
      </c>
      <c r="G62" s="449">
        <f>[2]OTCHET!G412</f>
        <v>0</v>
      </c>
      <c r="H62" s="449">
        <f>[2]OTCHET!H412</f>
        <v>0</v>
      </c>
      <c r="I62" s="450">
        <f>[2]OTCHET!I412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+[2]OTCHET!D249</f>
        <v>0</v>
      </c>
      <c r="E63" s="535">
        <f t="shared" si="1"/>
        <v>0</v>
      </c>
      <c r="F63" s="536">
        <f>+[2]OTCHET!F249</f>
        <v>0</v>
      </c>
      <c r="G63" s="537">
        <f>+[2]OTCHET!G249</f>
        <v>0</v>
      </c>
      <c r="H63" s="537">
        <f>+[2]OTCHET!H249</f>
        <v>0</v>
      </c>
      <c r="I63" s="538">
        <f>+[2]OTCHET!I249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-277220</v>
      </c>
      <c r="F64" s="542">
        <f t="shared" si="6"/>
        <v>-277220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277220</v>
      </c>
      <c r="F66" s="551">
        <f t="shared" ref="F66:I66" si="8">SUM(+F68+F76+F77+F84+F85+F86+F89+F90+F91+F92+F93+F94+F95)</f>
        <v>277220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+[2]OTCHET!D482+[2]OTCHET!D483+[2]OTCHET!D486+[2]OTCHET!D487+[2]OTCHET!D490+[2]OTCHET!D491+[2]OTCHET!D495</f>
        <v>#VALUE!</v>
      </c>
      <c r="E69" s="561">
        <f t="shared" si="1"/>
        <v>0</v>
      </c>
      <c r="F69" s="562">
        <f>+[2]OTCHET!F482+[2]OTCHET!F483+[2]OTCHET!F486+[2]OTCHET!F487+[2]OTCHET!F490+[2]OTCHET!F491+[2]OTCHET!F495</f>
        <v>0</v>
      </c>
      <c r="G69" s="563">
        <f>+[2]OTCHET!G482+[2]OTCHET!G483+[2]OTCHET!G486+[2]OTCHET!G487+[2]OTCHET!G490+[2]OTCHET!G491+[2]OTCHET!G495</f>
        <v>0</v>
      </c>
      <c r="H69" s="563">
        <f>+[2]OTCHET!H482+[2]OTCHET!H483+[2]OTCHET!H486+[2]OTCHET!H487+[2]OTCHET!H490+[2]OTCHET!H491+[2]OTCHET!H495</f>
        <v>0</v>
      </c>
      <c r="I69" s="564">
        <f>+[2]OTCHET!I482+[2]OTCHET!I483+[2]OTCHET!I486+[2]OTCHET!I487+[2]OTCHET!I490+[2]OTCHET!I491+[2]OTCHET!I495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+[2]OTCHET!D484+[2]OTCHET!D485+[2]OTCHET!D488+[2]OTCHET!D489+[2]OTCHET!D492+[2]OTCHET!D493+[2]OTCHET!D494+[2]OTCHET!D496</f>
        <v>#VALUE!</v>
      </c>
      <c r="E70" s="566">
        <f t="shared" si="1"/>
        <v>0</v>
      </c>
      <c r="F70" s="567">
        <f>+[2]OTCHET!F484+[2]OTCHET!F485+[2]OTCHET!F488+[2]OTCHET!F489+[2]OTCHET!F492+[2]OTCHET!F493+[2]OTCHET!F494+[2]OTCHET!F496</f>
        <v>0</v>
      </c>
      <c r="G70" s="568">
        <f>+[2]OTCHET!G484+[2]OTCHET!G485+[2]OTCHET!G488+[2]OTCHET!G489+[2]OTCHET!G492+[2]OTCHET!G493+[2]OTCHET!G494+[2]OTCHET!G496</f>
        <v>0</v>
      </c>
      <c r="H70" s="568">
        <f>+[2]OTCHET!H484+[2]OTCHET!H485+[2]OTCHET!H488+[2]OTCHET!H489+[2]OTCHET!H492+[2]OTCHET!H493+[2]OTCHET!H494+[2]OTCHET!H496</f>
        <v>0</v>
      </c>
      <c r="I70" s="569">
        <f>+[2]OTCHET!I484+[2]OTCHET!I485+[2]OTCHET!I488+[2]OTCHET!I489+[2]OTCHET!I492+[2]OTCHET!I493+[2]OTCHET!I494+[2]OTCHET!I496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+[2]OTCHET!D497</f>
        <v>0</v>
      </c>
      <c r="E71" s="566">
        <f t="shared" si="1"/>
        <v>0</v>
      </c>
      <c r="F71" s="567">
        <f>+[2]OTCHET!F497</f>
        <v>0</v>
      </c>
      <c r="G71" s="568">
        <f>+[2]OTCHET!G497</f>
        <v>0</v>
      </c>
      <c r="H71" s="568">
        <f>+[2]OTCHET!H497</f>
        <v>0</v>
      </c>
      <c r="I71" s="569">
        <f>+[2]OTCHET!I497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+[2]OTCHET!D502</f>
        <v>0</v>
      </c>
      <c r="E72" s="566">
        <f t="shared" si="1"/>
        <v>0</v>
      </c>
      <c r="F72" s="567">
        <f>+[2]OTCHET!F502</f>
        <v>0</v>
      </c>
      <c r="G72" s="568">
        <f>+[2]OTCHET!G502</f>
        <v>0</v>
      </c>
      <c r="H72" s="568">
        <f>+[2]OTCHET!H502</f>
        <v>0</v>
      </c>
      <c r="I72" s="569">
        <f>+[2]OTCHET!I502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+[2]OTCHET!D542</f>
        <v>с чуждестранни ценни книжа и финасови активи (+/-)</v>
      </c>
      <c r="E73" s="566">
        <f t="shared" si="1"/>
        <v>0</v>
      </c>
      <c r="F73" s="567">
        <f>+[2]OTCHET!F542</f>
        <v>0</v>
      </c>
      <c r="G73" s="568">
        <f>+[2]OTCHET!G542</f>
        <v>0</v>
      </c>
      <c r="H73" s="568">
        <f>+[2]OTCHET!H542</f>
        <v>0</v>
      </c>
      <c r="I73" s="569">
        <f>+[2]OTCHET!I542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+[2]OTCHET!D581+[2]OTCHET!D582</f>
        <v>#VALUE!</v>
      </c>
      <c r="E74" s="566">
        <f t="shared" si="1"/>
        <v>0</v>
      </c>
      <c r="F74" s="567">
        <f>+[2]OTCHET!F581+[2]OTCHET!F582</f>
        <v>0</v>
      </c>
      <c r="G74" s="568">
        <f>+[2]OTCHET!G581+[2]OTCHET!G582</f>
        <v>0</v>
      </c>
      <c r="H74" s="568">
        <f>+[2]OTCHET!H581+[2]OTCHET!H582</f>
        <v>0</v>
      </c>
      <c r="I74" s="569">
        <f>+[2]OTCHET!I581+[2]OTCHET!I582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+[2]OTCHET!D583+[2]OTCHET!D584+[2]OTCHET!D585</f>
        <v>#VALUE!</v>
      </c>
      <c r="E75" s="572">
        <f t="shared" si="1"/>
        <v>0</v>
      </c>
      <c r="F75" s="573">
        <f>+[2]OTCHET!F583+[2]OTCHET!F584+[2]OTCHET!F585</f>
        <v>0</v>
      </c>
      <c r="G75" s="574">
        <f>+[2]OTCHET!G583+[2]OTCHET!G584+[2]OTCHET!G585</f>
        <v>0</v>
      </c>
      <c r="H75" s="574">
        <f>+[2]OTCHET!H583+[2]OTCHET!H584+[2]OTCHET!H585</f>
        <v>0</v>
      </c>
      <c r="I75" s="575">
        <f>+[2]OTCHET!I583+[2]OTCHET!I584+[2]OTCHET!I585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[2]OTCHET!D461</f>
        <v>0</v>
      </c>
      <c r="E76" s="512">
        <f t="shared" si="1"/>
        <v>0</v>
      </c>
      <c r="F76" s="513">
        <f>[2]OTCHET!F461</f>
        <v>0</v>
      </c>
      <c r="G76" s="514">
        <f>[2]OTCHET!G461</f>
        <v>0</v>
      </c>
      <c r="H76" s="514">
        <f>[2]OTCHET!H461</f>
        <v>0</v>
      </c>
      <c r="I76" s="515">
        <f>[2]OTCHET!I461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+[2]OTCHET!D466+[2]OTCHET!D469</f>
        <v>#VALUE!</v>
      </c>
      <c r="E78" s="561">
        <f t="shared" si="1"/>
        <v>0</v>
      </c>
      <c r="F78" s="562">
        <f>+[2]OTCHET!F466+[2]OTCHET!F469</f>
        <v>0</v>
      </c>
      <c r="G78" s="563">
        <f>+[2]OTCHET!G466+[2]OTCHET!G469</f>
        <v>0</v>
      </c>
      <c r="H78" s="563">
        <f>+[2]OTCHET!H466+[2]OTCHET!H469</f>
        <v>0</v>
      </c>
      <c r="I78" s="564">
        <f>+[2]OTCHET!I466+[2]OTCHET!I469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+[2]OTCHET!D467+[2]OTCHET!D470</f>
        <v>#VALUE!</v>
      </c>
      <c r="E79" s="566">
        <f t="shared" si="1"/>
        <v>0</v>
      </c>
      <c r="F79" s="567">
        <f>+[2]OTCHET!F467+[2]OTCHET!F470</f>
        <v>0</v>
      </c>
      <c r="G79" s="568">
        <f>+[2]OTCHET!G467+[2]OTCHET!G470</f>
        <v>0</v>
      </c>
      <c r="H79" s="568">
        <f>+[2]OTCHET!H467+[2]OTCHET!H470</f>
        <v>0</v>
      </c>
      <c r="I79" s="569">
        <f>+[2]OTCHET!I467+[2]OTCHET!I470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[2]OTCHET!D471</f>
        <v>0</v>
      </c>
      <c r="E80" s="566">
        <f t="shared" si="1"/>
        <v>0</v>
      </c>
      <c r="F80" s="567">
        <f>[2]OTCHET!F471</f>
        <v>0</v>
      </c>
      <c r="G80" s="568">
        <f>[2]OTCHET!G471</f>
        <v>0</v>
      </c>
      <c r="H80" s="568">
        <f>[2]OTCHET!H471</f>
        <v>0</v>
      </c>
      <c r="I80" s="569">
        <f>[2]OTCHET!I471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+[2]OTCHET!D479</f>
        <v>предоставени заеми на крайни бенефициенти (-)</v>
      </c>
      <c r="E82" s="566">
        <f t="shared" si="1"/>
        <v>0</v>
      </c>
      <c r="F82" s="567">
        <f>+[2]OTCHET!F479</f>
        <v>0</v>
      </c>
      <c r="G82" s="568">
        <f>+[2]OTCHET!G479</f>
        <v>0</v>
      </c>
      <c r="H82" s="568">
        <f>+[2]OTCHET!H479</f>
        <v>0</v>
      </c>
      <c r="I82" s="569">
        <f>+[2]OTCHET!I479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+[2]OTCHET!D480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+[2]OTCHET!F480</f>
        <v>0</v>
      </c>
      <c r="G83" s="574">
        <f>+[2]OTCHET!G480</f>
        <v>0</v>
      </c>
      <c r="H83" s="574">
        <f>+[2]OTCHET!H480</f>
        <v>0</v>
      </c>
      <c r="I83" s="575">
        <f>+[2]OTCHET!I480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[2]OTCHET!D535</f>
        <v>0</v>
      </c>
      <c r="E84" s="512">
        <f t="shared" si="1"/>
        <v>0</v>
      </c>
      <c r="F84" s="513">
        <f>[2]OTCHET!F535</f>
        <v>0</v>
      </c>
      <c r="G84" s="514">
        <f>[2]OTCHET!G535</f>
        <v>0</v>
      </c>
      <c r="H84" s="514">
        <f>[2]OTCHET!H535</f>
        <v>0</v>
      </c>
      <c r="I84" s="515">
        <f>[2]OTCHET!I535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[2]OTCHET!D536</f>
        <v>0</v>
      </c>
      <c r="E85" s="516">
        <f t="shared" si="1"/>
        <v>0</v>
      </c>
      <c r="F85" s="517">
        <f>[2]OTCHET!F536</f>
        <v>0</v>
      </c>
      <c r="G85" s="518">
        <f>[2]OTCHET!G536</f>
        <v>0</v>
      </c>
      <c r="H85" s="518">
        <f>[2]OTCHET!H536</f>
        <v>0</v>
      </c>
      <c r="I85" s="519">
        <f>[2]OTCHET!I536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276975</v>
      </c>
      <c r="F86" s="521">
        <f t="shared" ref="F86:I86" si="11">+F87+F88</f>
        <v>276975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+[2]OTCHET!D503+[2]OTCHET!D512+[2]OTCHET!D516+[2]OTCHET!D543</f>
        <v>#VALUE!</v>
      </c>
      <c r="E87" s="561">
        <f t="shared" si="1"/>
        <v>0</v>
      </c>
      <c r="F87" s="562">
        <f>+[2]OTCHET!F503+[2]OTCHET!F512+[2]OTCHET!F516+[2]OTCHET!F543</f>
        <v>0</v>
      </c>
      <c r="G87" s="563">
        <f>+[2]OTCHET!G503+[2]OTCHET!G512+[2]OTCHET!G516+[2]OTCHET!G543</f>
        <v>0</v>
      </c>
      <c r="H87" s="563">
        <f>+[2]OTCHET!H503+[2]OTCHET!H512+[2]OTCHET!H516+[2]OTCHET!H543</f>
        <v>0</v>
      </c>
      <c r="I87" s="564">
        <f>+[2]OTCHET!I503+[2]OTCHET!I512+[2]OTCHET!I516+[2]OTCHET!I543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+[2]OTCHET!D521+[2]OTCHET!D524+[2]OTCHET!D544</f>
        <v>0</v>
      </c>
      <c r="E88" s="572">
        <f t="shared" si="1"/>
        <v>276975</v>
      </c>
      <c r="F88" s="573">
        <f>+[2]OTCHET!F521+[2]OTCHET!F524+[2]OTCHET!F544</f>
        <v>276975</v>
      </c>
      <c r="G88" s="574">
        <f>+[2]OTCHET!G521+[2]OTCHET!G524+[2]OTCHET!G544</f>
        <v>0</v>
      </c>
      <c r="H88" s="574">
        <f>+[2]OTCHET!H521+[2]OTCHET!H524+[2]OTCHET!H544</f>
        <v>0</v>
      </c>
      <c r="I88" s="575">
        <f>+[2]OTCHET!I521+[2]OTCHET!I524+[2]OTCHET!I544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[2]OTCHET!D531</f>
        <v>0</v>
      </c>
      <c r="E89" s="512">
        <f t="shared" ref="E89:E96" si="12">+F89+G89+H89+I89</f>
        <v>245</v>
      </c>
      <c r="F89" s="513">
        <f>[2]OTCHET!F531</f>
        <v>245</v>
      </c>
      <c r="G89" s="514">
        <f>[2]OTCHET!G531</f>
        <v>0</v>
      </c>
      <c r="H89" s="514">
        <f>[2]OTCHET!H531</f>
        <v>0</v>
      </c>
      <c r="I89" s="515">
        <f>[2]OTCHET!I531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+[2]OTCHET!D567+[2]OTCHET!D568+[2]OTCHET!D569+[2]OTCHET!D570+[2]OTCHET!D571+[2]OTCHET!D572</f>
        <v>#VALUE!</v>
      </c>
      <c r="E90" s="516">
        <f t="shared" si="12"/>
        <v>0</v>
      </c>
      <c r="F90" s="517">
        <f>+[2]OTCHET!F567+[2]OTCHET!F568+[2]OTCHET!F569+[2]OTCHET!F570+[2]OTCHET!F571+[2]OTCHET!F572</f>
        <v>0</v>
      </c>
      <c r="G90" s="518">
        <f>+[2]OTCHET!G567+[2]OTCHET!G568+[2]OTCHET!G569+[2]OTCHET!G570+[2]OTCHET!G571+[2]OTCHET!G572</f>
        <v>0</v>
      </c>
      <c r="H90" s="518">
        <f>+[2]OTCHET!H567+[2]OTCHET!H568+[2]OTCHET!H569+[2]OTCHET!H570+[2]OTCHET!H571+[2]OTCHET!H572</f>
        <v>0</v>
      </c>
      <c r="I90" s="519">
        <f>+[2]OTCHET!I567+[2]OTCHET!I568+[2]OTCHET!I569+[2]OTCHET!I570+[2]OTCHET!I571+[2]OTCHET!I572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+[2]OTCHET!D573+[2]OTCHET!D574+[2]OTCHET!D575+[2]OTCHET!D576+[2]OTCHET!D577+[2]OTCHET!D578+[2]OTCHET!D579</f>
        <v>#VALUE!</v>
      </c>
      <c r="E91" s="424">
        <f t="shared" si="12"/>
        <v>0</v>
      </c>
      <c r="F91" s="425">
        <f>+[2]OTCHET!F573+[2]OTCHET!F574+[2]OTCHET!F575+[2]OTCHET!F576+[2]OTCHET!F577+[2]OTCHET!F578+[2]OTCHET!F579</f>
        <v>0</v>
      </c>
      <c r="G91" s="426">
        <f>+[2]OTCHET!G573+[2]OTCHET!G574+[2]OTCHET!G575+[2]OTCHET!G576+[2]OTCHET!G577+[2]OTCHET!G578+[2]OTCHET!G579</f>
        <v>0</v>
      </c>
      <c r="H91" s="426">
        <f>+[2]OTCHET!H573+[2]OTCHET!H574+[2]OTCHET!H575+[2]OTCHET!H576+[2]OTCHET!H577+[2]OTCHET!H578+[2]OTCHET!H579</f>
        <v>0</v>
      </c>
      <c r="I91" s="427">
        <f>+[2]OTCHET!I573+[2]OTCHET!I574+[2]OTCHET!I575+[2]OTCHET!I576+[2]OTCHET!I577+[2]OTCHET!I578+[2]OTCHET!I579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+[2]OTCHET!D580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+[2]OTCHET!F580</f>
        <v>0</v>
      </c>
      <c r="G92" s="426">
        <f>+[2]OTCHET!G580</f>
        <v>0</v>
      </c>
      <c r="H92" s="426">
        <f>+[2]OTCHET!H580</f>
        <v>0</v>
      </c>
      <c r="I92" s="427">
        <f>+[2]OTCHET!I580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+[2]OTCHET!D587+[2]OTCHET!D588</f>
        <v>#VALUE!</v>
      </c>
      <c r="E93" s="424">
        <f t="shared" si="12"/>
        <v>0</v>
      </c>
      <c r="F93" s="425">
        <f>+[2]OTCHET!F587+[2]OTCHET!F588</f>
        <v>0</v>
      </c>
      <c r="G93" s="426">
        <f>+[2]OTCHET!G587+[2]OTCHET!G588</f>
        <v>0</v>
      </c>
      <c r="H93" s="426">
        <f>+[2]OTCHET!H587+[2]OTCHET!H588</f>
        <v>0</v>
      </c>
      <c r="I93" s="427">
        <f>+[2]OTCHET!I587+[2]OTCHET!I588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+[2]OTCHET!D589+[2]OTCHET!D590</f>
        <v>#VALUE!</v>
      </c>
      <c r="E94" s="424">
        <f t="shared" si="12"/>
        <v>0</v>
      </c>
      <c r="F94" s="425">
        <f>+[2]OTCHET!F589+[2]OTCHET!F590</f>
        <v>0</v>
      </c>
      <c r="G94" s="426">
        <f>+[2]OTCHET!G589+[2]OTCHET!G590</f>
        <v>0</v>
      </c>
      <c r="H94" s="426">
        <f>+[2]OTCHET!H589+[2]OTCHET!H590</f>
        <v>0</v>
      </c>
      <c r="I94" s="427">
        <f>+[2]OTCHET!I589+[2]OTCHET!I590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[2]OTCHET!D591</f>
        <v>0</v>
      </c>
      <c r="E95" s="386">
        <f t="shared" si="12"/>
        <v>0</v>
      </c>
      <c r="F95" s="387">
        <f>[2]OTCHET!F591</f>
        <v>0</v>
      </c>
      <c r="G95" s="388">
        <f>[2]OTCHET!G591</f>
        <v>0</v>
      </c>
      <c r="H95" s="388">
        <f>[2]OTCHET!H591</f>
        <v>0</v>
      </c>
      <c r="I95" s="389">
        <f>[2]OTCHET!I591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+[2]OTCHET!D594</f>
        <v>покупко-продажба на валута (+/-)</v>
      </c>
      <c r="E96" s="582">
        <f t="shared" si="12"/>
        <v>0</v>
      </c>
      <c r="F96" s="583">
        <f>+[2]OTCHET!F594</f>
        <v>0</v>
      </c>
      <c r="G96" s="584">
        <f>+[2]OTCHET!G594</f>
        <v>0</v>
      </c>
      <c r="H96" s="584">
        <f>+[2]OTCHET!H594</f>
        <v>0</v>
      </c>
      <c r="I96" s="585">
        <f>+[2]OTCHET!I594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3" zoomScale="60" zoomScaleNormal="60" workbookViewId="0">
      <selection activeCell="A97" sqref="A97:XFD10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43585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+[3]OTCHET!D15</f>
        <v>ФИНАНСОВО-ПРАВНА ФОРМА</v>
      </c>
      <c r="E15" s="278">
        <f>[3]OTCHET!E15</f>
        <v>98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[3]OTCHET!D22+[3]OTCHET!D28+[3]OTCHET!D33+[3]OTCHET!D39+[3]OTCHET!D47+[3]OTCHET!D52+[3]OTCHET!D58+[3]OTCHET!D61+[3]OTCHET!D64+[3]OTCHET!D65+[3]OTCHET!D72+[3]OTCHET!D73</f>
        <v>0</v>
      </c>
      <c r="E23" s="381">
        <f t="shared" ref="E23:E88" si="1">+F23+G23+H23+I23</f>
        <v>0</v>
      </c>
      <c r="F23" s="382">
        <f>[3]OTCHET!F22+[3]OTCHET!F28+[3]OTCHET!F33+[3]OTCHET!F39+[3]OTCHET!F47+[3]OTCHET!F52+[3]OTCHET!F58+[3]OTCHET!F61+[3]OTCHET!F64+[3]OTCHET!F65+[3]OTCHET!F72+[3]OTCHET!F73</f>
        <v>0</v>
      </c>
      <c r="G23" s="383">
        <f>[3]OTCHET!G22+[3]OTCHET!G28+[3]OTCHET!G33+[3]OTCHET!G39+[3]OTCHET!G47+[3]OTCHET!G52+[3]OTCHET!G58+[3]OTCHET!G61+[3]OTCHET!G64+[3]OTCHET!G65+[3]OTCHET!G72+[3]OTCHET!G73</f>
        <v>0</v>
      </c>
      <c r="H23" s="383">
        <f>[3]OTCHET!H22+[3]OTCHET!H28+[3]OTCHET!H33+[3]OTCHET!H39+[3]OTCHET!H47+[3]OTCHET!H52+[3]OTCHET!H58+[3]OTCHET!H61+[3]OTCHET!H64+[3]OTCHET!H65+[3]OTCHET!H72+[3]OTCHET!H73</f>
        <v>0</v>
      </c>
      <c r="I23" s="384">
        <f>[3]OTCHET!I22+[3]OTCHET!I28+[3]OTCHET!I33+[3]OTCHET!I39+[3]OTCHET!I47+[3]OTCHET!I52+[3]OTCHET!I58+[3]OTCHET!I61+[3]OTCHET!I64+[3]OTCHET!I65+[3]OTCHET!I72+[3]OTCHET!I73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[3]OTCHET!D74</f>
        <v>0</v>
      </c>
      <c r="E26" s="396">
        <f t="shared" si="1"/>
        <v>0</v>
      </c>
      <c r="F26" s="397">
        <f>[3]OTCHET!F74</f>
        <v>0</v>
      </c>
      <c r="G26" s="398">
        <f>[3]OTCHET!G74</f>
        <v>0</v>
      </c>
      <c r="H26" s="398">
        <f>[3]OTCHET!H74</f>
        <v>0</v>
      </c>
      <c r="I26" s="399">
        <f>[3]OTCHET!I74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[3]OTCHET!D75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[3]OTCHET!F75</f>
        <v>0</v>
      </c>
      <c r="G27" s="404">
        <f>[3]OTCHET!G75</f>
        <v>0</v>
      </c>
      <c r="H27" s="404">
        <f>[3]OTCHET!H75</f>
        <v>0</v>
      </c>
      <c r="I27" s="405">
        <f>[3]OTCHET!I75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[3]OTCHET!D77</f>
        <v>нетни приходи от продажби на услуги, стоки и продукция</v>
      </c>
      <c r="E28" s="408">
        <f t="shared" si="1"/>
        <v>0</v>
      </c>
      <c r="F28" s="409">
        <f>[3]OTCHET!F77</f>
        <v>0</v>
      </c>
      <c r="G28" s="410">
        <f>[3]OTCHET!G77</f>
        <v>0</v>
      </c>
      <c r="H28" s="410">
        <f>[3]OTCHET!H77</f>
        <v>0</v>
      </c>
      <c r="I28" s="411">
        <f>[3]OTCHET!I77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+[3]OTCHET!D78+[3]OTCHET!D79</f>
        <v>#VALUE!</v>
      </c>
      <c r="E29" s="414">
        <f t="shared" si="1"/>
        <v>0</v>
      </c>
      <c r="F29" s="415">
        <f>+[3]OTCHET!F78+[3]OTCHET!F79</f>
        <v>0</v>
      </c>
      <c r="G29" s="416">
        <f>+[3]OTCHET!G78+[3]OTCHET!G79</f>
        <v>0</v>
      </c>
      <c r="H29" s="416">
        <f>+[3]OTCHET!H78+[3]OTCHET!H79</f>
        <v>0</v>
      </c>
      <c r="I29" s="417">
        <f>+[3]OTCHET!I78+[3]OTCHET!I79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[3]OTCHET!D90+[3]OTCHET!D93+[3]OTCHET!D94</f>
        <v>0</v>
      </c>
      <c r="E30" s="419">
        <f t="shared" si="1"/>
        <v>0</v>
      </c>
      <c r="F30" s="420">
        <f>[3]OTCHET!F90+[3]OTCHET!F93+[3]OTCHET!F94</f>
        <v>0</v>
      </c>
      <c r="G30" s="421">
        <f>[3]OTCHET!G90+[3]OTCHET!G93+[3]OTCHET!G94</f>
        <v>0</v>
      </c>
      <c r="H30" s="421">
        <f>[3]OTCHET!H90+[3]OTCHET!H93+[3]OTCHET!H94</f>
        <v>0</v>
      </c>
      <c r="I30" s="422">
        <f>[3]OTCHET!I90+[3]OTCHET!I93+[3]OTCHET!I94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[3]OTCHET!D108</f>
        <v>0</v>
      </c>
      <c r="E31" s="424">
        <f t="shared" si="1"/>
        <v>0</v>
      </c>
      <c r="F31" s="425">
        <f>[3]OTCHET!F108</f>
        <v>0</v>
      </c>
      <c r="G31" s="426">
        <f>[3]OTCHET!G108</f>
        <v>0</v>
      </c>
      <c r="H31" s="426">
        <f>[3]OTCHET!H108</f>
        <v>0</v>
      </c>
      <c r="I31" s="427">
        <f>[3]OTCHET!I108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[3]OTCHET!D112+[3]OTCHET!D121+[3]OTCHET!D137+[3]OTCHET!D138</f>
        <v>0</v>
      </c>
      <c r="E32" s="424">
        <f t="shared" si="1"/>
        <v>0</v>
      </c>
      <c r="F32" s="425">
        <f>[3]OTCHET!F112+[3]OTCHET!F121+[3]OTCHET!F137+[3]OTCHET!F138</f>
        <v>0</v>
      </c>
      <c r="G32" s="426">
        <f>[3]OTCHET!G112+[3]OTCHET!G121+[3]OTCHET!G137+[3]OTCHET!G138</f>
        <v>0</v>
      </c>
      <c r="H32" s="426">
        <f>[3]OTCHET!H112+[3]OTCHET!H121+[3]OTCHET!H137+[3]OTCHET!H138</f>
        <v>0</v>
      </c>
      <c r="I32" s="427">
        <f>[3]OTCHET!I112+[3]OTCHET!I121+[3]OTCHET!I137+[3]OTCHET!I138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[3]OTCHET!D125</f>
        <v>0</v>
      </c>
      <c r="E33" s="386">
        <f t="shared" si="1"/>
        <v>0</v>
      </c>
      <c r="F33" s="387">
        <f>[3]OTCHET!F125</f>
        <v>0</v>
      </c>
      <c r="G33" s="388">
        <f>[3]OTCHET!G125</f>
        <v>0</v>
      </c>
      <c r="H33" s="388">
        <f>[3]OTCHET!H125</f>
        <v>0</v>
      </c>
      <c r="I33" s="389">
        <f>[3]OTCHET!I125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+[3]OTCHET!D139</f>
        <v>0</v>
      </c>
      <c r="E36" s="442">
        <f t="shared" si="1"/>
        <v>0</v>
      </c>
      <c r="F36" s="443">
        <f>+[3]OTCHET!F139</f>
        <v>0</v>
      </c>
      <c r="G36" s="444">
        <f>+[3]OTCHET!G139</f>
        <v>0</v>
      </c>
      <c r="H36" s="444">
        <f>+[3]OTCHET!H139</f>
        <v>0</v>
      </c>
      <c r="I36" s="445">
        <f>+[3]OTCHET!I139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[3]OTCHET!D142+[3]OTCHET!D151+[3]OTCHET!D160</f>
        <v>0</v>
      </c>
      <c r="E37" s="447">
        <f t="shared" si="1"/>
        <v>0</v>
      </c>
      <c r="F37" s="448">
        <f>[3]OTCHET!F142+[3]OTCHET!F151+[3]OTCHET!F160</f>
        <v>0</v>
      </c>
      <c r="G37" s="449">
        <f>[3]OTCHET!G142+[3]OTCHET!G151+[3]OTCHET!G160</f>
        <v>0</v>
      </c>
      <c r="H37" s="449">
        <f>[3]OTCHET!H142+[3]OTCHET!H151+[3]OTCHET!H160</f>
        <v>0</v>
      </c>
      <c r="I37" s="450">
        <f>[3]OTCHET!I142+[3]OTCHET!I151+[3]OTCHET!I160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1147032</v>
      </c>
      <c r="F38" s="455">
        <f t="shared" si="3"/>
        <v>1147032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18196</v>
      </c>
      <c r="F39" s="461">
        <f t="shared" si="4"/>
        <v>18196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[3]OTCHET!D187</f>
        <v>0</v>
      </c>
      <c r="E40" s="318">
        <f t="shared" si="1"/>
        <v>16383</v>
      </c>
      <c r="F40" s="315">
        <f>[3]OTCHET!F187</f>
        <v>16383</v>
      </c>
      <c r="G40" s="302">
        <f>[3]OTCHET!G187</f>
        <v>0</v>
      </c>
      <c r="H40" s="302">
        <f>[3]OTCHET!H187</f>
        <v>0</v>
      </c>
      <c r="I40" s="303">
        <f>[3]OTCHET!I187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[3]OTCHET!D190</f>
        <v>0</v>
      </c>
      <c r="E41" s="319">
        <f t="shared" si="1"/>
        <v>0</v>
      </c>
      <c r="F41" s="316">
        <f>[3]OTCHET!F190</f>
        <v>0</v>
      </c>
      <c r="G41" s="306">
        <f>[3]OTCHET!G190</f>
        <v>0</v>
      </c>
      <c r="H41" s="306">
        <f>[3]OTCHET!H190</f>
        <v>0</v>
      </c>
      <c r="I41" s="307">
        <f>[3]OTCHET!I190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+[3]OTCHET!D196+[3]OTCHET!D204</f>
        <v>0</v>
      </c>
      <c r="E42" s="320">
        <f t="shared" si="1"/>
        <v>1813</v>
      </c>
      <c r="F42" s="317">
        <f>+[3]OTCHET!F196+[3]OTCHET!F204</f>
        <v>1813</v>
      </c>
      <c r="G42" s="310">
        <f>+[3]OTCHET!G196+[3]OTCHET!G204</f>
        <v>0</v>
      </c>
      <c r="H42" s="310">
        <f>+[3]OTCHET!H196+[3]OTCHET!H204</f>
        <v>0</v>
      </c>
      <c r="I42" s="311">
        <f>+[3]OTCHET!I196+[3]OTCHET!I204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+[3]OTCHET!D205+[3]OTCHET!D223+[3]OTCHET!D271</f>
        <v>0</v>
      </c>
      <c r="E43" s="475">
        <f t="shared" si="1"/>
        <v>138631</v>
      </c>
      <c r="F43" s="476">
        <f>+[3]OTCHET!F205+[3]OTCHET!F223+[3]OTCHET!F271</f>
        <v>138631</v>
      </c>
      <c r="G43" s="477">
        <f>+[3]OTCHET!G205+[3]OTCHET!G223+[3]OTCHET!G271</f>
        <v>0</v>
      </c>
      <c r="H43" s="477">
        <f>+[3]OTCHET!H205+[3]OTCHET!H223+[3]OTCHET!H271</f>
        <v>0</v>
      </c>
      <c r="I43" s="478">
        <f>+[3]OTCHET!I205+[3]OTCHET!I223+[3]OTCHET!I271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+[3]OTCHET!D227+[3]OTCHET!D233+[3]OTCHET!D236+[3]OTCHET!D237+[3]OTCHET!D238+[3]OTCHET!D239+[3]OTCHET!D240</f>
        <v>0</v>
      </c>
      <c r="E44" s="386">
        <f t="shared" si="1"/>
        <v>0</v>
      </c>
      <c r="F44" s="387">
        <f>+[3]OTCHET!F227+[3]OTCHET!F233+[3]OTCHET!F236+[3]OTCHET!F237+[3]OTCHET!F238+[3]OTCHET!F239+[3]OTCHET!F240</f>
        <v>0</v>
      </c>
      <c r="G44" s="388">
        <f>+[3]OTCHET!G227+[3]OTCHET!G233+[3]OTCHET!G236+[3]OTCHET!G237+[3]OTCHET!G238+[3]OTCHET!G239+[3]OTCHET!G240</f>
        <v>0</v>
      </c>
      <c r="H44" s="388">
        <f>+[3]OTCHET!H227+[3]OTCHET!H233+[3]OTCHET!H236+[3]OTCHET!H237+[3]OTCHET!H238+[3]OTCHET!H239+[3]OTCHET!H240</f>
        <v>0</v>
      </c>
      <c r="I44" s="389">
        <f>+[3]OTCHET!I227+[3]OTCHET!I233+[3]OTCHET!I236+[3]OTCHET!I237+[3]OTCHET!I238+[3]OTCHET!I239+[3]OTCHET!I240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+[3]OTCHET!D236+[3]OTCHET!D237+[3]OTCHET!D238+[3]OTCHET!D239+[3]OTCHET!D243+[3]OTCHET!D244+[3]OTCHET!D248</f>
        <v>#VALUE!</v>
      </c>
      <c r="E45" s="481">
        <f t="shared" si="1"/>
        <v>0</v>
      </c>
      <c r="F45" s="482">
        <f>+[3]OTCHET!F236+[3]OTCHET!F237+[3]OTCHET!F238+[3]OTCHET!F239+[3]OTCHET!F243+[3]OTCHET!F244+[3]OTCHET!F248</f>
        <v>0</v>
      </c>
      <c r="G45" s="483">
        <f>+[3]OTCHET!G236+[3]OTCHET!G237+[3]OTCHET!G238+[3]OTCHET!G239+[3]OTCHET!G243+[3]OTCHET!G244+[3]OTCHET!G248</f>
        <v>0</v>
      </c>
      <c r="H45" s="3">
        <f>+[3]OTCHET!H236+[3]OTCHET!H237+[3]OTCHET!H238+[3]OTCHET!H239+[3]OTCHET!H243+[3]OTCHET!H244+[3]OTCHET!H248</f>
        <v>0</v>
      </c>
      <c r="I45" s="484">
        <f>+[3]OTCHET!I236+[3]OTCHET!I237+[3]OTCHET!I238+[3]OTCHET!I239+[3]OTCHET!I243+[3]OTCHET!I244+[3]OTCHET!I248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+[3]OTCHET!D255+[3]OTCHET!D256+[3]OTCHET!D257+[3]OTCHET!D258</f>
        <v>0</v>
      </c>
      <c r="E46" s="475">
        <f t="shared" si="1"/>
        <v>0</v>
      </c>
      <c r="F46" s="476">
        <f>+[3]OTCHET!F255+[3]OTCHET!F256+[3]OTCHET!F257+[3]OTCHET!F258</f>
        <v>0</v>
      </c>
      <c r="G46" s="477">
        <f>+[3]OTCHET!G255+[3]OTCHET!G256+[3]OTCHET!G257+[3]OTCHET!G258</f>
        <v>0</v>
      </c>
      <c r="H46" s="477">
        <f>+[3]OTCHET!H255+[3]OTCHET!H256+[3]OTCHET!H257+[3]OTCHET!H258</f>
        <v>0</v>
      </c>
      <c r="I46" s="478">
        <f>+[3]OTCHET!I255+[3]OTCHET!I256+[3]OTCHET!I257+[3]OTCHET!I258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+[3]OTCHET!D256</f>
        <v>0</v>
      </c>
      <c r="E47" s="481">
        <f t="shared" si="1"/>
        <v>0</v>
      </c>
      <c r="F47" s="482">
        <f>+[3]OTCHET!F256</f>
        <v>0</v>
      </c>
      <c r="G47" s="483">
        <f>+[3]OTCHET!G256</f>
        <v>0</v>
      </c>
      <c r="H47" s="3">
        <f>+[3]OTCHET!H256</f>
        <v>0</v>
      </c>
      <c r="I47" s="484">
        <f>+[3]OTCHET!I256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+[3]OTCHET!D265+[3]OTCHET!D269+[3]OTCHET!D270</f>
        <v>0</v>
      </c>
      <c r="E48" s="424">
        <f t="shared" si="1"/>
        <v>0</v>
      </c>
      <c r="F48" s="420">
        <f>+[3]OTCHET!F265+[3]OTCHET!F269+[3]OTCHET!F270</f>
        <v>0</v>
      </c>
      <c r="G48" s="421">
        <f>+[3]OTCHET!G265+[3]OTCHET!G269+[3]OTCHET!G270</f>
        <v>0</v>
      </c>
      <c r="H48" s="421">
        <f>+[3]OTCHET!H265+[3]OTCHET!H269+[3]OTCHET!H270</f>
        <v>0</v>
      </c>
      <c r="I48" s="422">
        <f>+[3]OTCHET!I265+[3]OTCHET!I269+[3]OTCHET!I270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[3]OTCHET!D275+[3]OTCHET!D276+[3]OTCHET!D284+[3]OTCHET!D287</f>
        <v>0</v>
      </c>
      <c r="E49" s="424">
        <f t="shared" si="1"/>
        <v>990205</v>
      </c>
      <c r="F49" s="425">
        <f>[3]OTCHET!F275+[3]OTCHET!F276+[3]OTCHET!F284+[3]OTCHET!F287</f>
        <v>990205</v>
      </c>
      <c r="G49" s="426">
        <f>[3]OTCHET!G275+[3]OTCHET!G276+[3]OTCHET!G284+[3]OTCHET!G287</f>
        <v>0</v>
      </c>
      <c r="H49" s="426">
        <f>[3]OTCHET!H275+[3]OTCHET!H276+[3]OTCHET!H284+[3]OTCHET!H287</f>
        <v>0</v>
      </c>
      <c r="I49" s="427">
        <f>[3]OTCHET!I275+[3]OTCHET!I276+[3]OTCHET!I284+[3]OTCHET!I287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+[3]OTCHET!D288</f>
        <v>0</v>
      </c>
      <c r="E50" s="424">
        <f t="shared" si="1"/>
        <v>0</v>
      </c>
      <c r="F50" s="425">
        <f>+[3]OTCHET!F288</f>
        <v>0</v>
      </c>
      <c r="G50" s="426">
        <f>+[3]OTCHET!G288</f>
        <v>0</v>
      </c>
      <c r="H50" s="426">
        <f>+[3]OTCHET!H288</f>
        <v>0</v>
      </c>
      <c r="I50" s="427">
        <f>+[3]OTCHET!I288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+[3]OTCHET!D272</f>
        <v>0</v>
      </c>
      <c r="E51" s="386">
        <f>+F51+G51+H51+I51</f>
        <v>0</v>
      </c>
      <c r="F51" s="387">
        <f>+[3]OTCHET!F272</f>
        <v>0</v>
      </c>
      <c r="G51" s="388">
        <f>+[3]OTCHET!G272</f>
        <v>0</v>
      </c>
      <c r="H51" s="388">
        <f>+[3]OTCHET!H272</f>
        <v>0</v>
      </c>
      <c r="I51" s="389">
        <f>+[3]OTCHET!I272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+[3]OTCHET!D293</f>
        <v>0</v>
      </c>
      <c r="E52" s="386">
        <f t="shared" si="1"/>
        <v>0</v>
      </c>
      <c r="F52" s="387">
        <f>+[3]OTCHET!F293</f>
        <v>0</v>
      </c>
      <c r="G52" s="388">
        <f>+[3]OTCHET!G293</f>
        <v>0</v>
      </c>
      <c r="H52" s="388">
        <f>+[3]OTCHET!H293</f>
        <v>0</v>
      </c>
      <c r="I52" s="389">
        <f>+[3]OTCHET!I293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[3]OTCHET!D294</f>
        <v>плащания за попълване на държавния резерв</v>
      </c>
      <c r="E53" s="490">
        <f t="shared" si="1"/>
        <v>0</v>
      </c>
      <c r="F53" s="491">
        <f>[3]OTCHET!F294</f>
        <v>0</v>
      </c>
      <c r="G53" s="492">
        <f>[3]OTCHET!G294</f>
        <v>0</v>
      </c>
      <c r="H53" s="492">
        <f>[3]OTCHET!H294</f>
        <v>0</v>
      </c>
      <c r="I53" s="493">
        <f>[3]OTCHET!I294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[3]OTCHET!D296</f>
        <v>постъпления от продажба на държавния резерв (-)</v>
      </c>
      <c r="E54" s="497">
        <f t="shared" si="1"/>
        <v>0</v>
      </c>
      <c r="F54" s="498">
        <f>[3]OTCHET!F296</f>
        <v>0</v>
      </c>
      <c r="G54" s="499">
        <f>[3]OTCHET!G296</f>
        <v>0</v>
      </c>
      <c r="H54" s="499">
        <f>[3]OTCHET!H296</f>
        <v>0</v>
      </c>
      <c r="I54" s="500">
        <f>[3]OTCHET!I296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+[3]OTCHET!D297</f>
        <v>0</v>
      </c>
      <c r="E55" s="502">
        <f t="shared" si="1"/>
        <v>0</v>
      </c>
      <c r="F55" s="503">
        <f>+[3]OTCHET!F297</f>
        <v>0</v>
      </c>
      <c r="G55" s="504">
        <f>+[3]OTCHET!G297</f>
        <v>0</v>
      </c>
      <c r="H55" s="504">
        <f>+[3]OTCHET!H297</f>
        <v>0</v>
      </c>
      <c r="I55" s="505">
        <f>+[3]OTCHET!I297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950769</v>
      </c>
      <c r="F56" s="509">
        <f t="shared" si="5"/>
        <v>950769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+[3]OTCHET!D361+[3]OTCHET!D375+[3]OTCHET!D388</f>
        <v>0</v>
      </c>
      <c r="E57" s="512">
        <f t="shared" si="1"/>
        <v>0</v>
      </c>
      <c r="F57" s="513">
        <f>+[3]OTCHET!F361+[3]OTCHET!F375+[3]OTCHET!F388</f>
        <v>0</v>
      </c>
      <c r="G57" s="514">
        <f>+[3]OTCHET!G361+[3]OTCHET!G375+[3]OTCHET!G388</f>
        <v>0</v>
      </c>
      <c r="H57" s="514">
        <f>+[3]OTCHET!H361+[3]OTCHET!H375+[3]OTCHET!H388</f>
        <v>0</v>
      </c>
      <c r="I57" s="515">
        <f>+[3]OTCHET!I361+[3]OTCHET!I375+[3]OTCHET!I388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+[3]OTCHET!D383+[3]OTCHET!D391+[3]OTCHET!D396+[3]OTCHET!D399+[3]OTCHET!D402+[3]OTCHET!D405+[3]OTCHET!D406+[3]OTCHET!D409+[3]OTCHET!D422+[3]OTCHET!D423+[3]OTCHET!D424+[3]OTCHET!D425+[3]OTCHET!D426</f>
        <v>0</v>
      </c>
      <c r="E58" s="516">
        <f t="shared" si="1"/>
        <v>950769</v>
      </c>
      <c r="F58" s="517">
        <f>+[3]OTCHET!F383+[3]OTCHET!F391+[3]OTCHET!F396+[3]OTCHET!F399+[3]OTCHET!F402+[3]OTCHET!F405+[3]OTCHET!F406+[3]OTCHET!F409+[3]OTCHET!F422+[3]OTCHET!F423+[3]OTCHET!F424+[3]OTCHET!F425+[3]OTCHET!F426</f>
        <v>950769</v>
      </c>
      <c r="G58" s="518">
        <f>+[3]OTCHET!G383+[3]OTCHET!G391+[3]OTCHET!G396+[3]OTCHET!G399+[3]OTCHET!G402+[3]OTCHET!G405+[3]OTCHET!G406+[3]OTCHET!G409+[3]OTCHET!G422+[3]OTCHET!G423+[3]OTCHET!G424+[3]OTCHET!G425+[3]OTCHET!G426</f>
        <v>0</v>
      </c>
      <c r="H58" s="518">
        <f>+[3]OTCHET!H383+[3]OTCHET!H391+[3]OTCHET!H396+[3]OTCHET!H399+[3]OTCHET!H402+[3]OTCHET!H405+[3]OTCHET!H406+[3]OTCHET!H409+[3]OTCHET!H422+[3]OTCHET!H423+[3]OTCHET!H424+[3]OTCHET!H425+[3]OTCHET!H426</f>
        <v>0</v>
      </c>
      <c r="I58" s="519">
        <f>+[3]OTCHET!I383+[3]OTCHET!I391+[3]OTCHET!I396+[3]OTCHET!I399+[3]OTCHET!I402+[3]OTCHET!I405+[3]OTCHET!I406+[3]OTCHET!I409+[3]OTCHET!I422+[3]OTCHET!I423+[3]OTCHET!I424+[3]OTCHET!I425+[3]OTCHET!I426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+[3]OTCHET!D422+[3]OTCHET!D423+[3]OTCHET!D424+[3]OTCHET!D425+[3]OTCHET!D426</f>
        <v>0</v>
      </c>
      <c r="E59" s="520">
        <f t="shared" si="1"/>
        <v>0</v>
      </c>
      <c r="F59" s="521">
        <f>+[3]OTCHET!F422+[3]OTCHET!F423+[3]OTCHET!F424+[3]OTCHET!F425+[3]OTCHET!F426</f>
        <v>0</v>
      </c>
      <c r="G59" s="522">
        <f>+[3]OTCHET!G422+[3]OTCHET!G423+[3]OTCHET!G424+[3]OTCHET!G425+[3]OTCHET!G426</f>
        <v>0</v>
      </c>
      <c r="H59" s="522">
        <f>+[3]OTCHET!H422+[3]OTCHET!H423+[3]OTCHET!H424+[3]OTCHET!H425+[3]OTCHET!H426</f>
        <v>0</v>
      </c>
      <c r="I59" s="523">
        <f>+[3]OTCHET!I422+[3]OTCHET!I423+[3]OTCHET!I424+[3]OTCHET!I425+[3]OTCHET!I426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[3]OTCHET!D405</f>
        <v>0</v>
      </c>
      <c r="E60" s="526">
        <f t="shared" si="1"/>
        <v>0</v>
      </c>
      <c r="F60" s="527">
        <f>[3]OTCHET!F405</f>
        <v>0</v>
      </c>
      <c r="G60" s="528">
        <f>[3]OTCHET!G405</f>
        <v>0</v>
      </c>
      <c r="H60" s="528">
        <f>[3]OTCHET!H405</f>
        <v>0</v>
      </c>
      <c r="I60" s="529">
        <f>[3]OTCHET!I405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[3]OTCHET!D412</f>
        <v>0</v>
      </c>
      <c r="E62" s="447">
        <f t="shared" si="1"/>
        <v>0</v>
      </c>
      <c r="F62" s="448">
        <f>[3]OTCHET!F412</f>
        <v>0</v>
      </c>
      <c r="G62" s="449">
        <f>[3]OTCHET!G412</f>
        <v>0</v>
      </c>
      <c r="H62" s="449">
        <f>[3]OTCHET!H412</f>
        <v>0</v>
      </c>
      <c r="I62" s="450">
        <f>[3]OTCHET!I412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+[3]OTCHET!D249</f>
        <v>0</v>
      </c>
      <c r="E63" s="535">
        <f t="shared" si="1"/>
        <v>0</v>
      </c>
      <c r="F63" s="536">
        <f>+[3]OTCHET!F249</f>
        <v>0</v>
      </c>
      <c r="G63" s="537">
        <f>+[3]OTCHET!G249</f>
        <v>0</v>
      </c>
      <c r="H63" s="537">
        <f>+[3]OTCHET!H249</f>
        <v>0</v>
      </c>
      <c r="I63" s="538">
        <f>+[3]OTCHET!I249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-196263</v>
      </c>
      <c r="F64" s="542">
        <f t="shared" si="6"/>
        <v>-196263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196263</v>
      </c>
      <c r="F66" s="551">
        <f t="shared" ref="F66:I66" si="8">SUM(+F68+F76+F77+F84+F85+F86+F89+F90+F91+F92+F93+F94+F95)</f>
        <v>196263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+[3]OTCHET!D482+[3]OTCHET!D483+[3]OTCHET!D486+[3]OTCHET!D487+[3]OTCHET!D490+[3]OTCHET!D491+[3]OTCHET!D495</f>
        <v>#VALUE!</v>
      </c>
      <c r="E69" s="561">
        <f t="shared" si="1"/>
        <v>0</v>
      </c>
      <c r="F69" s="562">
        <f>+[3]OTCHET!F482+[3]OTCHET!F483+[3]OTCHET!F486+[3]OTCHET!F487+[3]OTCHET!F490+[3]OTCHET!F491+[3]OTCHET!F495</f>
        <v>0</v>
      </c>
      <c r="G69" s="563">
        <f>+[3]OTCHET!G482+[3]OTCHET!G483+[3]OTCHET!G486+[3]OTCHET!G487+[3]OTCHET!G490+[3]OTCHET!G491+[3]OTCHET!G495</f>
        <v>0</v>
      </c>
      <c r="H69" s="563">
        <f>+[3]OTCHET!H482+[3]OTCHET!H483+[3]OTCHET!H486+[3]OTCHET!H487+[3]OTCHET!H490+[3]OTCHET!H491+[3]OTCHET!H495</f>
        <v>0</v>
      </c>
      <c r="I69" s="564">
        <f>+[3]OTCHET!I482+[3]OTCHET!I483+[3]OTCHET!I486+[3]OTCHET!I487+[3]OTCHET!I490+[3]OTCHET!I491+[3]OTCHET!I495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+[3]OTCHET!D484+[3]OTCHET!D485+[3]OTCHET!D488+[3]OTCHET!D489+[3]OTCHET!D492+[3]OTCHET!D493+[3]OTCHET!D494+[3]OTCHET!D496</f>
        <v>#VALUE!</v>
      </c>
      <c r="E70" s="566">
        <f t="shared" si="1"/>
        <v>0</v>
      </c>
      <c r="F70" s="567">
        <f>+[3]OTCHET!F484+[3]OTCHET!F485+[3]OTCHET!F488+[3]OTCHET!F489+[3]OTCHET!F492+[3]OTCHET!F493+[3]OTCHET!F494+[3]OTCHET!F496</f>
        <v>0</v>
      </c>
      <c r="G70" s="568">
        <f>+[3]OTCHET!G484+[3]OTCHET!G485+[3]OTCHET!G488+[3]OTCHET!G489+[3]OTCHET!G492+[3]OTCHET!G493+[3]OTCHET!G494+[3]OTCHET!G496</f>
        <v>0</v>
      </c>
      <c r="H70" s="568">
        <f>+[3]OTCHET!H484+[3]OTCHET!H485+[3]OTCHET!H488+[3]OTCHET!H489+[3]OTCHET!H492+[3]OTCHET!H493+[3]OTCHET!H494+[3]OTCHET!H496</f>
        <v>0</v>
      </c>
      <c r="I70" s="569">
        <f>+[3]OTCHET!I484+[3]OTCHET!I485+[3]OTCHET!I488+[3]OTCHET!I489+[3]OTCHET!I492+[3]OTCHET!I493+[3]OTCHET!I494+[3]OTCHET!I496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+[3]OTCHET!D497</f>
        <v>0</v>
      </c>
      <c r="E71" s="566">
        <f t="shared" si="1"/>
        <v>0</v>
      </c>
      <c r="F71" s="567">
        <f>+[3]OTCHET!F497</f>
        <v>0</v>
      </c>
      <c r="G71" s="568">
        <f>+[3]OTCHET!G497</f>
        <v>0</v>
      </c>
      <c r="H71" s="568">
        <f>+[3]OTCHET!H497</f>
        <v>0</v>
      </c>
      <c r="I71" s="569">
        <f>+[3]OTCHET!I497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+[3]OTCHET!D502</f>
        <v>0</v>
      </c>
      <c r="E72" s="566">
        <f t="shared" si="1"/>
        <v>0</v>
      </c>
      <c r="F72" s="567">
        <f>+[3]OTCHET!F502</f>
        <v>0</v>
      </c>
      <c r="G72" s="568">
        <f>+[3]OTCHET!G502</f>
        <v>0</v>
      </c>
      <c r="H72" s="568">
        <f>+[3]OTCHET!H502</f>
        <v>0</v>
      </c>
      <c r="I72" s="569">
        <f>+[3]OTCHET!I502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+[3]OTCHET!D542</f>
        <v>с чуждестранни ценни книжа и финасови активи (+/-)</v>
      </c>
      <c r="E73" s="566">
        <f t="shared" si="1"/>
        <v>0</v>
      </c>
      <c r="F73" s="567">
        <f>+[3]OTCHET!F542</f>
        <v>0</v>
      </c>
      <c r="G73" s="568">
        <f>+[3]OTCHET!G542</f>
        <v>0</v>
      </c>
      <c r="H73" s="568">
        <f>+[3]OTCHET!H542</f>
        <v>0</v>
      </c>
      <c r="I73" s="569">
        <f>+[3]OTCHET!I542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+[3]OTCHET!D581+[3]OTCHET!D582</f>
        <v>#VALUE!</v>
      </c>
      <c r="E74" s="566">
        <f t="shared" si="1"/>
        <v>0</v>
      </c>
      <c r="F74" s="567">
        <f>+[3]OTCHET!F581+[3]OTCHET!F582</f>
        <v>0</v>
      </c>
      <c r="G74" s="568">
        <f>+[3]OTCHET!G581+[3]OTCHET!G582</f>
        <v>0</v>
      </c>
      <c r="H74" s="568">
        <f>+[3]OTCHET!H581+[3]OTCHET!H582</f>
        <v>0</v>
      </c>
      <c r="I74" s="569">
        <f>+[3]OTCHET!I581+[3]OTCHET!I582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+[3]OTCHET!D583+[3]OTCHET!D584+[3]OTCHET!D585</f>
        <v>#VALUE!</v>
      </c>
      <c r="E75" s="572">
        <f t="shared" si="1"/>
        <v>0</v>
      </c>
      <c r="F75" s="573">
        <f>+[3]OTCHET!F583+[3]OTCHET!F584+[3]OTCHET!F585</f>
        <v>0</v>
      </c>
      <c r="G75" s="574">
        <f>+[3]OTCHET!G583+[3]OTCHET!G584+[3]OTCHET!G585</f>
        <v>0</v>
      </c>
      <c r="H75" s="574">
        <f>+[3]OTCHET!H583+[3]OTCHET!H584+[3]OTCHET!H585</f>
        <v>0</v>
      </c>
      <c r="I75" s="575">
        <f>+[3]OTCHET!I583+[3]OTCHET!I584+[3]OTCHET!I585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[3]OTCHET!D461</f>
        <v>0</v>
      </c>
      <c r="E76" s="512">
        <f t="shared" si="1"/>
        <v>0</v>
      </c>
      <c r="F76" s="513">
        <f>[3]OTCHET!F461</f>
        <v>0</v>
      </c>
      <c r="G76" s="514">
        <f>[3]OTCHET!G461</f>
        <v>0</v>
      </c>
      <c r="H76" s="514">
        <f>[3]OTCHET!H461</f>
        <v>0</v>
      </c>
      <c r="I76" s="515">
        <f>[3]OTCHET!I461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+[3]OTCHET!D466+[3]OTCHET!D469</f>
        <v>#VALUE!</v>
      </c>
      <c r="E78" s="561">
        <f t="shared" si="1"/>
        <v>0</v>
      </c>
      <c r="F78" s="562">
        <f>+[3]OTCHET!F466+[3]OTCHET!F469</f>
        <v>0</v>
      </c>
      <c r="G78" s="563">
        <f>+[3]OTCHET!G466+[3]OTCHET!G469</f>
        <v>0</v>
      </c>
      <c r="H78" s="563">
        <f>+[3]OTCHET!H466+[3]OTCHET!H469</f>
        <v>0</v>
      </c>
      <c r="I78" s="564">
        <f>+[3]OTCHET!I466+[3]OTCHET!I469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+[3]OTCHET!D467+[3]OTCHET!D470</f>
        <v>#VALUE!</v>
      </c>
      <c r="E79" s="566">
        <f t="shared" si="1"/>
        <v>0</v>
      </c>
      <c r="F79" s="567">
        <f>+[3]OTCHET!F467+[3]OTCHET!F470</f>
        <v>0</v>
      </c>
      <c r="G79" s="568">
        <f>+[3]OTCHET!G467+[3]OTCHET!G470</f>
        <v>0</v>
      </c>
      <c r="H79" s="568">
        <f>+[3]OTCHET!H467+[3]OTCHET!H470</f>
        <v>0</v>
      </c>
      <c r="I79" s="569">
        <f>+[3]OTCHET!I467+[3]OTCHET!I470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[3]OTCHET!D471</f>
        <v>0</v>
      </c>
      <c r="E80" s="566">
        <f t="shared" si="1"/>
        <v>0</v>
      </c>
      <c r="F80" s="567">
        <f>[3]OTCHET!F471</f>
        <v>0</v>
      </c>
      <c r="G80" s="568">
        <f>[3]OTCHET!G471</f>
        <v>0</v>
      </c>
      <c r="H80" s="568">
        <f>[3]OTCHET!H471</f>
        <v>0</v>
      </c>
      <c r="I80" s="569">
        <f>[3]OTCHET!I471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+[3]OTCHET!D479</f>
        <v>предоставени заеми на крайни бенефициенти (-)</v>
      </c>
      <c r="E82" s="566">
        <f t="shared" si="1"/>
        <v>0</v>
      </c>
      <c r="F82" s="567">
        <f>+[3]OTCHET!F479</f>
        <v>0</v>
      </c>
      <c r="G82" s="568">
        <f>+[3]OTCHET!G479</f>
        <v>0</v>
      </c>
      <c r="H82" s="568">
        <f>+[3]OTCHET!H479</f>
        <v>0</v>
      </c>
      <c r="I82" s="569">
        <f>+[3]OTCHET!I479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+[3]OTCHET!D480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+[3]OTCHET!F480</f>
        <v>0</v>
      </c>
      <c r="G83" s="574">
        <f>+[3]OTCHET!G480</f>
        <v>0</v>
      </c>
      <c r="H83" s="574">
        <f>+[3]OTCHET!H480</f>
        <v>0</v>
      </c>
      <c r="I83" s="575">
        <f>+[3]OTCHET!I480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[3]OTCHET!D535</f>
        <v>0</v>
      </c>
      <c r="E84" s="512">
        <f t="shared" si="1"/>
        <v>0</v>
      </c>
      <c r="F84" s="513">
        <f>[3]OTCHET!F535</f>
        <v>0</v>
      </c>
      <c r="G84" s="514">
        <f>[3]OTCHET!G535</f>
        <v>0</v>
      </c>
      <c r="H84" s="514">
        <f>[3]OTCHET!H535</f>
        <v>0</v>
      </c>
      <c r="I84" s="515">
        <f>[3]OTCHET!I535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[3]OTCHET!D536</f>
        <v>0</v>
      </c>
      <c r="E85" s="516">
        <f t="shared" si="1"/>
        <v>0</v>
      </c>
      <c r="F85" s="517">
        <f>[3]OTCHET!F536</f>
        <v>0</v>
      </c>
      <c r="G85" s="518">
        <f>[3]OTCHET!G536</f>
        <v>0</v>
      </c>
      <c r="H85" s="518">
        <f>[3]OTCHET!H536</f>
        <v>0</v>
      </c>
      <c r="I85" s="519">
        <f>[3]OTCHET!I536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195307</v>
      </c>
      <c r="F86" s="521">
        <f t="shared" ref="F86:I86" si="11">+F87+F88</f>
        <v>195307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+[3]OTCHET!D503+[3]OTCHET!D512+[3]OTCHET!D516+[3]OTCHET!D543</f>
        <v>#VALUE!</v>
      </c>
      <c r="E87" s="561">
        <f t="shared" si="1"/>
        <v>0</v>
      </c>
      <c r="F87" s="562">
        <f>+[3]OTCHET!F503+[3]OTCHET!F512+[3]OTCHET!F516+[3]OTCHET!F543</f>
        <v>0</v>
      </c>
      <c r="G87" s="563">
        <f>+[3]OTCHET!G503+[3]OTCHET!G512+[3]OTCHET!G516+[3]OTCHET!G543</f>
        <v>0</v>
      </c>
      <c r="H87" s="563">
        <f>+[3]OTCHET!H503+[3]OTCHET!H512+[3]OTCHET!H516+[3]OTCHET!H543</f>
        <v>0</v>
      </c>
      <c r="I87" s="564">
        <f>+[3]OTCHET!I503+[3]OTCHET!I512+[3]OTCHET!I516+[3]OTCHET!I543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+[3]OTCHET!D521+[3]OTCHET!D524+[3]OTCHET!D544</f>
        <v>0</v>
      </c>
      <c r="E88" s="572">
        <f t="shared" si="1"/>
        <v>195307</v>
      </c>
      <c r="F88" s="573">
        <f>+[3]OTCHET!F521+[3]OTCHET!F524+[3]OTCHET!F544</f>
        <v>195307</v>
      </c>
      <c r="G88" s="574">
        <f>+[3]OTCHET!G521+[3]OTCHET!G524+[3]OTCHET!G544</f>
        <v>0</v>
      </c>
      <c r="H88" s="574">
        <f>+[3]OTCHET!H521+[3]OTCHET!H524+[3]OTCHET!H544</f>
        <v>0</v>
      </c>
      <c r="I88" s="575">
        <f>+[3]OTCHET!I521+[3]OTCHET!I524+[3]OTCHET!I544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[3]OTCHET!D531</f>
        <v>0</v>
      </c>
      <c r="E89" s="512">
        <f t="shared" ref="E89:E96" si="12">+F89+G89+H89+I89</f>
        <v>956</v>
      </c>
      <c r="F89" s="513">
        <f>[3]OTCHET!F531</f>
        <v>956</v>
      </c>
      <c r="G89" s="514">
        <f>[3]OTCHET!G531</f>
        <v>0</v>
      </c>
      <c r="H89" s="514">
        <f>[3]OTCHET!H531</f>
        <v>0</v>
      </c>
      <c r="I89" s="515">
        <f>[3]OTCHET!I531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+[3]OTCHET!D567+[3]OTCHET!D568+[3]OTCHET!D569+[3]OTCHET!D570+[3]OTCHET!D571+[3]OTCHET!D572</f>
        <v>#VALUE!</v>
      </c>
      <c r="E90" s="516">
        <f t="shared" si="12"/>
        <v>0</v>
      </c>
      <c r="F90" s="517">
        <f>+[3]OTCHET!F567+[3]OTCHET!F568+[3]OTCHET!F569+[3]OTCHET!F570+[3]OTCHET!F571+[3]OTCHET!F572</f>
        <v>0</v>
      </c>
      <c r="G90" s="518">
        <f>+[3]OTCHET!G567+[3]OTCHET!G568+[3]OTCHET!G569+[3]OTCHET!G570+[3]OTCHET!G571+[3]OTCHET!G572</f>
        <v>0</v>
      </c>
      <c r="H90" s="518">
        <f>+[3]OTCHET!H567+[3]OTCHET!H568+[3]OTCHET!H569+[3]OTCHET!H570+[3]OTCHET!H571+[3]OTCHET!H572</f>
        <v>0</v>
      </c>
      <c r="I90" s="519">
        <f>+[3]OTCHET!I567+[3]OTCHET!I568+[3]OTCHET!I569+[3]OTCHET!I570+[3]OTCHET!I571+[3]OTCHET!I572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+[3]OTCHET!D573+[3]OTCHET!D574+[3]OTCHET!D575+[3]OTCHET!D576+[3]OTCHET!D577+[3]OTCHET!D578+[3]OTCHET!D579</f>
        <v>#VALUE!</v>
      </c>
      <c r="E91" s="424">
        <f t="shared" si="12"/>
        <v>0</v>
      </c>
      <c r="F91" s="425">
        <f>+[3]OTCHET!F573+[3]OTCHET!F574+[3]OTCHET!F575+[3]OTCHET!F576+[3]OTCHET!F577+[3]OTCHET!F578+[3]OTCHET!F579</f>
        <v>0</v>
      </c>
      <c r="G91" s="426">
        <f>+[3]OTCHET!G573+[3]OTCHET!G574+[3]OTCHET!G575+[3]OTCHET!G576+[3]OTCHET!G577+[3]OTCHET!G578+[3]OTCHET!G579</f>
        <v>0</v>
      </c>
      <c r="H91" s="426">
        <f>+[3]OTCHET!H573+[3]OTCHET!H574+[3]OTCHET!H575+[3]OTCHET!H576+[3]OTCHET!H577+[3]OTCHET!H578+[3]OTCHET!H579</f>
        <v>0</v>
      </c>
      <c r="I91" s="427">
        <f>+[3]OTCHET!I573+[3]OTCHET!I574+[3]OTCHET!I575+[3]OTCHET!I576+[3]OTCHET!I577+[3]OTCHET!I578+[3]OTCHET!I579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+[3]OTCHET!D580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+[3]OTCHET!F580</f>
        <v>0</v>
      </c>
      <c r="G92" s="426">
        <f>+[3]OTCHET!G580</f>
        <v>0</v>
      </c>
      <c r="H92" s="426">
        <f>+[3]OTCHET!H580</f>
        <v>0</v>
      </c>
      <c r="I92" s="427">
        <f>+[3]OTCHET!I580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+[3]OTCHET!D587+[3]OTCHET!D588</f>
        <v>#VALUE!</v>
      </c>
      <c r="E93" s="424">
        <f t="shared" si="12"/>
        <v>0</v>
      </c>
      <c r="F93" s="425">
        <f>+[3]OTCHET!F587+[3]OTCHET!F588</f>
        <v>0</v>
      </c>
      <c r="G93" s="426">
        <f>+[3]OTCHET!G587+[3]OTCHET!G588</f>
        <v>0</v>
      </c>
      <c r="H93" s="426">
        <f>+[3]OTCHET!H587+[3]OTCHET!H588</f>
        <v>0</v>
      </c>
      <c r="I93" s="427">
        <f>+[3]OTCHET!I587+[3]OTCHET!I588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+[3]OTCHET!D589+[3]OTCHET!D590</f>
        <v>#VALUE!</v>
      </c>
      <c r="E94" s="424">
        <f t="shared" si="12"/>
        <v>0</v>
      </c>
      <c r="F94" s="425">
        <f>+[3]OTCHET!F589+[3]OTCHET!F590</f>
        <v>0</v>
      </c>
      <c r="G94" s="426">
        <f>+[3]OTCHET!G589+[3]OTCHET!G590</f>
        <v>0</v>
      </c>
      <c r="H94" s="426">
        <f>+[3]OTCHET!H589+[3]OTCHET!H590</f>
        <v>0</v>
      </c>
      <c r="I94" s="427">
        <f>+[3]OTCHET!I589+[3]OTCHET!I590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[3]OTCHET!D591</f>
        <v>0</v>
      </c>
      <c r="E95" s="386">
        <f t="shared" si="12"/>
        <v>0</v>
      </c>
      <c r="F95" s="387">
        <f>[3]OTCHET!F591</f>
        <v>0</v>
      </c>
      <c r="G95" s="388">
        <f>[3]OTCHET!G591</f>
        <v>0</v>
      </c>
      <c r="H95" s="388">
        <f>[3]OTCHET!H591</f>
        <v>0</v>
      </c>
      <c r="I95" s="389">
        <f>[3]OTCHET!I591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+[3]OTCHET!D594</f>
        <v>покупко-продажба на валута (+/-)</v>
      </c>
      <c r="E96" s="582">
        <f t="shared" si="12"/>
        <v>0</v>
      </c>
      <c r="F96" s="583">
        <f>+[3]OTCHET!F594</f>
        <v>0</v>
      </c>
      <c r="G96" s="584">
        <f>+[3]OTCHET!G594</f>
        <v>0</v>
      </c>
      <c r="H96" s="584">
        <f>+[3]OTCHET!H594</f>
        <v>0</v>
      </c>
      <c r="I96" s="585">
        <f>+[3]OTCHET!I594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3" zoomScale="60" zoomScaleNormal="60" workbookViewId="0">
      <selection activeCell="A97" sqref="A97:XFD10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43585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+[4]OTCHET!D15</f>
        <v>ФИНАНСОВО-ПРАВНА ФОРМА</v>
      </c>
      <c r="E15" s="278">
        <f>[4]OTCHET!E15</f>
        <v>42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52107</v>
      </c>
      <c r="F22" s="377">
        <f t="shared" si="0"/>
        <v>52107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[4]OTCHET!D22+[4]OTCHET!D28+[4]OTCHET!D33+[4]OTCHET!D39+[4]OTCHET!D47+[4]OTCHET!D52+[4]OTCHET!D58+[4]OTCHET!D61+[4]OTCHET!D64+[4]OTCHET!D65+[4]OTCHET!D72+[4]OTCHET!D73</f>
        <v>0</v>
      </c>
      <c r="E23" s="381">
        <f t="shared" ref="E23:E88" si="1">+F23+G23+H23+I23</f>
        <v>0</v>
      </c>
      <c r="F23" s="382">
        <f>[4]OTCHET!F22+[4]OTCHET!F28+[4]OTCHET!F33+[4]OTCHET!F39+[4]OTCHET!F47+[4]OTCHET!F52+[4]OTCHET!F58+[4]OTCHET!F61+[4]OTCHET!F64+[4]OTCHET!F65+[4]OTCHET!F72+[4]OTCHET!F73</f>
        <v>0</v>
      </c>
      <c r="G23" s="383">
        <f>[4]OTCHET!G22+[4]OTCHET!G28+[4]OTCHET!G33+[4]OTCHET!G39+[4]OTCHET!G47+[4]OTCHET!G52+[4]OTCHET!G58+[4]OTCHET!G61+[4]OTCHET!G64+[4]OTCHET!G65+[4]OTCHET!G72+[4]OTCHET!G73</f>
        <v>0</v>
      </c>
      <c r="H23" s="383">
        <f>[4]OTCHET!H22+[4]OTCHET!H28+[4]OTCHET!H33+[4]OTCHET!H39+[4]OTCHET!H47+[4]OTCHET!H52+[4]OTCHET!H58+[4]OTCHET!H61+[4]OTCHET!H64+[4]OTCHET!H65+[4]OTCHET!H72+[4]OTCHET!H73</f>
        <v>0</v>
      </c>
      <c r="I23" s="384">
        <f>[4]OTCHET!I22+[4]OTCHET!I28+[4]OTCHET!I33+[4]OTCHET!I39+[4]OTCHET!I47+[4]OTCHET!I52+[4]OTCHET!I58+[4]OTCHET!I61+[4]OTCHET!I64+[4]OTCHET!I65+[4]OTCHET!I72+[4]OTCHET!I73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[4]OTCHET!D74</f>
        <v>0</v>
      </c>
      <c r="E26" s="396">
        <f t="shared" si="1"/>
        <v>0</v>
      </c>
      <c r="F26" s="397">
        <f>[4]OTCHET!F74</f>
        <v>0</v>
      </c>
      <c r="G26" s="398">
        <f>[4]OTCHET!G74</f>
        <v>0</v>
      </c>
      <c r="H26" s="398">
        <f>[4]OTCHET!H74</f>
        <v>0</v>
      </c>
      <c r="I26" s="399">
        <f>[4]OTCHET!I74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[4]OTCHET!D75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[4]OTCHET!F75</f>
        <v>0</v>
      </c>
      <c r="G27" s="404">
        <f>[4]OTCHET!G75</f>
        <v>0</v>
      </c>
      <c r="H27" s="404">
        <f>[4]OTCHET!H75</f>
        <v>0</v>
      </c>
      <c r="I27" s="405">
        <f>[4]OTCHET!I75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[4]OTCHET!D77</f>
        <v>нетни приходи от продажби на услуги, стоки и продукция</v>
      </c>
      <c r="E28" s="408">
        <f t="shared" si="1"/>
        <v>0</v>
      </c>
      <c r="F28" s="409">
        <f>[4]OTCHET!F77</f>
        <v>0</v>
      </c>
      <c r="G28" s="410">
        <f>[4]OTCHET!G77</f>
        <v>0</v>
      </c>
      <c r="H28" s="410">
        <f>[4]OTCHET!H77</f>
        <v>0</v>
      </c>
      <c r="I28" s="411">
        <f>[4]OTCHET!I77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+[4]OTCHET!D78+[4]OTCHET!D79</f>
        <v>#VALUE!</v>
      </c>
      <c r="E29" s="414">
        <f t="shared" si="1"/>
        <v>0</v>
      </c>
      <c r="F29" s="415">
        <f>+[4]OTCHET!F78+[4]OTCHET!F79</f>
        <v>0</v>
      </c>
      <c r="G29" s="416">
        <f>+[4]OTCHET!G78+[4]OTCHET!G79</f>
        <v>0</v>
      </c>
      <c r="H29" s="416">
        <f>+[4]OTCHET!H78+[4]OTCHET!H79</f>
        <v>0</v>
      </c>
      <c r="I29" s="417">
        <f>+[4]OTCHET!I78+[4]OTCHET!I79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[4]OTCHET!D90+[4]OTCHET!D93+[4]OTCHET!D94</f>
        <v>0</v>
      </c>
      <c r="E30" s="419">
        <f t="shared" si="1"/>
        <v>0</v>
      </c>
      <c r="F30" s="420">
        <f>[4]OTCHET!F90+[4]OTCHET!F93+[4]OTCHET!F94</f>
        <v>0</v>
      </c>
      <c r="G30" s="421">
        <f>[4]OTCHET!G90+[4]OTCHET!G93+[4]OTCHET!G94</f>
        <v>0</v>
      </c>
      <c r="H30" s="421">
        <f>[4]OTCHET!H90+[4]OTCHET!H93+[4]OTCHET!H94</f>
        <v>0</v>
      </c>
      <c r="I30" s="422">
        <f>[4]OTCHET!I90+[4]OTCHET!I93+[4]OTCHET!I94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[4]OTCHET!D108</f>
        <v>0</v>
      </c>
      <c r="E31" s="424">
        <f t="shared" si="1"/>
        <v>0</v>
      </c>
      <c r="F31" s="425">
        <f>[4]OTCHET!F108</f>
        <v>0</v>
      </c>
      <c r="G31" s="426">
        <f>[4]OTCHET!G108</f>
        <v>0</v>
      </c>
      <c r="H31" s="426">
        <f>[4]OTCHET!H108</f>
        <v>0</v>
      </c>
      <c r="I31" s="427">
        <f>[4]OTCHET!I108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[4]OTCHET!D112+[4]OTCHET!D121+[4]OTCHET!D137+[4]OTCHET!D138</f>
        <v>0</v>
      </c>
      <c r="E32" s="424">
        <f t="shared" si="1"/>
        <v>0</v>
      </c>
      <c r="F32" s="425">
        <f>[4]OTCHET!F112+[4]OTCHET!F121+[4]OTCHET!F137+[4]OTCHET!F138</f>
        <v>0</v>
      </c>
      <c r="G32" s="426">
        <f>[4]OTCHET!G112+[4]OTCHET!G121+[4]OTCHET!G137+[4]OTCHET!G138</f>
        <v>0</v>
      </c>
      <c r="H32" s="426">
        <f>[4]OTCHET!H112+[4]OTCHET!H121+[4]OTCHET!H137+[4]OTCHET!H138</f>
        <v>0</v>
      </c>
      <c r="I32" s="427">
        <f>[4]OTCHET!I112+[4]OTCHET!I121+[4]OTCHET!I137+[4]OTCHET!I138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[4]OTCHET!D125</f>
        <v>0</v>
      </c>
      <c r="E33" s="386">
        <f t="shared" si="1"/>
        <v>0</v>
      </c>
      <c r="F33" s="387">
        <f>[4]OTCHET!F125</f>
        <v>0</v>
      </c>
      <c r="G33" s="388">
        <f>[4]OTCHET!G125</f>
        <v>0</v>
      </c>
      <c r="H33" s="388">
        <f>[4]OTCHET!H125</f>
        <v>0</v>
      </c>
      <c r="I33" s="389">
        <f>[4]OTCHET!I125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+[4]OTCHET!D139</f>
        <v>0</v>
      </c>
      <c r="E36" s="442">
        <f t="shared" si="1"/>
        <v>0</v>
      </c>
      <c r="F36" s="443">
        <f>+[4]OTCHET!F139</f>
        <v>0</v>
      </c>
      <c r="G36" s="444">
        <f>+[4]OTCHET!G139</f>
        <v>0</v>
      </c>
      <c r="H36" s="444">
        <f>+[4]OTCHET!H139</f>
        <v>0</v>
      </c>
      <c r="I36" s="445">
        <f>+[4]OTCHET!I139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[4]OTCHET!D142+[4]OTCHET!D151+[4]OTCHET!D160</f>
        <v>0</v>
      </c>
      <c r="E37" s="447">
        <f t="shared" si="1"/>
        <v>52107</v>
      </c>
      <c r="F37" s="448">
        <f>[4]OTCHET!F142+[4]OTCHET!F151+[4]OTCHET!F160</f>
        <v>52107</v>
      </c>
      <c r="G37" s="449">
        <f>[4]OTCHET!G142+[4]OTCHET!G151+[4]OTCHET!G160</f>
        <v>0</v>
      </c>
      <c r="H37" s="449">
        <f>[4]OTCHET!H142+[4]OTCHET!H151+[4]OTCHET!H160</f>
        <v>0</v>
      </c>
      <c r="I37" s="450">
        <f>[4]OTCHET!I142+[4]OTCHET!I151+[4]OTCHET!I160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40395</v>
      </c>
      <c r="F38" s="455">
        <f t="shared" si="3"/>
        <v>40395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[4]OTCHET!D187</f>
        <v>0</v>
      </c>
      <c r="E40" s="318">
        <f t="shared" si="1"/>
        <v>0</v>
      </c>
      <c r="F40" s="315">
        <f>[4]OTCHET!F187</f>
        <v>0</v>
      </c>
      <c r="G40" s="302">
        <f>[4]OTCHET!G187</f>
        <v>0</v>
      </c>
      <c r="H40" s="302">
        <f>[4]OTCHET!H187</f>
        <v>0</v>
      </c>
      <c r="I40" s="303">
        <f>[4]OTCHET!I187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[4]OTCHET!D190</f>
        <v>0</v>
      </c>
      <c r="E41" s="319">
        <f t="shared" si="1"/>
        <v>0</v>
      </c>
      <c r="F41" s="316">
        <f>[4]OTCHET!F190</f>
        <v>0</v>
      </c>
      <c r="G41" s="306">
        <f>[4]OTCHET!G190</f>
        <v>0</v>
      </c>
      <c r="H41" s="306">
        <f>[4]OTCHET!H190</f>
        <v>0</v>
      </c>
      <c r="I41" s="307">
        <f>[4]OTCHET!I190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+[4]OTCHET!D196+[4]OTCHET!D204</f>
        <v>0</v>
      </c>
      <c r="E42" s="320">
        <f t="shared" si="1"/>
        <v>0</v>
      </c>
      <c r="F42" s="317">
        <f>+[4]OTCHET!F196+[4]OTCHET!F204</f>
        <v>0</v>
      </c>
      <c r="G42" s="310">
        <f>+[4]OTCHET!G196+[4]OTCHET!G204</f>
        <v>0</v>
      </c>
      <c r="H42" s="310">
        <f>+[4]OTCHET!H196+[4]OTCHET!H204</f>
        <v>0</v>
      </c>
      <c r="I42" s="311">
        <f>+[4]OTCHET!I196+[4]OTCHET!I204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+[4]OTCHET!D205+[4]OTCHET!D223+[4]OTCHET!D271</f>
        <v>0</v>
      </c>
      <c r="E43" s="475">
        <f t="shared" si="1"/>
        <v>40395</v>
      </c>
      <c r="F43" s="476">
        <f>+[4]OTCHET!F205+[4]OTCHET!F223+[4]OTCHET!F271</f>
        <v>40395</v>
      </c>
      <c r="G43" s="477">
        <f>+[4]OTCHET!G205+[4]OTCHET!G223+[4]OTCHET!G271</f>
        <v>0</v>
      </c>
      <c r="H43" s="477">
        <f>+[4]OTCHET!H205+[4]OTCHET!H223+[4]OTCHET!H271</f>
        <v>0</v>
      </c>
      <c r="I43" s="478">
        <f>+[4]OTCHET!I205+[4]OTCHET!I223+[4]OTCHET!I271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+[4]OTCHET!D227+[4]OTCHET!D233+[4]OTCHET!D236+[4]OTCHET!D237+[4]OTCHET!D238+[4]OTCHET!D239+[4]OTCHET!D240</f>
        <v>0</v>
      </c>
      <c r="E44" s="386">
        <f t="shared" si="1"/>
        <v>0</v>
      </c>
      <c r="F44" s="387">
        <f>+[4]OTCHET!F227+[4]OTCHET!F233+[4]OTCHET!F236+[4]OTCHET!F237+[4]OTCHET!F238+[4]OTCHET!F239+[4]OTCHET!F240</f>
        <v>0</v>
      </c>
      <c r="G44" s="388">
        <f>+[4]OTCHET!G227+[4]OTCHET!G233+[4]OTCHET!G236+[4]OTCHET!G237+[4]OTCHET!G238+[4]OTCHET!G239+[4]OTCHET!G240</f>
        <v>0</v>
      </c>
      <c r="H44" s="388">
        <f>+[4]OTCHET!H227+[4]OTCHET!H233+[4]OTCHET!H236+[4]OTCHET!H237+[4]OTCHET!H238+[4]OTCHET!H239+[4]OTCHET!H240</f>
        <v>0</v>
      </c>
      <c r="I44" s="389">
        <f>+[4]OTCHET!I227+[4]OTCHET!I233+[4]OTCHET!I236+[4]OTCHET!I237+[4]OTCHET!I238+[4]OTCHET!I239+[4]OTCHET!I240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+[4]OTCHET!D236+[4]OTCHET!D237+[4]OTCHET!D238+[4]OTCHET!D239+[4]OTCHET!D243+[4]OTCHET!D244+[4]OTCHET!D248</f>
        <v>#VALUE!</v>
      </c>
      <c r="E45" s="481">
        <f t="shared" si="1"/>
        <v>0</v>
      </c>
      <c r="F45" s="482">
        <f>+[4]OTCHET!F236+[4]OTCHET!F237+[4]OTCHET!F238+[4]OTCHET!F239+[4]OTCHET!F243+[4]OTCHET!F244+[4]OTCHET!F248</f>
        <v>0</v>
      </c>
      <c r="G45" s="483">
        <f>+[4]OTCHET!G236+[4]OTCHET!G237+[4]OTCHET!G238+[4]OTCHET!G239+[4]OTCHET!G243+[4]OTCHET!G244+[4]OTCHET!G248</f>
        <v>0</v>
      </c>
      <c r="H45" s="3">
        <f>+[4]OTCHET!H236+[4]OTCHET!H237+[4]OTCHET!H238+[4]OTCHET!H239+[4]OTCHET!H243+[4]OTCHET!H244+[4]OTCHET!H248</f>
        <v>0</v>
      </c>
      <c r="I45" s="484">
        <f>+[4]OTCHET!I236+[4]OTCHET!I237+[4]OTCHET!I238+[4]OTCHET!I239+[4]OTCHET!I243+[4]OTCHET!I244+[4]OTCHET!I248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+[4]OTCHET!D255+[4]OTCHET!D256+[4]OTCHET!D257+[4]OTCHET!D258</f>
        <v>0</v>
      </c>
      <c r="E46" s="475">
        <f t="shared" si="1"/>
        <v>0</v>
      </c>
      <c r="F46" s="476">
        <f>+[4]OTCHET!F255+[4]OTCHET!F256+[4]OTCHET!F257+[4]OTCHET!F258</f>
        <v>0</v>
      </c>
      <c r="G46" s="477">
        <f>+[4]OTCHET!G255+[4]OTCHET!G256+[4]OTCHET!G257+[4]OTCHET!G258</f>
        <v>0</v>
      </c>
      <c r="H46" s="477">
        <f>+[4]OTCHET!H255+[4]OTCHET!H256+[4]OTCHET!H257+[4]OTCHET!H258</f>
        <v>0</v>
      </c>
      <c r="I46" s="478">
        <f>+[4]OTCHET!I255+[4]OTCHET!I256+[4]OTCHET!I257+[4]OTCHET!I258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+[4]OTCHET!D256</f>
        <v>0</v>
      </c>
      <c r="E47" s="481">
        <f t="shared" si="1"/>
        <v>0</v>
      </c>
      <c r="F47" s="482">
        <f>+[4]OTCHET!F256</f>
        <v>0</v>
      </c>
      <c r="G47" s="483">
        <f>+[4]OTCHET!G256</f>
        <v>0</v>
      </c>
      <c r="H47" s="3">
        <f>+[4]OTCHET!H256</f>
        <v>0</v>
      </c>
      <c r="I47" s="484">
        <f>+[4]OTCHET!I256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+[4]OTCHET!D265+[4]OTCHET!D269+[4]OTCHET!D270</f>
        <v>0</v>
      </c>
      <c r="E48" s="424">
        <f t="shared" si="1"/>
        <v>0</v>
      </c>
      <c r="F48" s="420">
        <f>+[4]OTCHET!F265+[4]OTCHET!F269+[4]OTCHET!F270</f>
        <v>0</v>
      </c>
      <c r="G48" s="421">
        <f>+[4]OTCHET!G265+[4]OTCHET!G269+[4]OTCHET!G270</f>
        <v>0</v>
      </c>
      <c r="H48" s="421">
        <f>+[4]OTCHET!H265+[4]OTCHET!H269+[4]OTCHET!H270</f>
        <v>0</v>
      </c>
      <c r="I48" s="422">
        <f>+[4]OTCHET!I265+[4]OTCHET!I269+[4]OTCHET!I270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[4]OTCHET!D275+[4]OTCHET!D276+[4]OTCHET!D284+[4]OTCHET!D287</f>
        <v>0</v>
      </c>
      <c r="E49" s="424">
        <f t="shared" si="1"/>
        <v>0</v>
      </c>
      <c r="F49" s="425">
        <f>[4]OTCHET!F275+[4]OTCHET!F276+[4]OTCHET!F284+[4]OTCHET!F287</f>
        <v>0</v>
      </c>
      <c r="G49" s="426">
        <f>[4]OTCHET!G275+[4]OTCHET!G276+[4]OTCHET!G284+[4]OTCHET!G287</f>
        <v>0</v>
      </c>
      <c r="H49" s="426">
        <f>[4]OTCHET!H275+[4]OTCHET!H276+[4]OTCHET!H284+[4]OTCHET!H287</f>
        <v>0</v>
      </c>
      <c r="I49" s="427">
        <f>[4]OTCHET!I275+[4]OTCHET!I276+[4]OTCHET!I284+[4]OTCHET!I287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+[4]OTCHET!D288</f>
        <v>0</v>
      </c>
      <c r="E50" s="424">
        <f t="shared" si="1"/>
        <v>0</v>
      </c>
      <c r="F50" s="425">
        <f>+[4]OTCHET!F288</f>
        <v>0</v>
      </c>
      <c r="G50" s="426">
        <f>+[4]OTCHET!G288</f>
        <v>0</v>
      </c>
      <c r="H50" s="426">
        <f>+[4]OTCHET!H288</f>
        <v>0</v>
      </c>
      <c r="I50" s="427">
        <f>+[4]OTCHET!I288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+[4]OTCHET!D272</f>
        <v>0</v>
      </c>
      <c r="E51" s="386">
        <f>+F51+G51+H51+I51</f>
        <v>0</v>
      </c>
      <c r="F51" s="387">
        <f>+[4]OTCHET!F272</f>
        <v>0</v>
      </c>
      <c r="G51" s="388">
        <f>+[4]OTCHET!G272</f>
        <v>0</v>
      </c>
      <c r="H51" s="388">
        <f>+[4]OTCHET!H272</f>
        <v>0</v>
      </c>
      <c r="I51" s="389">
        <f>+[4]OTCHET!I272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+[4]OTCHET!D293</f>
        <v>0</v>
      </c>
      <c r="E52" s="386">
        <f t="shared" si="1"/>
        <v>0</v>
      </c>
      <c r="F52" s="387">
        <f>+[4]OTCHET!F293</f>
        <v>0</v>
      </c>
      <c r="G52" s="388">
        <f>+[4]OTCHET!G293</f>
        <v>0</v>
      </c>
      <c r="H52" s="388">
        <f>+[4]OTCHET!H293</f>
        <v>0</v>
      </c>
      <c r="I52" s="389">
        <f>+[4]OTCHET!I293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[4]OTCHET!D294</f>
        <v>плащания за попълване на държавния резерв</v>
      </c>
      <c r="E53" s="490">
        <f t="shared" si="1"/>
        <v>0</v>
      </c>
      <c r="F53" s="491">
        <f>[4]OTCHET!F294</f>
        <v>0</v>
      </c>
      <c r="G53" s="492">
        <f>[4]OTCHET!G294</f>
        <v>0</v>
      </c>
      <c r="H53" s="492">
        <f>[4]OTCHET!H294</f>
        <v>0</v>
      </c>
      <c r="I53" s="493">
        <f>[4]OTCHET!I294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[4]OTCHET!D296</f>
        <v>постъпления от продажба на държавния резерв (-)</v>
      </c>
      <c r="E54" s="497">
        <f t="shared" si="1"/>
        <v>0</v>
      </c>
      <c r="F54" s="498">
        <f>[4]OTCHET!F296</f>
        <v>0</v>
      </c>
      <c r="G54" s="499">
        <f>[4]OTCHET!G296</f>
        <v>0</v>
      </c>
      <c r="H54" s="499">
        <f>[4]OTCHET!H296</f>
        <v>0</v>
      </c>
      <c r="I54" s="500">
        <f>[4]OTCHET!I296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+[4]OTCHET!D297</f>
        <v>0</v>
      </c>
      <c r="E55" s="502">
        <f t="shared" si="1"/>
        <v>0</v>
      </c>
      <c r="F55" s="503">
        <f>+[4]OTCHET!F297</f>
        <v>0</v>
      </c>
      <c r="G55" s="504">
        <f>+[4]OTCHET!G297</f>
        <v>0</v>
      </c>
      <c r="H55" s="504">
        <f>+[4]OTCHET!H297</f>
        <v>0</v>
      </c>
      <c r="I55" s="505">
        <f>+[4]OTCHET!I297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2506</v>
      </c>
      <c r="F56" s="509">
        <f t="shared" si="5"/>
        <v>2506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+[4]OTCHET!D361+[4]OTCHET!D375+[4]OTCHET!D388</f>
        <v>0</v>
      </c>
      <c r="E57" s="512">
        <f t="shared" si="1"/>
        <v>0</v>
      </c>
      <c r="F57" s="513">
        <f>+[4]OTCHET!F361+[4]OTCHET!F375+[4]OTCHET!F388</f>
        <v>0</v>
      </c>
      <c r="G57" s="514">
        <f>+[4]OTCHET!G361+[4]OTCHET!G375+[4]OTCHET!G388</f>
        <v>0</v>
      </c>
      <c r="H57" s="514">
        <f>+[4]OTCHET!H361+[4]OTCHET!H375+[4]OTCHET!H388</f>
        <v>0</v>
      </c>
      <c r="I57" s="515">
        <f>+[4]OTCHET!I361+[4]OTCHET!I375+[4]OTCHET!I388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+[4]OTCHET!D383+[4]OTCHET!D391+[4]OTCHET!D396+[4]OTCHET!D399+[4]OTCHET!D402+[4]OTCHET!D405+[4]OTCHET!D406+[4]OTCHET!D409+[4]OTCHET!D422+[4]OTCHET!D423+[4]OTCHET!D424+[4]OTCHET!D425+[4]OTCHET!D426</f>
        <v>0</v>
      </c>
      <c r="E58" s="516">
        <f t="shared" si="1"/>
        <v>2506</v>
      </c>
      <c r="F58" s="517">
        <f>+[4]OTCHET!F383+[4]OTCHET!F391+[4]OTCHET!F396+[4]OTCHET!F399+[4]OTCHET!F402+[4]OTCHET!F405+[4]OTCHET!F406+[4]OTCHET!F409+[4]OTCHET!F422+[4]OTCHET!F423+[4]OTCHET!F424+[4]OTCHET!F425+[4]OTCHET!F426</f>
        <v>2506</v>
      </c>
      <c r="G58" s="518">
        <f>+[4]OTCHET!G383+[4]OTCHET!G391+[4]OTCHET!G396+[4]OTCHET!G399+[4]OTCHET!G402+[4]OTCHET!G405+[4]OTCHET!G406+[4]OTCHET!G409+[4]OTCHET!G422+[4]OTCHET!G423+[4]OTCHET!G424+[4]OTCHET!G425+[4]OTCHET!G426</f>
        <v>0</v>
      </c>
      <c r="H58" s="518">
        <f>+[4]OTCHET!H383+[4]OTCHET!H391+[4]OTCHET!H396+[4]OTCHET!H399+[4]OTCHET!H402+[4]OTCHET!H405+[4]OTCHET!H406+[4]OTCHET!H409+[4]OTCHET!H422+[4]OTCHET!H423+[4]OTCHET!H424+[4]OTCHET!H425+[4]OTCHET!H426</f>
        <v>0</v>
      </c>
      <c r="I58" s="519">
        <f>+[4]OTCHET!I383+[4]OTCHET!I391+[4]OTCHET!I396+[4]OTCHET!I399+[4]OTCHET!I402+[4]OTCHET!I405+[4]OTCHET!I406+[4]OTCHET!I409+[4]OTCHET!I422+[4]OTCHET!I423+[4]OTCHET!I424+[4]OTCHET!I425+[4]OTCHET!I426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+[4]OTCHET!D422+[4]OTCHET!D423+[4]OTCHET!D424+[4]OTCHET!D425+[4]OTCHET!D426</f>
        <v>0</v>
      </c>
      <c r="E59" s="520">
        <f t="shared" si="1"/>
        <v>0</v>
      </c>
      <c r="F59" s="521">
        <f>+[4]OTCHET!F422+[4]OTCHET!F423+[4]OTCHET!F424+[4]OTCHET!F425+[4]OTCHET!F426</f>
        <v>0</v>
      </c>
      <c r="G59" s="522">
        <f>+[4]OTCHET!G422+[4]OTCHET!G423+[4]OTCHET!G424+[4]OTCHET!G425+[4]OTCHET!G426</f>
        <v>0</v>
      </c>
      <c r="H59" s="522">
        <f>+[4]OTCHET!H422+[4]OTCHET!H423+[4]OTCHET!H424+[4]OTCHET!H425+[4]OTCHET!H426</f>
        <v>0</v>
      </c>
      <c r="I59" s="523">
        <f>+[4]OTCHET!I422+[4]OTCHET!I423+[4]OTCHET!I424+[4]OTCHET!I425+[4]OTCHET!I426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[4]OTCHET!D405</f>
        <v>0</v>
      </c>
      <c r="E60" s="526">
        <f t="shared" si="1"/>
        <v>0</v>
      </c>
      <c r="F60" s="527">
        <f>[4]OTCHET!F405</f>
        <v>0</v>
      </c>
      <c r="G60" s="528">
        <f>[4]OTCHET!G405</f>
        <v>0</v>
      </c>
      <c r="H60" s="528">
        <f>[4]OTCHET!H405</f>
        <v>0</v>
      </c>
      <c r="I60" s="529">
        <f>[4]OTCHET!I405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[4]OTCHET!D412</f>
        <v>0</v>
      </c>
      <c r="E62" s="447">
        <f t="shared" si="1"/>
        <v>0</v>
      </c>
      <c r="F62" s="448">
        <f>[4]OTCHET!F412</f>
        <v>0</v>
      </c>
      <c r="G62" s="449">
        <f>[4]OTCHET!G412</f>
        <v>0</v>
      </c>
      <c r="H62" s="449">
        <f>[4]OTCHET!H412</f>
        <v>0</v>
      </c>
      <c r="I62" s="450">
        <f>[4]OTCHET!I412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+[4]OTCHET!D249</f>
        <v>0</v>
      </c>
      <c r="E63" s="535">
        <f t="shared" si="1"/>
        <v>0</v>
      </c>
      <c r="F63" s="536">
        <f>+[4]OTCHET!F249</f>
        <v>0</v>
      </c>
      <c r="G63" s="537">
        <f>+[4]OTCHET!G249</f>
        <v>0</v>
      </c>
      <c r="H63" s="537">
        <f>+[4]OTCHET!H249</f>
        <v>0</v>
      </c>
      <c r="I63" s="538">
        <f>+[4]OTCHET!I249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14218</v>
      </c>
      <c r="F64" s="542">
        <f t="shared" si="6"/>
        <v>14218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-14218</v>
      </c>
      <c r="F66" s="551">
        <f t="shared" ref="F66:I66" si="8">SUM(+F68+F76+F77+F84+F85+F86+F89+F90+F91+F92+F93+F94+F95)</f>
        <v>-14218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+[4]OTCHET!D482+[4]OTCHET!D483+[4]OTCHET!D486+[4]OTCHET!D487+[4]OTCHET!D490+[4]OTCHET!D491+[4]OTCHET!D495</f>
        <v>#VALUE!</v>
      </c>
      <c r="E69" s="561">
        <f t="shared" si="1"/>
        <v>0</v>
      </c>
      <c r="F69" s="562">
        <f>+[4]OTCHET!F482+[4]OTCHET!F483+[4]OTCHET!F486+[4]OTCHET!F487+[4]OTCHET!F490+[4]OTCHET!F491+[4]OTCHET!F495</f>
        <v>0</v>
      </c>
      <c r="G69" s="563">
        <f>+[4]OTCHET!G482+[4]OTCHET!G483+[4]OTCHET!G486+[4]OTCHET!G487+[4]OTCHET!G490+[4]OTCHET!G491+[4]OTCHET!G495</f>
        <v>0</v>
      </c>
      <c r="H69" s="563">
        <f>+[4]OTCHET!H482+[4]OTCHET!H483+[4]OTCHET!H486+[4]OTCHET!H487+[4]OTCHET!H490+[4]OTCHET!H491+[4]OTCHET!H495</f>
        <v>0</v>
      </c>
      <c r="I69" s="564">
        <f>+[4]OTCHET!I482+[4]OTCHET!I483+[4]OTCHET!I486+[4]OTCHET!I487+[4]OTCHET!I490+[4]OTCHET!I491+[4]OTCHET!I495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+[4]OTCHET!D484+[4]OTCHET!D485+[4]OTCHET!D488+[4]OTCHET!D489+[4]OTCHET!D492+[4]OTCHET!D493+[4]OTCHET!D494+[4]OTCHET!D496</f>
        <v>#VALUE!</v>
      </c>
      <c r="E70" s="566">
        <f t="shared" si="1"/>
        <v>0</v>
      </c>
      <c r="F70" s="567">
        <f>+[4]OTCHET!F484+[4]OTCHET!F485+[4]OTCHET!F488+[4]OTCHET!F489+[4]OTCHET!F492+[4]OTCHET!F493+[4]OTCHET!F494+[4]OTCHET!F496</f>
        <v>0</v>
      </c>
      <c r="G70" s="568">
        <f>+[4]OTCHET!G484+[4]OTCHET!G485+[4]OTCHET!G488+[4]OTCHET!G489+[4]OTCHET!G492+[4]OTCHET!G493+[4]OTCHET!G494+[4]OTCHET!G496</f>
        <v>0</v>
      </c>
      <c r="H70" s="568">
        <f>+[4]OTCHET!H484+[4]OTCHET!H485+[4]OTCHET!H488+[4]OTCHET!H489+[4]OTCHET!H492+[4]OTCHET!H493+[4]OTCHET!H494+[4]OTCHET!H496</f>
        <v>0</v>
      </c>
      <c r="I70" s="569">
        <f>+[4]OTCHET!I484+[4]OTCHET!I485+[4]OTCHET!I488+[4]OTCHET!I489+[4]OTCHET!I492+[4]OTCHET!I493+[4]OTCHET!I494+[4]OTCHET!I496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+[4]OTCHET!D497</f>
        <v>0</v>
      </c>
      <c r="E71" s="566">
        <f t="shared" si="1"/>
        <v>0</v>
      </c>
      <c r="F71" s="567">
        <f>+[4]OTCHET!F497</f>
        <v>0</v>
      </c>
      <c r="G71" s="568">
        <f>+[4]OTCHET!G497</f>
        <v>0</v>
      </c>
      <c r="H71" s="568">
        <f>+[4]OTCHET!H497</f>
        <v>0</v>
      </c>
      <c r="I71" s="569">
        <f>+[4]OTCHET!I497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+[4]OTCHET!D502</f>
        <v>0</v>
      </c>
      <c r="E72" s="566">
        <f t="shared" si="1"/>
        <v>0</v>
      </c>
      <c r="F72" s="567">
        <f>+[4]OTCHET!F502</f>
        <v>0</v>
      </c>
      <c r="G72" s="568">
        <f>+[4]OTCHET!G502</f>
        <v>0</v>
      </c>
      <c r="H72" s="568">
        <f>+[4]OTCHET!H502</f>
        <v>0</v>
      </c>
      <c r="I72" s="569">
        <f>+[4]OTCHET!I502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+[4]OTCHET!D542</f>
        <v>с чуждестранни ценни книжа и финасови активи (+/-)</v>
      </c>
      <c r="E73" s="566">
        <f t="shared" si="1"/>
        <v>0</v>
      </c>
      <c r="F73" s="567">
        <f>+[4]OTCHET!F542</f>
        <v>0</v>
      </c>
      <c r="G73" s="568">
        <f>+[4]OTCHET!G542</f>
        <v>0</v>
      </c>
      <c r="H73" s="568">
        <f>+[4]OTCHET!H542</f>
        <v>0</v>
      </c>
      <c r="I73" s="569">
        <f>+[4]OTCHET!I542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+[4]OTCHET!D581+[4]OTCHET!D582</f>
        <v>#VALUE!</v>
      </c>
      <c r="E74" s="566">
        <f t="shared" si="1"/>
        <v>0</v>
      </c>
      <c r="F74" s="567">
        <f>+[4]OTCHET!F581+[4]OTCHET!F582</f>
        <v>0</v>
      </c>
      <c r="G74" s="568">
        <f>+[4]OTCHET!G581+[4]OTCHET!G582</f>
        <v>0</v>
      </c>
      <c r="H74" s="568">
        <f>+[4]OTCHET!H581+[4]OTCHET!H582</f>
        <v>0</v>
      </c>
      <c r="I74" s="569">
        <f>+[4]OTCHET!I581+[4]OTCHET!I582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+[4]OTCHET!D583+[4]OTCHET!D584+[4]OTCHET!D585</f>
        <v>#VALUE!</v>
      </c>
      <c r="E75" s="572">
        <f t="shared" si="1"/>
        <v>0</v>
      </c>
      <c r="F75" s="573">
        <f>+[4]OTCHET!F583+[4]OTCHET!F584+[4]OTCHET!F585</f>
        <v>0</v>
      </c>
      <c r="G75" s="574">
        <f>+[4]OTCHET!G583+[4]OTCHET!G584+[4]OTCHET!G585</f>
        <v>0</v>
      </c>
      <c r="H75" s="574">
        <f>+[4]OTCHET!H583+[4]OTCHET!H584+[4]OTCHET!H585</f>
        <v>0</v>
      </c>
      <c r="I75" s="575">
        <f>+[4]OTCHET!I583+[4]OTCHET!I584+[4]OTCHET!I585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[4]OTCHET!D461</f>
        <v>0</v>
      </c>
      <c r="E76" s="512">
        <f t="shared" si="1"/>
        <v>0</v>
      </c>
      <c r="F76" s="513">
        <f>[4]OTCHET!F461</f>
        <v>0</v>
      </c>
      <c r="G76" s="514">
        <f>[4]OTCHET!G461</f>
        <v>0</v>
      </c>
      <c r="H76" s="514">
        <f>[4]OTCHET!H461</f>
        <v>0</v>
      </c>
      <c r="I76" s="515">
        <f>[4]OTCHET!I461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+[4]OTCHET!D466+[4]OTCHET!D469</f>
        <v>#VALUE!</v>
      </c>
      <c r="E78" s="561">
        <f t="shared" si="1"/>
        <v>0</v>
      </c>
      <c r="F78" s="562">
        <f>+[4]OTCHET!F466+[4]OTCHET!F469</f>
        <v>0</v>
      </c>
      <c r="G78" s="563">
        <f>+[4]OTCHET!G466+[4]OTCHET!G469</f>
        <v>0</v>
      </c>
      <c r="H78" s="563">
        <f>+[4]OTCHET!H466+[4]OTCHET!H469</f>
        <v>0</v>
      </c>
      <c r="I78" s="564">
        <f>+[4]OTCHET!I466+[4]OTCHET!I469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+[4]OTCHET!D467+[4]OTCHET!D470</f>
        <v>#VALUE!</v>
      </c>
      <c r="E79" s="566">
        <f t="shared" si="1"/>
        <v>0</v>
      </c>
      <c r="F79" s="567">
        <f>+[4]OTCHET!F467+[4]OTCHET!F470</f>
        <v>0</v>
      </c>
      <c r="G79" s="568">
        <f>+[4]OTCHET!G467+[4]OTCHET!G470</f>
        <v>0</v>
      </c>
      <c r="H79" s="568">
        <f>+[4]OTCHET!H467+[4]OTCHET!H470</f>
        <v>0</v>
      </c>
      <c r="I79" s="569">
        <f>+[4]OTCHET!I467+[4]OTCHET!I470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[4]OTCHET!D471</f>
        <v>0</v>
      </c>
      <c r="E80" s="566">
        <f t="shared" si="1"/>
        <v>0</v>
      </c>
      <c r="F80" s="567">
        <f>[4]OTCHET!F471</f>
        <v>0</v>
      </c>
      <c r="G80" s="568">
        <f>[4]OTCHET!G471</f>
        <v>0</v>
      </c>
      <c r="H80" s="568">
        <f>[4]OTCHET!H471</f>
        <v>0</v>
      </c>
      <c r="I80" s="569">
        <f>[4]OTCHET!I471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+[4]OTCHET!D479</f>
        <v>предоставени заеми на крайни бенефициенти (-)</v>
      </c>
      <c r="E82" s="566">
        <f t="shared" si="1"/>
        <v>0</v>
      </c>
      <c r="F82" s="567">
        <f>+[4]OTCHET!F479</f>
        <v>0</v>
      </c>
      <c r="G82" s="568">
        <f>+[4]OTCHET!G479</f>
        <v>0</v>
      </c>
      <c r="H82" s="568">
        <f>+[4]OTCHET!H479</f>
        <v>0</v>
      </c>
      <c r="I82" s="569">
        <f>+[4]OTCHET!I479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+[4]OTCHET!D480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+[4]OTCHET!F480</f>
        <v>0</v>
      </c>
      <c r="G83" s="574">
        <f>+[4]OTCHET!G480</f>
        <v>0</v>
      </c>
      <c r="H83" s="574">
        <f>+[4]OTCHET!H480</f>
        <v>0</v>
      </c>
      <c r="I83" s="575">
        <f>+[4]OTCHET!I480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[4]OTCHET!D535</f>
        <v>0</v>
      </c>
      <c r="E84" s="512">
        <f t="shared" si="1"/>
        <v>0</v>
      </c>
      <c r="F84" s="513">
        <f>[4]OTCHET!F535</f>
        <v>0</v>
      </c>
      <c r="G84" s="514">
        <f>[4]OTCHET!G535</f>
        <v>0</v>
      </c>
      <c r="H84" s="514">
        <f>[4]OTCHET!H535</f>
        <v>0</v>
      </c>
      <c r="I84" s="515">
        <f>[4]OTCHET!I535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[4]OTCHET!D536</f>
        <v>0</v>
      </c>
      <c r="E85" s="516">
        <f t="shared" si="1"/>
        <v>0</v>
      </c>
      <c r="F85" s="517">
        <f>[4]OTCHET!F536</f>
        <v>0</v>
      </c>
      <c r="G85" s="518">
        <f>[4]OTCHET!G536</f>
        <v>0</v>
      </c>
      <c r="H85" s="518">
        <f>[4]OTCHET!H536</f>
        <v>0</v>
      </c>
      <c r="I85" s="519">
        <f>[4]OTCHET!I536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-14218</v>
      </c>
      <c r="F86" s="521">
        <f t="shared" ref="F86:I86" si="11">+F87+F88</f>
        <v>-14218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+[4]OTCHET!D503+[4]OTCHET!D512+[4]OTCHET!D516+[4]OTCHET!D543</f>
        <v>#VALUE!</v>
      </c>
      <c r="E87" s="561">
        <f t="shared" si="1"/>
        <v>0</v>
      </c>
      <c r="F87" s="562">
        <f>+[4]OTCHET!F503+[4]OTCHET!F512+[4]OTCHET!F516+[4]OTCHET!F543</f>
        <v>0</v>
      </c>
      <c r="G87" s="563">
        <f>+[4]OTCHET!G503+[4]OTCHET!G512+[4]OTCHET!G516+[4]OTCHET!G543</f>
        <v>0</v>
      </c>
      <c r="H87" s="563">
        <f>+[4]OTCHET!H503+[4]OTCHET!H512+[4]OTCHET!H516+[4]OTCHET!H543</f>
        <v>0</v>
      </c>
      <c r="I87" s="564">
        <f>+[4]OTCHET!I503+[4]OTCHET!I512+[4]OTCHET!I516+[4]OTCHET!I543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+[4]OTCHET!D521+[4]OTCHET!D524+[4]OTCHET!D544</f>
        <v>0</v>
      </c>
      <c r="E88" s="572">
        <f t="shared" si="1"/>
        <v>-14218</v>
      </c>
      <c r="F88" s="573">
        <f>+[4]OTCHET!F521+[4]OTCHET!F524+[4]OTCHET!F544</f>
        <v>-14218</v>
      </c>
      <c r="G88" s="574">
        <f>+[4]OTCHET!G521+[4]OTCHET!G524+[4]OTCHET!G544</f>
        <v>0</v>
      </c>
      <c r="H88" s="574">
        <f>+[4]OTCHET!H521+[4]OTCHET!H524+[4]OTCHET!H544</f>
        <v>0</v>
      </c>
      <c r="I88" s="575">
        <f>+[4]OTCHET!I521+[4]OTCHET!I524+[4]OTCHET!I544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[4]OTCHET!D531</f>
        <v>0</v>
      </c>
      <c r="E89" s="512">
        <f t="shared" ref="E89:E96" si="12">+F89+G89+H89+I89</f>
        <v>0</v>
      </c>
      <c r="F89" s="513">
        <f>[4]OTCHET!F531</f>
        <v>0</v>
      </c>
      <c r="G89" s="514">
        <f>[4]OTCHET!G531</f>
        <v>0</v>
      </c>
      <c r="H89" s="514">
        <f>[4]OTCHET!H531</f>
        <v>0</v>
      </c>
      <c r="I89" s="515">
        <f>[4]OTCHET!I531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+[4]OTCHET!D567+[4]OTCHET!D568+[4]OTCHET!D569+[4]OTCHET!D570+[4]OTCHET!D571+[4]OTCHET!D572</f>
        <v>#VALUE!</v>
      </c>
      <c r="E90" s="516">
        <f t="shared" si="12"/>
        <v>0</v>
      </c>
      <c r="F90" s="517">
        <f>+[4]OTCHET!F567+[4]OTCHET!F568+[4]OTCHET!F569+[4]OTCHET!F570+[4]OTCHET!F571+[4]OTCHET!F572</f>
        <v>0</v>
      </c>
      <c r="G90" s="518">
        <f>+[4]OTCHET!G567+[4]OTCHET!G568+[4]OTCHET!G569+[4]OTCHET!G570+[4]OTCHET!G571+[4]OTCHET!G572</f>
        <v>0</v>
      </c>
      <c r="H90" s="518">
        <f>+[4]OTCHET!H567+[4]OTCHET!H568+[4]OTCHET!H569+[4]OTCHET!H570+[4]OTCHET!H571+[4]OTCHET!H572</f>
        <v>0</v>
      </c>
      <c r="I90" s="519">
        <f>+[4]OTCHET!I567+[4]OTCHET!I568+[4]OTCHET!I569+[4]OTCHET!I570+[4]OTCHET!I571+[4]OTCHET!I572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+[4]OTCHET!D573+[4]OTCHET!D574+[4]OTCHET!D575+[4]OTCHET!D576+[4]OTCHET!D577+[4]OTCHET!D578+[4]OTCHET!D579</f>
        <v>#VALUE!</v>
      </c>
      <c r="E91" s="424">
        <f t="shared" si="12"/>
        <v>0</v>
      </c>
      <c r="F91" s="425">
        <f>+[4]OTCHET!F573+[4]OTCHET!F574+[4]OTCHET!F575+[4]OTCHET!F576+[4]OTCHET!F577+[4]OTCHET!F578+[4]OTCHET!F579</f>
        <v>0</v>
      </c>
      <c r="G91" s="426">
        <f>+[4]OTCHET!G573+[4]OTCHET!G574+[4]OTCHET!G575+[4]OTCHET!G576+[4]OTCHET!G577+[4]OTCHET!G578+[4]OTCHET!G579</f>
        <v>0</v>
      </c>
      <c r="H91" s="426">
        <f>+[4]OTCHET!H573+[4]OTCHET!H574+[4]OTCHET!H575+[4]OTCHET!H576+[4]OTCHET!H577+[4]OTCHET!H578+[4]OTCHET!H579</f>
        <v>0</v>
      </c>
      <c r="I91" s="427">
        <f>+[4]OTCHET!I573+[4]OTCHET!I574+[4]OTCHET!I575+[4]OTCHET!I576+[4]OTCHET!I577+[4]OTCHET!I578+[4]OTCHET!I579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+[4]OTCHET!D580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+[4]OTCHET!F580</f>
        <v>0</v>
      </c>
      <c r="G92" s="426">
        <f>+[4]OTCHET!G580</f>
        <v>0</v>
      </c>
      <c r="H92" s="426">
        <f>+[4]OTCHET!H580</f>
        <v>0</v>
      </c>
      <c r="I92" s="427">
        <f>+[4]OTCHET!I580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+[4]OTCHET!D587+[4]OTCHET!D588</f>
        <v>#VALUE!</v>
      </c>
      <c r="E93" s="424">
        <f t="shared" si="12"/>
        <v>0</v>
      </c>
      <c r="F93" s="425">
        <f>+[4]OTCHET!F587+[4]OTCHET!F588</f>
        <v>0</v>
      </c>
      <c r="G93" s="426">
        <f>+[4]OTCHET!G587+[4]OTCHET!G588</f>
        <v>0</v>
      </c>
      <c r="H93" s="426">
        <f>+[4]OTCHET!H587+[4]OTCHET!H588</f>
        <v>0</v>
      </c>
      <c r="I93" s="427">
        <f>+[4]OTCHET!I587+[4]OTCHET!I588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+[4]OTCHET!D589+[4]OTCHET!D590</f>
        <v>#VALUE!</v>
      </c>
      <c r="E94" s="424">
        <f t="shared" si="12"/>
        <v>0</v>
      </c>
      <c r="F94" s="425">
        <f>+[4]OTCHET!F589+[4]OTCHET!F590</f>
        <v>0</v>
      </c>
      <c r="G94" s="426">
        <f>+[4]OTCHET!G589+[4]OTCHET!G590</f>
        <v>0</v>
      </c>
      <c r="H94" s="426">
        <f>+[4]OTCHET!H589+[4]OTCHET!H590</f>
        <v>0</v>
      </c>
      <c r="I94" s="427">
        <f>+[4]OTCHET!I589+[4]OTCHET!I590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[4]OTCHET!D591</f>
        <v>0</v>
      </c>
      <c r="E95" s="386">
        <f t="shared" si="12"/>
        <v>0</v>
      </c>
      <c r="F95" s="387">
        <f>[4]OTCHET!F591</f>
        <v>0</v>
      </c>
      <c r="G95" s="388">
        <f>[4]OTCHET!G591</f>
        <v>0</v>
      </c>
      <c r="H95" s="388">
        <f>[4]OTCHET!H591</f>
        <v>0</v>
      </c>
      <c r="I95" s="389">
        <f>[4]OTCHET!I591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+[4]OTCHET!D594</f>
        <v>покупко-продажба на валута (+/-)</v>
      </c>
      <c r="E96" s="582">
        <f t="shared" si="12"/>
        <v>0</v>
      </c>
      <c r="F96" s="583">
        <f>+[4]OTCHET!F594</f>
        <v>0</v>
      </c>
      <c r="G96" s="584">
        <f>+[4]OTCHET!G594</f>
        <v>0</v>
      </c>
      <c r="H96" s="584">
        <f>+[4]OTCHET!H594</f>
        <v>0</v>
      </c>
      <c r="I96" s="585">
        <f>+[4]OTCHET!I594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A97">
    <cfRule type="cellIs" dxfId="9" priority="10" stopIfTrue="1" operator="notEqual">
      <formula>0</formula>
    </cfRule>
  </conditionalFormatting>
  <conditionalFormatting sqref="H11:I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D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2019-05-13T05:07:31Z</dcterms:created>
  <dcterms:modified xsi:type="dcterms:W3CDTF">2019-05-13T05:14:41Z</dcterms:modified>
</cp:coreProperties>
</file>