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9525" activeTab="4"/>
  </bookViews>
  <sheets>
    <sheet name="бюджет" sheetId="1" r:id="rId1"/>
    <sheet name="Лист7" sheetId="7" r:id="rId2"/>
    <sheet name="Лист12" sheetId="12" r:id="rId3"/>
    <sheet name="Лист13" sheetId="13" r:id="rId4"/>
    <sheet name="Лист14" sheetId="14" r:id="rId5"/>
  </sheets>
  <externalReferences>
    <externalReference r:id="rId6"/>
  </externalReferences>
  <definedNames>
    <definedName name="SMETKA">[1]list!$A$2:$C$7</definedName>
  </definedNames>
  <calcPr calcId="145621"/>
</workbook>
</file>

<file path=xl/calcChain.xml><?xml version="1.0" encoding="utf-8"?>
<calcChain xmlns="http://schemas.openxmlformats.org/spreadsheetml/2006/main">
  <c r="I114" i="7" l="1"/>
  <c r="E114" i="7"/>
  <c r="E110" i="7"/>
  <c r="J107" i="7"/>
  <c r="H107" i="7"/>
  <c r="G107" i="7"/>
  <c r="B107" i="7"/>
  <c r="J96" i="7"/>
  <c r="I96" i="7"/>
  <c r="H96" i="7"/>
  <c r="G96" i="7"/>
  <c r="F96" i="7" s="1"/>
  <c r="E96" i="7"/>
  <c r="J95" i="7"/>
  <c r="I95" i="7"/>
  <c r="F95" i="7" s="1"/>
  <c r="H95" i="7"/>
  <c r="G95" i="7"/>
  <c r="E95" i="7"/>
  <c r="J94" i="7"/>
  <c r="I94" i="7"/>
  <c r="H94" i="7"/>
  <c r="G94" i="7"/>
  <c r="F94" i="7" s="1"/>
  <c r="E94" i="7"/>
  <c r="J93" i="7"/>
  <c r="I93" i="7"/>
  <c r="F93" i="7" s="1"/>
  <c r="H93" i="7"/>
  <c r="G93" i="7"/>
  <c r="E93" i="7"/>
  <c r="J92" i="7"/>
  <c r="I92" i="7"/>
  <c r="H92" i="7"/>
  <c r="G92" i="7"/>
  <c r="F92" i="7" s="1"/>
  <c r="E92" i="7"/>
  <c r="J91" i="7"/>
  <c r="I91" i="7"/>
  <c r="F91" i="7" s="1"/>
  <c r="H91" i="7"/>
  <c r="G91" i="7"/>
  <c r="E91" i="7"/>
  <c r="J90" i="7"/>
  <c r="I90" i="7"/>
  <c r="H90" i="7"/>
  <c r="G90" i="7"/>
  <c r="F90" i="7" s="1"/>
  <c r="E90" i="7"/>
  <c r="J89" i="7"/>
  <c r="I89" i="7"/>
  <c r="F89" i="7" s="1"/>
  <c r="H89" i="7"/>
  <c r="G89" i="7"/>
  <c r="E89" i="7"/>
  <c r="J88" i="7"/>
  <c r="I88" i="7"/>
  <c r="H88" i="7"/>
  <c r="G88" i="7"/>
  <c r="F88" i="7" s="1"/>
  <c r="E88" i="7"/>
  <c r="J87" i="7"/>
  <c r="J86" i="7" s="1"/>
  <c r="I87" i="7"/>
  <c r="I86" i="7" s="1"/>
  <c r="H87" i="7"/>
  <c r="G87" i="7"/>
  <c r="E87" i="7"/>
  <c r="E86" i="7" s="1"/>
  <c r="H86" i="7"/>
  <c r="G86" i="7"/>
  <c r="J85" i="7"/>
  <c r="I85" i="7"/>
  <c r="F85" i="7" s="1"/>
  <c r="H85" i="7"/>
  <c r="G85" i="7"/>
  <c r="E85" i="7"/>
  <c r="J84" i="7"/>
  <c r="I84" i="7"/>
  <c r="H84" i="7"/>
  <c r="G84" i="7"/>
  <c r="F84" i="7" s="1"/>
  <c r="E84" i="7"/>
  <c r="J83" i="7"/>
  <c r="I83" i="7"/>
  <c r="I77" i="7" s="1"/>
  <c r="H83" i="7"/>
  <c r="G83" i="7"/>
  <c r="E83" i="7"/>
  <c r="E77" i="7" s="1"/>
  <c r="J82" i="7"/>
  <c r="I82" i="7"/>
  <c r="H82" i="7"/>
  <c r="G82" i="7"/>
  <c r="F82" i="7" s="1"/>
  <c r="E82" i="7"/>
  <c r="F81" i="7"/>
  <c r="J80" i="7"/>
  <c r="I80" i="7"/>
  <c r="H80" i="7"/>
  <c r="G80" i="7"/>
  <c r="F80" i="7"/>
  <c r="E80" i="7"/>
  <c r="J79" i="7"/>
  <c r="I79" i="7"/>
  <c r="H79" i="7"/>
  <c r="G79" i="7"/>
  <c r="F79" i="7" s="1"/>
  <c r="E79" i="7"/>
  <c r="J78" i="7"/>
  <c r="J77" i="7" s="1"/>
  <c r="I78" i="7"/>
  <c r="H78" i="7"/>
  <c r="G78" i="7"/>
  <c r="G77" i="7" s="1"/>
  <c r="F78" i="7"/>
  <c r="E78" i="7"/>
  <c r="H77" i="7"/>
  <c r="J76" i="7"/>
  <c r="I76" i="7"/>
  <c r="H76" i="7"/>
  <c r="G76" i="7"/>
  <c r="F76" i="7"/>
  <c r="E76" i="7"/>
  <c r="J75" i="7"/>
  <c r="I75" i="7"/>
  <c r="H75" i="7"/>
  <c r="F75" i="7" s="1"/>
  <c r="G75" i="7"/>
  <c r="E75" i="7"/>
  <c r="J74" i="7"/>
  <c r="I74" i="7"/>
  <c r="H74" i="7"/>
  <c r="G74" i="7"/>
  <c r="F74" i="7"/>
  <c r="E74" i="7"/>
  <c r="J73" i="7"/>
  <c r="I73" i="7"/>
  <c r="H73" i="7"/>
  <c r="G73" i="7"/>
  <c r="F73" i="7" s="1"/>
  <c r="E73" i="7"/>
  <c r="J72" i="7"/>
  <c r="I72" i="7"/>
  <c r="H72" i="7"/>
  <c r="G72" i="7"/>
  <c r="F72" i="7"/>
  <c r="E72" i="7"/>
  <c r="J71" i="7"/>
  <c r="I71" i="7"/>
  <c r="H71" i="7"/>
  <c r="F71" i="7" s="1"/>
  <c r="G71" i="7"/>
  <c r="E71" i="7"/>
  <c r="J70" i="7"/>
  <c r="I70" i="7"/>
  <c r="H70" i="7"/>
  <c r="G70" i="7"/>
  <c r="F70" i="7"/>
  <c r="E70" i="7"/>
  <c r="J69" i="7"/>
  <c r="I69" i="7"/>
  <c r="I68" i="7" s="1"/>
  <c r="I66" i="7" s="1"/>
  <c r="H69" i="7"/>
  <c r="H68" i="7" s="1"/>
  <c r="H66" i="7" s="1"/>
  <c r="G69" i="7"/>
  <c r="F69" i="7" s="1"/>
  <c r="E69" i="7"/>
  <c r="E68" i="7" s="1"/>
  <c r="J68" i="7"/>
  <c r="G68" i="7"/>
  <c r="G66" i="7" s="1"/>
  <c r="F67" i="7"/>
  <c r="J63" i="7"/>
  <c r="I63" i="7"/>
  <c r="H63" i="7"/>
  <c r="F63" i="7" s="1"/>
  <c r="G63" i="7"/>
  <c r="E63" i="7"/>
  <c r="J62" i="7"/>
  <c r="J56" i="7" s="1"/>
  <c r="I62" i="7"/>
  <c r="H62" i="7"/>
  <c r="G62" i="7"/>
  <c r="F62" i="7"/>
  <c r="E62" i="7"/>
  <c r="F61" i="7"/>
  <c r="J60" i="7"/>
  <c r="I60" i="7"/>
  <c r="F60" i="7" s="1"/>
  <c r="H60" i="7"/>
  <c r="G60" i="7"/>
  <c r="E60" i="7"/>
  <c r="J59" i="7"/>
  <c r="I59" i="7"/>
  <c r="H59" i="7"/>
  <c r="G59" i="7"/>
  <c r="F59" i="7" s="1"/>
  <c r="E59" i="7"/>
  <c r="J58" i="7"/>
  <c r="I58" i="7"/>
  <c r="F58" i="7" s="1"/>
  <c r="H58" i="7"/>
  <c r="G58" i="7"/>
  <c r="E58" i="7"/>
  <c r="J57" i="7"/>
  <c r="I57" i="7"/>
  <c r="H57" i="7"/>
  <c r="H56" i="7" s="1"/>
  <c r="G57" i="7"/>
  <c r="F57" i="7" s="1"/>
  <c r="F56" i="7" s="1"/>
  <c r="E57" i="7"/>
  <c r="I56" i="7"/>
  <c r="E56" i="7"/>
  <c r="J55" i="7"/>
  <c r="I55" i="7"/>
  <c r="H55" i="7"/>
  <c r="G55" i="7"/>
  <c r="F55" i="7" s="1"/>
  <c r="E55" i="7"/>
  <c r="J54" i="7"/>
  <c r="I54" i="7"/>
  <c r="F54" i="7" s="1"/>
  <c r="H54" i="7"/>
  <c r="G54" i="7"/>
  <c r="E54" i="7"/>
  <c r="J53" i="7"/>
  <c r="I53" i="7"/>
  <c r="H53" i="7"/>
  <c r="G53" i="7"/>
  <c r="F53" i="7" s="1"/>
  <c r="E53" i="7"/>
  <c r="J52" i="7"/>
  <c r="I52" i="7"/>
  <c r="F52" i="7" s="1"/>
  <c r="H52" i="7"/>
  <c r="G52" i="7"/>
  <c r="E52" i="7"/>
  <c r="J51" i="7"/>
  <c r="I51" i="7"/>
  <c r="H51" i="7"/>
  <c r="G51" i="7"/>
  <c r="F51" i="7" s="1"/>
  <c r="E51" i="7"/>
  <c r="J50" i="7"/>
  <c r="I50" i="7"/>
  <c r="F50" i="7" s="1"/>
  <c r="H50" i="7"/>
  <c r="G50" i="7"/>
  <c r="E50" i="7"/>
  <c r="J49" i="7"/>
  <c r="I49" i="7"/>
  <c r="H49" i="7"/>
  <c r="G49" i="7"/>
  <c r="F49" i="7" s="1"/>
  <c r="E49" i="7"/>
  <c r="J48" i="7"/>
  <c r="I48" i="7"/>
  <c r="F48" i="7" s="1"/>
  <c r="H48" i="7"/>
  <c r="G48" i="7"/>
  <c r="E48" i="7"/>
  <c r="J47" i="7"/>
  <c r="I47" i="7"/>
  <c r="H47" i="7"/>
  <c r="G47" i="7"/>
  <c r="F47" i="7" s="1"/>
  <c r="E47" i="7"/>
  <c r="J46" i="7"/>
  <c r="I46" i="7"/>
  <c r="F46" i="7" s="1"/>
  <c r="H46" i="7"/>
  <c r="G46" i="7"/>
  <c r="E46" i="7"/>
  <c r="J45" i="7"/>
  <c r="I45" i="7"/>
  <c r="H45" i="7"/>
  <c r="G45" i="7"/>
  <c r="F45" i="7" s="1"/>
  <c r="E45" i="7"/>
  <c r="J44" i="7"/>
  <c r="I44" i="7"/>
  <c r="F44" i="7" s="1"/>
  <c r="H44" i="7"/>
  <c r="G44" i="7"/>
  <c r="E44" i="7"/>
  <c r="J43" i="7"/>
  <c r="I43" i="7"/>
  <c r="H43" i="7"/>
  <c r="G43" i="7"/>
  <c r="F43" i="7" s="1"/>
  <c r="E43" i="7"/>
  <c r="J42" i="7"/>
  <c r="I42" i="7"/>
  <c r="F42" i="7" s="1"/>
  <c r="H42" i="7"/>
  <c r="G42" i="7"/>
  <c r="E42" i="7"/>
  <c r="J41" i="7"/>
  <c r="I41" i="7"/>
  <c r="H41" i="7"/>
  <c r="G41" i="7"/>
  <c r="F41" i="7" s="1"/>
  <c r="E41" i="7"/>
  <c r="J40" i="7"/>
  <c r="J39" i="7" s="1"/>
  <c r="J38" i="7" s="1"/>
  <c r="I40" i="7"/>
  <c r="I39" i="7" s="1"/>
  <c r="I38" i="7" s="1"/>
  <c r="H40" i="7"/>
  <c r="G40" i="7"/>
  <c r="E40" i="7"/>
  <c r="E39" i="7" s="1"/>
  <c r="E38" i="7" s="1"/>
  <c r="H39" i="7"/>
  <c r="H38" i="7" s="1"/>
  <c r="G39" i="7"/>
  <c r="G38" i="7" s="1"/>
  <c r="J37" i="7"/>
  <c r="I37" i="7"/>
  <c r="H37" i="7"/>
  <c r="G37" i="7"/>
  <c r="F37" i="7" s="1"/>
  <c r="E37" i="7"/>
  <c r="J36" i="7"/>
  <c r="I36" i="7"/>
  <c r="F36" i="7" s="1"/>
  <c r="H36" i="7"/>
  <c r="G36" i="7"/>
  <c r="E36" i="7"/>
  <c r="F35" i="7"/>
  <c r="F34" i="7"/>
  <c r="J33" i="7"/>
  <c r="I33" i="7"/>
  <c r="F33" i="7" s="1"/>
  <c r="H33" i="7"/>
  <c r="G33" i="7"/>
  <c r="E33" i="7"/>
  <c r="J32" i="7"/>
  <c r="I32" i="7"/>
  <c r="H32" i="7"/>
  <c r="G32" i="7"/>
  <c r="F32" i="7" s="1"/>
  <c r="E32" i="7"/>
  <c r="J31" i="7"/>
  <c r="I31" i="7"/>
  <c r="F31" i="7" s="1"/>
  <c r="H31" i="7"/>
  <c r="G31" i="7"/>
  <c r="E31" i="7"/>
  <c r="J30" i="7"/>
  <c r="I30" i="7"/>
  <c r="H30" i="7"/>
  <c r="G30" i="7"/>
  <c r="F30" i="7" s="1"/>
  <c r="E30" i="7"/>
  <c r="J29" i="7"/>
  <c r="I29" i="7"/>
  <c r="F29" i="7" s="1"/>
  <c r="H29" i="7"/>
  <c r="G29" i="7"/>
  <c r="E29" i="7"/>
  <c r="J28" i="7"/>
  <c r="I28" i="7"/>
  <c r="H28" i="7"/>
  <c r="G28" i="7"/>
  <c r="F28" i="7" s="1"/>
  <c r="E28" i="7"/>
  <c r="J27" i="7"/>
  <c r="I27" i="7"/>
  <c r="F27" i="7" s="1"/>
  <c r="H27" i="7"/>
  <c r="G27" i="7"/>
  <c r="E27" i="7"/>
  <c r="J26" i="7"/>
  <c r="I26" i="7"/>
  <c r="H26" i="7"/>
  <c r="H25" i="7" s="1"/>
  <c r="G26" i="7"/>
  <c r="F26" i="7" s="1"/>
  <c r="F25" i="7" s="1"/>
  <c r="E26" i="7"/>
  <c r="J25" i="7"/>
  <c r="I25" i="7"/>
  <c r="E25" i="7"/>
  <c r="F24" i="7"/>
  <c r="J23" i="7"/>
  <c r="I23" i="7"/>
  <c r="I22" i="7" s="1"/>
  <c r="H23" i="7"/>
  <c r="F23" i="7" s="1"/>
  <c r="G23" i="7"/>
  <c r="E23" i="7"/>
  <c r="E22" i="7" s="1"/>
  <c r="J22" i="7"/>
  <c r="J64" i="7" s="1"/>
  <c r="F15" i="7"/>
  <c r="E15" i="7"/>
  <c r="F13" i="7"/>
  <c r="E13" i="7"/>
  <c r="B13" i="7"/>
  <c r="I11" i="7"/>
  <c r="H11" i="7"/>
  <c r="F11" i="7"/>
  <c r="B11" i="7"/>
  <c r="B8" i="7"/>
  <c r="F77" i="7" l="1"/>
  <c r="I64" i="7"/>
  <c r="J66" i="7"/>
  <c r="J65" i="7" s="1"/>
  <c r="E64" i="7"/>
  <c r="E66" i="7"/>
  <c r="F22" i="7"/>
  <c r="F64" i="7" s="1"/>
  <c r="F68" i="7"/>
  <c r="F66" i="7" s="1"/>
  <c r="F40" i="7"/>
  <c r="F39" i="7" s="1"/>
  <c r="F38" i="7" s="1"/>
  <c r="F83" i="7"/>
  <c r="F87" i="7"/>
  <c r="F86" i="7" s="1"/>
  <c r="H22" i="7"/>
  <c r="H64" i="7" s="1"/>
  <c r="G25" i="7"/>
  <c r="G22" i="7" s="1"/>
  <c r="G56" i="7"/>
  <c r="H65" i="7" l="1"/>
  <c r="H105" i="7"/>
  <c r="F65" i="7"/>
  <c r="F105" i="7"/>
  <c r="I65" i="7"/>
  <c r="I105" i="7"/>
  <c r="J105" i="7"/>
  <c r="G64" i="7"/>
  <c r="E65" i="7"/>
  <c r="E105" i="7"/>
  <c r="B65" i="7" l="1"/>
  <c r="G105" i="7"/>
  <c r="G65" i="7"/>
  <c r="B105" i="7" s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color rgb="FF000000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rgb="FFFF0000"/>
            <rFont val="Times New Roman"/>
            <family val="1"/>
            <charset val="204"/>
          </rPr>
          <t>не</t>
        </r>
        <r>
          <rPr>
            <sz val="10"/>
            <color rgb="FF000000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rgb="FFFF000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rgb="FF000000"/>
            <rFont val="Times New Roman"/>
            <family val="1"/>
            <charset val="204"/>
          </rPr>
          <t>.</t>
        </r>
        <r>
          <rPr>
            <sz val="10"/>
            <color rgb="FF000000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rgb="FFFF0000"/>
            <rFont val="Times New Roman"/>
            <family val="1"/>
            <charset val="204"/>
          </rPr>
          <t>не</t>
        </r>
        <r>
          <rPr>
            <sz val="10"/>
            <color rgb="FF000000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rgb="FFFF0000"/>
            <rFont val="Times New Roman"/>
            <family val="1"/>
            <charset val="204"/>
          </rPr>
          <t>общините</t>
        </r>
        <r>
          <rPr>
            <sz val="10"/>
            <color rgb="FF000000"/>
            <rFont val="Times New Roman"/>
            <family val="1"/>
            <charset val="204"/>
          </rPr>
          <t>!</t>
        </r>
      </text>
    </comment>
    <comment ref="J107" authorId="1">
      <text>
        <r>
          <rPr>
            <sz val="10"/>
            <color rgb="FF000000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rgb="FF000080"/>
            <rFont val="Times New Roman"/>
            <family val="1"/>
            <charset val="204"/>
          </rPr>
          <t>ДД</t>
        </r>
        <r>
          <rPr>
            <b/>
            <i/>
            <sz val="11"/>
            <color rgb="FFFF0000"/>
            <rFont val="Times New Roman"/>
            <family val="1"/>
            <charset val="204"/>
          </rPr>
          <t>ММ</t>
        </r>
        <r>
          <rPr>
            <b/>
            <sz val="11"/>
            <color rgb="FF800000"/>
            <rFont val="Times New Roman"/>
            <family val="1"/>
            <charset val="204"/>
          </rPr>
          <t>ГГГГ</t>
        </r>
        <r>
          <rPr>
            <b/>
            <sz val="11"/>
            <color rgb="FF000000"/>
            <rFont val="Times New Roman"/>
            <family val="1"/>
            <charset val="204"/>
          </rPr>
          <t>.</t>
        </r>
        <r>
          <rPr>
            <sz val="10"/>
            <color rgb="FF000000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<sst xmlns="http://schemas.openxmlformats.org/spreadsheetml/2006/main" count="353" uniqueCount="180">
  <si>
    <t xml:space="preserve">                                  ОТЧЕТ ЗА КАСОВОТО ИЗПЪЛНЕНИЕ НА БЮДЖЕТА</t>
  </si>
  <si>
    <t>АГРАРЕН УНИВЕРСИТЕТ-ПЛОВДИВ</t>
  </si>
  <si>
    <t>към</t>
  </si>
  <si>
    <t>ЕИК/БУЛСТАТ</t>
  </si>
  <si>
    <t>000 455 464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</si>
  <si>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</si>
  <si>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</si>
  <si>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>Аграрен университет - Пловдив</t>
  </si>
  <si>
    <t>код по ЕБК:</t>
  </si>
  <si>
    <t>1722</t>
  </si>
  <si>
    <t xml:space="preserve">               (наименование на първостепенния разпоредител с бюджет)</t>
  </si>
  <si>
    <t>финансово-правна форма</t>
  </si>
  <si>
    <t>БЮДЖЕТ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</si>
  <si>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</si>
  <si>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</si>
  <si>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</si>
  <si>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</si>
  <si>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</si>
  <si>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</si>
  <si>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</si>
  <si>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</si>
  <si>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</si>
  <si>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</si>
  <si>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(а)</t>
  </si>
  <si>
    <t>(1)</t>
  </si>
  <si>
    <t>(2)</t>
  </si>
  <si>
    <t>(3)</t>
  </si>
  <si>
    <t>(4)</t>
  </si>
  <si>
    <t>(5)</t>
  </si>
  <si>
    <t>(6)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</si>
  <si>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</si>
  <si>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</si>
  <si>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</si>
  <si>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</si>
  <si>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</si>
  <si>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</si>
  <si>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</si>
  <si>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</si>
  <si>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</si>
  <si>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</si>
  <si>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</si>
  <si>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</si>
  <si>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</si>
  <si>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</si>
  <si>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</si>
  <si>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</si>
  <si>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</si>
  <si>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</si>
  <si>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</si>
  <si>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</si>
  <si>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</si>
  <si>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</si>
  <si>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</si>
  <si>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</si>
  <si>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</si>
  <si>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</si>
  <si>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</si>
  <si>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</si>
  <si>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</si>
  <si>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</si>
  <si>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</si>
  <si>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</si>
  <si>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</si>
  <si>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</si>
  <si>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</si>
  <si>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</si>
  <si>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</si>
  <si>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</si>
  <si>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</si>
  <si>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</si>
  <si>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</si>
  <si>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</si>
  <si>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</si>
  <si>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</si>
  <si>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</si>
  <si>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</si>
  <si>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</si>
  <si>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</si>
  <si>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</si>
  <si>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</si>
  <si>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</si>
  <si>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</si>
  <si>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</si>
  <si>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</si>
  <si>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</si>
  <si>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</si>
  <si>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</si>
  <si>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</si>
  <si>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</si>
  <si>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</si>
  <si>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</si>
  <si>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</si>
  <si>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</si>
  <si>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</si>
  <si>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</si>
  <si>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</si>
  <si>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</si>
  <si>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</si>
  <si>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</si>
  <si>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</si>
  <si>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</si>
  <si>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</si>
  <si>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</si>
  <si>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</si>
  <si>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</si>
  <si>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</si>
  <si>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</si>
  <si>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</si>
  <si>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</si>
  <si>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</si>
  <si>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</si>
  <si>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</si>
  <si>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</si>
  <si>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</si>
  <si>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</si>
  <si>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</si>
  <si>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</si>
  <si>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</si>
  <si>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</si>
  <si>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</si>
  <si>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</si>
  <si>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</si>
  <si>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</si>
  <si>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</si>
  <si>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</si>
  <si>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</si>
  <si>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</si>
  <si>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</si>
  <si>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</si>
  <si>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</si>
  <si>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</si>
  <si>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</si>
  <si>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</si>
  <si>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</si>
  <si>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</si>
  <si>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</si>
  <si>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</si>
  <si>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</si>
  <si>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</si>
  <si>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</si>
  <si>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</si>
  <si>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</si>
  <si>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</si>
  <si>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</si>
  <si>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</si>
  <si>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</si>
  <si>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</si>
  <si>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</si>
  <si>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</si>
  <si>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</si>
  <si>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</si>
  <si>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</si>
  <si>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</si>
  <si>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</si>
  <si>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</si>
  <si>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</si>
  <si>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</si>
  <si>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</si>
  <si>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</si>
  <si>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</si>
  <si>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</si>
  <si>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</si>
  <si>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</si>
  <si>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</si>
  <si>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</si>
  <si>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</si>
  <si>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</si>
  <si>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</si>
  <si>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</si>
  <si>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rosi_hristeva_au@abv.bg</t>
  </si>
  <si>
    <t>032/654331</t>
  </si>
  <si>
    <t>05.07.2019 г.</t>
  </si>
  <si>
    <t>(e-mail)</t>
  </si>
  <si>
    <t xml:space="preserve">(служебни телефони) </t>
  </si>
  <si>
    <t>(дата)</t>
  </si>
  <si>
    <t>ИЗГОТВИЛ:</t>
  </si>
  <si>
    <t>Росица Христева</t>
  </si>
  <si>
    <t>ГЛ. СЧЕТОВОДИТЕЛ:</t>
  </si>
  <si>
    <t>РЪКОВОДИТЕЛ:</t>
  </si>
  <si>
    <t>проф.д-р Христина Янчева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</si>
</sst>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7" formatCode="_-* #,##0.00\ _ë_â_-;\-* #,##0.00\ _ë_â_-;_-* &quot;-&quot;??\ _ë_â_-;_-@_-"/>
    <numFmt numFmtId="168" formatCode="0.0"/>
    <numFmt numFmtId="169" formatCode="dd\.m\.yyyy\ &quot;г.&quot;;@"/>
    <numFmt numFmtId="178" formatCode="#,##0;[Red]\(#,##0\)"/>
    <numFmt numFmtId="186" formatCode="000&quot; &quot;000&quot; &quot;000"/>
  </numFmts>
  <fonts count="5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bar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sz val="12"/>
      <name val="Times New Roman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i/>
      <sz val="14"/>
      <color rgb="FF000099"/>
      <name val="Times New Roman Cyr"/>
      <charset val="204"/>
    </font>
    <font>
      <b/>
      <u/>
      <sz val="12"/>
      <color rgb="FF000099"/>
      <name val="Times New Roman CYR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rgb="FFFFFFFF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i/>
      <sz val="12"/>
      <color rgb="FF000080"/>
      <name val="Times New Roman Bold"/>
    </font>
    <font>
      <sz val="10"/>
      <color rgb="FF000000"/>
      <name val="Times New Roman"/>
      <family val="1"/>
      <charset val="204"/>
    </font>
    <font>
      <i/>
      <u/>
      <sz val="10"/>
      <color rgb="FFFF0000"/>
      <name val="Times New Roman"/>
      <family val="1"/>
      <charset val="204"/>
    </font>
    <font>
      <b/>
      <i/>
      <u/>
      <sz val="10"/>
      <color rgb="FFFF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1"/>
      <color rgb="FF00008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1"/>
      <color rgb="FF8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E2F999"/>
        <bgColor rgb="FF000000"/>
      </patternFill>
    </fill>
    <fill>
      <patternFill patternType="solid">
        <fgColor rgb="FFF0FDCF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F2F0F6"/>
        <bgColor rgb="FF000000"/>
      </patternFill>
    </fill>
    <fill>
      <patternFill patternType="solid">
        <fgColor rgb="FF0000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F1FFE1"/>
        <bgColor rgb="FF000000"/>
      </patternFill>
    </fill>
  </fills>
  <borders count="1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10">
    <xf numFmtId="0" fontId="0" fillId="0" borderId="0"/>
    <xf numFmtId="0" fontId="2" fillId="0" borderId="0"/>
    <xf numFmtId="0" fontId="23" fillId="0" borderId="0" applyNumberFormat="0" applyFill="0" applyBorder="0" applyAlignment="0" applyProtection="0"/>
    <xf numFmtId="0" fontId="7" fillId="0" borderId="0"/>
    <xf numFmtId="0" fontId="7" fillId="0" borderId="0"/>
    <xf numFmtId="0" fontId="24" fillId="0" borderId="0"/>
    <xf numFmtId="0" fontId="1" fillId="0" borderId="0"/>
    <xf numFmtId="0" fontId="7" fillId="0" borderId="0"/>
    <xf numFmtId="0" fontId="7" fillId="0" borderId="0"/>
    <xf numFmtId="167" fontId="2" fillId="0" borderId="0" applyFont="0" applyFill="0" applyBorder="0" applyAlignment="0" applyProtection="0"/>
  </cellStyleXfs>
  <cellXfs count="664">
    <xf numFmtId="0" fontId="0" fillId="0" borderId="0" xfId="0"/>
    <xf numFmtId="0" fontId="2" fillId="0" borderId="0" xfId="1"/>
    <xf numFmtId="0" fontId="15" fillId="0" borderId="0" xfId="1" applyFont="1" applyBorder="1" applyProtection="1"/>
    <xf numFmtId="3" fontId="28" fillId="5" borderId="10" xfId="3" applyNumberFormat="1" applyFont="1" applyFill="1" applyBorder="1" applyAlignment="1" applyProtection="1">
      <alignment horizontal="right" vertical="center"/>
    </xf>
    <xf numFmtId="0" fontId="11" fillId="5" borderId="44" xfId="1" quotePrefix="1" applyFont="1" applyFill="1" applyBorder="1" applyAlignment="1" applyProtection="1">
      <alignment horizontal="left"/>
    </xf>
    <xf numFmtId="0" fontId="12" fillId="5" borderId="44" xfId="1" applyFont="1" applyFill="1" applyBorder="1" applyAlignment="1" applyProtection="1">
      <alignment horizontal="left"/>
    </xf>
    <xf numFmtId="0" fontId="12" fillId="5" borderId="44" xfId="1" quotePrefix="1" applyFont="1" applyFill="1" applyBorder="1" applyAlignment="1" applyProtection="1">
      <alignment horizontal="left"/>
    </xf>
    <xf numFmtId="3" fontId="12" fillId="5" borderId="44" xfId="1" applyNumberFormat="1" applyFont="1" applyFill="1" applyBorder="1" applyAlignment="1" applyProtection="1"/>
    <xf numFmtId="0" fontId="8" fillId="2" borderId="7" xfId="1" applyFont="1" applyFill="1" applyBorder="1" applyAlignment="1" applyProtection="1">
      <alignment horizontal="left"/>
    </xf>
    <xf numFmtId="0" fontId="8" fillId="2" borderId="18" xfId="1" applyFont="1" applyFill="1" applyBorder="1" applyAlignment="1" applyProtection="1">
      <alignment horizontal="left"/>
    </xf>
    <xf numFmtId="0" fontId="8" fillId="2" borderId="77" xfId="1" applyFont="1" applyFill="1" applyBorder="1" applyAlignment="1" applyProtection="1">
      <alignment horizontal="left"/>
    </xf>
    <xf numFmtId="0" fontId="8" fillId="2" borderId="22" xfId="1" applyFont="1" applyFill="1" applyBorder="1" applyAlignment="1" applyProtection="1">
      <alignment horizontal="left"/>
    </xf>
    <xf numFmtId="0" fontId="8" fillId="2" borderId="5" xfId="1" applyFont="1" applyFill="1" applyBorder="1" applyAlignment="1" applyProtection="1">
      <alignment horizontal="left"/>
    </xf>
    <xf numFmtId="0" fontId="8" fillId="2" borderId="0" xfId="1" applyFont="1" applyFill="1" applyBorder="1" applyProtection="1"/>
    <xf numFmtId="0" fontId="12" fillId="2" borderId="7" xfId="1" quotePrefix="1" applyFont="1" applyFill="1" applyBorder="1" applyAlignment="1" applyProtection="1">
      <alignment horizontal="center"/>
    </xf>
    <xf numFmtId="0" fontId="12" fillId="2" borderId="6" xfId="1" quotePrefix="1" applyFont="1" applyFill="1" applyBorder="1" applyAlignment="1" applyProtection="1">
      <alignment horizontal="center"/>
    </xf>
    <xf numFmtId="0" fontId="12" fillId="2" borderId="22" xfId="1" quotePrefix="1" applyFont="1" applyFill="1" applyBorder="1" applyAlignment="1" applyProtection="1">
      <alignment horizontal="center"/>
    </xf>
    <xf numFmtId="0" fontId="8" fillId="2" borderId="7" xfId="1" applyFont="1" applyFill="1" applyBorder="1" applyAlignment="1" applyProtection="1">
      <alignment horizontal="center"/>
    </xf>
    <xf numFmtId="0" fontId="8" fillId="2" borderId="7" xfId="1" applyFont="1" applyFill="1" applyBorder="1" applyProtection="1"/>
    <xf numFmtId="0" fontId="15" fillId="2" borderId="0" xfId="1" applyFont="1" applyFill="1" applyProtection="1"/>
    <xf numFmtId="0" fontId="12" fillId="2" borderId="7" xfId="1" applyFont="1" applyFill="1" applyBorder="1" applyAlignment="1" applyProtection="1"/>
    <xf numFmtId="0" fontId="8" fillId="2" borderId="7" xfId="1" quotePrefix="1" applyFont="1" applyFill="1" applyBorder="1" applyAlignment="1" applyProtection="1">
      <alignment horizontal="left"/>
    </xf>
    <xf numFmtId="3" fontId="8" fillId="2" borderId="7" xfId="1" quotePrefix="1" applyNumberFormat="1" applyFont="1" applyFill="1" applyBorder="1" applyAlignment="1" applyProtection="1"/>
    <xf numFmtId="0" fontId="12" fillId="2" borderId="7" xfId="1" applyFont="1" applyFill="1" applyBorder="1" applyAlignment="1" applyProtection="1">
      <alignment horizontal="left"/>
    </xf>
    <xf numFmtId="3" fontId="12" fillId="2" borderId="7" xfId="1" applyNumberFormat="1" applyFont="1" applyFill="1" applyBorder="1" applyAlignment="1" applyProtection="1">
      <alignment horizontal="right"/>
    </xf>
    <xf numFmtId="0" fontId="8" fillId="2" borderId="0" xfId="1" applyFont="1" applyFill="1" applyBorder="1" applyAlignment="1" applyProtection="1">
      <alignment horizontal="left"/>
    </xf>
    <xf numFmtId="1" fontId="12" fillId="2" borderId="0" xfId="1" applyNumberFormat="1" applyFont="1" applyFill="1" applyBorder="1" applyProtection="1"/>
    <xf numFmtId="0" fontId="12" fillId="2" borderId="0" xfId="1" applyFont="1" applyFill="1" applyBorder="1" applyAlignment="1" applyProtection="1">
      <alignment horizontal="left"/>
    </xf>
    <xf numFmtId="0" fontId="12" fillId="2" borderId="0" xfId="1" applyFont="1" applyFill="1" applyBorder="1" applyProtection="1"/>
    <xf numFmtId="0" fontId="10" fillId="2" borderId="0" xfId="1" applyFont="1" applyFill="1" applyProtection="1"/>
    <xf numFmtId="0" fontId="8" fillId="2" borderId="64" xfId="1" applyFont="1" applyFill="1" applyBorder="1" applyAlignment="1" applyProtection="1">
      <alignment horizontal="left"/>
    </xf>
    <xf numFmtId="3" fontId="8" fillId="2" borderId="64" xfId="1" quotePrefix="1" applyNumberFormat="1" applyFont="1" applyFill="1" applyBorder="1" applyAlignment="1" applyProtection="1"/>
    <xf numFmtId="0" fontId="8" fillId="2" borderId="67" xfId="1" applyFont="1" applyFill="1" applyBorder="1" applyAlignment="1" applyProtection="1">
      <alignment horizontal="left"/>
    </xf>
    <xf numFmtId="3" fontId="8" fillId="2" borderId="67" xfId="1" quotePrefix="1" applyNumberFormat="1" applyFont="1" applyFill="1" applyBorder="1" applyAlignment="1" applyProtection="1"/>
    <xf numFmtId="0" fontId="8" fillId="2" borderId="79" xfId="1" applyFont="1" applyFill="1" applyBorder="1" applyAlignment="1" applyProtection="1">
      <alignment horizontal="left"/>
    </xf>
    <xf numFmtId="0" fontId="8" fillId="2" borderId="80" xfId="1" applyFont="1" applyFill="1" applyBorder="1" applyAlignment="1" applyProtection="1">
      <alignment horizontal="left"/>
    </xf>
    <xf numFmtId="0" fontId="8" fillId="2" borderId="81" xfId="1" applyFont="1" applyFill="1" applyBorder="1" applyAlignment="1" applyProtection="1">
      <alignment horizontal="left"/>
    </xf>
    <xf numFmtId="0" fontId="17" fillId="2" borderId="81" xfId="1" applyFont="1" applyFill="1" applyBorder="1" applyAlignment="1" applyProtection="1">
      <alignment horizontal="left"/>
    </xf>
    <xf numFmtId="0" fontId="8" fillId="2" borderId="82" xfId="1" applyFont="1" applyFill="1" applyBorder="1" applyAlignment="1" applyProtection="1">
      <alignment horizontal="left"/>
    </xf>
    <xf numFmtId="0" fontId="8" fillId="2" borderId="65" xfId="1" applyFont="1" applyFill="1" applyBorder="1" applyAlignment="1" applyProtection="1">
      <alignment horizontal="left"/>
    </xf>
    <xf numFmtId="0" fontId="11" fillId="4" borderId="44" xfId="1" applyFont="1" applyFill="1" applyBorder="1" applyAlignment="1" applyProtection="1">
      <alignment horizontal="left"/>
    </xf>
    <xf numFmtId="0" fontId="8" fillId="4" borderId="44" xfId="1" applyFont="1" applyFill="1" applyBorder="1" applyAlignment="1" applyProtection="1">
      <alignment horizontal="left"/>
    </xf>
    <xf numFmtId="0" fontId="12" fillId="4" borderId="44" xfId="1" quotePrefix="1" applyFont="1" applyFill="1" applyBorder="1" applyAlignment="1" applyProtection="1">
      <alignment horizontal="left"/>
    </xf>
    <xf numFmtId="3" fontId="12" fillId="4" borderId="44" xfId="1" applyNumberFormat="1" applyFont="1" applyFill="1" applyBorder="1" applyAlignment="1" applyProtection="1"/>
    <xf numFmtId="0" fontId="8" fillId="3" borderId="64" xfId="1" applyFont="1" applyFill="1" applyBorder="1" applyAlignment="1" applyProtection="1">
      <alignment horizontal="left"/>
    </xf>
    <xf numFmtId="1" fontId="12" fillId="3" borderId="64" xfId="1" applyNumberFormat="1" applyFont="1" applyFill="1" applyBorder="1" applyAlignment="1" applyProtection="1"/>
    <xf numFmtId="0" fontId="8" fillId="3" borderId="65" xfId="1" applyFont="1" applyFill="1" applyBorder="1" applyAlignment="1" applyProtection="1">
      <alignment horizontal="left"/>
    </xf>
    <xf numFmtId="1" fontId="12" fillId="3" borderId="65" xfId="1" applyNumberFormat="1" applyFont="1" applyFill="1" applyBorder="1" applyAlignment="1" applyProtection="1"/>
    <xf numFmtId="0" fontId="8" fillId="3" borderId="83" xfId="1" applyFont="1" applyFill="1" applyBorder="1" applyAlignment="1" applyProtection="1">
      <alignment horizontal="left"/>
    </xf>
    <xf numFmtId="1" fontId="12" fillId="3" borderId="67" xfId="1" applyNumberFormat="1" applyFont="1" applyFill="1" applyBorder="1" applyAlignment="1" applyProtection="1"/>
    <xf numFmtId="3" fontId="8" fillId="2" borderId="82" xfId="1" applyNumberFormat="1" applyFont="1" applyFill="1" applyBorder="1" applyAlignment="1" applyProtection="1"/>
    <xf numFmtId="3" fontId="8" fillId="2" borderId="65" xfId="1" applyNumberFormat="1" applyFont="1" applyFill="1" applyBorder="1" applyAlignment="1" applyProtection="1"/>
    <xf numFmtId="3" fontId="8" fillId="2" borderId="64" xfId="1" applyNumberFormat="1" applyFont="1" applyFill="1" applyBorder="1" applyAlignment="1" applyProtection="1"/>
    <xf numFmtId="3" fontId="8" fillId="2" borderId="66" xfId="1" applyNumberFormat="1" applyFont="1" applyFill="1" applyBorder="1" applyAlignment="1" applyProtection="1"/>
    <xf numFmtId="3" fontId="8" fillId="2" borderId="20" xfId="1" applyNumberFormat="1" applyFont="1" applyFill="1" applyBorder="1" applyAlignment="1" applyProtection="1"/>
    <xf numFmtId="3" fontId="8" fillId="2" borderId="5" xfId="1" applyNumberFormat="1" applyFont="1" applyFill="1" applyBorder="1" applyAlignment="1" applyProtection="1"/>
    <xf numFmtId="3" fontId="8" fillId="2" borderId="22" xfId="1" applyNumberFormat="1" applyFont="1" applyFill="1" applyBorder="1" applyAlignment="1" applyProtection="1"/>
    <xf numFmtId="3" fontId="8" fillId="2" borderId="18" xfId="1" applyNumberFormat="1" applyFont="1" applyFill="1" applyBorder="1" applyAlignment="1" applyProtection="1"/>
    <xf numFmtId="0" fontId="8" fillId="2" borderId="65" xfId="1" quotePrefix="1" applyFont="1" applyFill="1" applyBorder="1" applyAlignment="1" applyProtection="1">
      <alignment horizontal="left"/>
    </xf>
    <xf numFmtId="0" fontId="8" fillId="2" borderId="66" xfId="1" applyFont="1" applyFill="1" applyBorder="1" applyAlignment="1" applyProtection="1">
      <alignment horizontal="left"/>
    </xf>
    <xf numFmtId="0" fontId="8" fillId="2" borderId="67" xfId="1" quotePrefix="1" applyFont="1" applyFill="1" applyBorder="1" applyAlignment="1" applyProtection="1">
      <alignment horizontal="left"/>
    </xf>
    <xf numFmtId="0" fontId="8" fillId="2" borderId="66" xfId="1" quotePrefix="1" applyFont="1" applyFill="1" applyBorder="1" applyAlignment="1" applyProtection="1">
      <alignment horizontal="left"/>
    </xf>
    <xf numFmtId="0" fontId="17" fillId="2" borderId="66" xfId="1" applyFont="1" applyFill="1" applyBorder="1" applyAlignment="1" applyProtection="1">
      <alignment horizontal="left"/>
    </xf>
    <xf numFmtId="0" fontId="11" fillId="6" borderId="44" xfId="1" quotePrefix="1" applyFont="1" applyFill="1" applyBorder="1" applyAlignment="1" applyProtection="1">
      <alignment horizontal="left"/>
    </xf>
    <xf numFmtId="0" fontId="12" fillId="6" borderId="44" xfId="1" applyFont="1" applyFill="1" applyBorder="1" applyAlignment="1" applyProtection="1">
      <alignment horizontal="left"/>
    </xf>
    <xf numFmtId="0" fontId="12" fillId="6" borderId="44" xfId="1" quotePrefix="1" applyFont="1" applyFill="1" applyBorder="1" applyAlignment="1" applyProtection="1">
      <alignment horizontal="left"/>
    </xf>
    <xf numFmtId="3" fontId="12" fillId="6" borderId="44" xfId="1" applyNumberFormat="1" applyFont="1" applyFill="1" applyBorder="1" applyAlignment="1" applyProtection="1"/>
    <xf numFmtId="0" fontId="8" fillId="2" borderId="72" xfId="1" quotePrefix="1" applyFont="1" applyFill="1" applyBorder="1" applyAlignment="1" applyProtection="1">
      <alignment horizontal="left"/>
    </xf>
    <xf numFmtId="0" fontId="8" fillId="2" borderId="72" xfId="1" applyFont="1" applyFill="1" applyBorder="1" applyAlignment="1" applyProtection="1">
      <alignment horizontal="left"/>
    </xf>
    <xf numFmtId="3" fontId="8" fillId="2" borderId="72" xfId="1" applyNumberFormat="1" applyFont="1" applyFill="1" applyBorder="1" applyAlignment="1" applyProtection="1"/>
    <xf numFmtId="0" fontId="8" fillId="5" borderId="18" xfId="1" applyFont="1" applyFill="1" applyBorder="1" applyAlignment="1" applyProtection="1">
      <alignment horizontal="left"/>
    </xf>
    <xf numFmtId="3" fontId="8" fillId="5" borderId="18" xfId="1" applyNumberFormat="1" applyFont="1" applyFill="1" applyBorder="1" applyAlignment="1" applyProtection="1"/>
    <xf numFmtId="0" fontId="8" fillId="5" borderId="64" xfId="1" applyFont="1" applyFill="1" applyBorder="1" applyAlignment="1" applyProtection="1">
      <alignment horizontal="left"/>
    </xf>
    <xf numFmtId="0" fontId="8" fillId="5" borderId="64" xfId="1" quotePrefix="1" applyFont="1" applyFill="1" applyBorder="1" applyAlignment="1" applyProtection="1">
      <alignment horizontal="left"/>
    </xf>
    <xf numFmtId="3" fontId="8" fillId="5" borderId="64" xfId="1" applyNumberFormat="1" applyFont="1" applyFill="1" applyBorder="1" applyAlignment="1" applyProtection="1"/>
    <xf numFmtId="0" fontId="8" fillId="5" borderId="67" xfId="1" applyFont="1" applyFill="1" applyBorder="1" applyAlignment="1" applyProtection="1">
      <alignment horizontal="left"/>
    </xf>
    <xf numFmtId="0" fontId="17" fillId="5" borderId="83" xfId="1" applyFont="1" applyFill="1" applyBorder="1" applyAlignment="1" applyProtection="1">
      <alignment horizontal="left"/>
    </xf>
    <xf numFmtId="0" fontId="8" fillId="5" borderId="67" xfId="1" quotePrefix="1" applyFont="1" applyFill="1" applyBorder="1" applyAlignment="1" applyProtection="1">
      <alignment horizontal="left"/>
    </xf>
    <xf numFmtId="3" fontId="8" fillId="5" borderId="67" xfId="1" applyNumberFormat="1" applyFont="1" applyFill="1" applyBorder="1" applyAlignment="1" applyProtection="1"/>
    <xf numFmtId="3" fontId="8" fillId="2" borderId="65" xfId="1" quotePrefix="1" applyNumberFormat="1" applyFont="1" applyFill="1" applyBorder="1" applyAlignment="1" applyProtection="1"/>
    <xf numFmtId="3" fontId="8" fillId="2" borderId="66" xfId="1" quotePrefix="1" applyNumberFormat="1" applyFont="1" applyFill="1" applyBorder="1" applyAlignment="1" applyProtection="1"/>
    <xf numFmtId="167" fontId="8" fillId="2" borderId="72" xfId="9" applyFont="1" applyFill="1" applyBorder="1" applyAlignment="1" applyProtection="1">
      <alignment horizontal="left"/>
    </xf>
    <xf numFmtId="0" fontId="17" fillId="2" borderId="72" xfId="1" applyFont="1" applyFill="1" applyBorder="1" applyAlignment="1" applyProtection="1">
      <alignment horizontal="left"/>
    </xf>
    <xf numFmtId="3" fontId="8" fillId="2" borderId="72" xfId="1" quotePrefix="1" applyNumberFormat="1" applyFont="1" applyFill="1" applyBorder="1" applyAlignment="1" applyProtection="1"/>
    <xf numFmtId="0" fontId="8" fillId="10" borderId="18" xfId="1" applyFont="1" applyFill="1" applyBorder="1" applyAlignment="1" applyProtection="1">
      <alignment horizontal="left"/>
    </xf>
    <xf numFmtId="0" fontId="8" fillId="10" borderId="18" xfId="1" quotePrefix="1" applyFont="1" applyFill="1" applyBorder="1" applyAlignment="1" applyProtection="1">
      <alignment horizontal="left"/>
    </xf>
    <xf numFmtId="3" fontId="8" fillId="10" borderId="18" xfId="1" quotePrefix="1" applyNumberFormat="1" applyFont="1" applyFill="1" applyBorder="1" applyAlignment="1" applyProtection="1"/>
    <xf numFmtId="0" fontId="11" fillId="7" borderId="44" xfId="1" applyFont="1" applyFill="1" applyBorder="1" applyAlignment="1" applyProtection="1">
      <alignment horizontal="left"/>
    </xf>
    <xf numFmtId="0" fontId="12" fillId="7" borderId="44" xfId="1" applyFont="1" applyFill="1" applyBorder="1" applyAlignment="1" applyProtection="1">
      <alignment horizontal="left"/>
    </xf>
    <xf numFmtId="3" fontId="12" fillId="7" borderId="44" xfId="1" applyNumberFormat="1" applyFont="1" applyFill="1" applyBorder="1" applyAlignment="1" applyProtection="1"/>
    <xf numFmtId="3" fontId="27" fillId="7" borderId="55" xfId="3" applyNumberFormat="1" applyFont="1" applyFill="1" applyBorder="1" applyAlignment="1" applyProtection="1">
      <alignment vertical="center"/>
    </xf>
    <xf numFmtId="168" fontId="8" fillId="2" borderId="65" xfId="1" applyNumberFormat="1" applyFont="1" applyFill="1" applyBorder="1" applyProtection="1"/>
    <xf numFmtId="0" fontId="12" fillId="2" borderId="72" xfId="1" quotePrefix="1" applyFont="1" applyFill="1" applyBorder="1" applyAlignment="1" applyProtection="1">
      <alignment horizontal="left"/>
    </xf>
    <xf numFmtId="0" fontId="8" fillId="8" borderId="64" xfId="1" applyFont="1" applyFill="1" applyBorder="1" applyAlignment="1" applyProtection="1">
      <alignment horizontal="left"/>
    </xf>
    <xf numFmtId="3" fontId="8" fillId="8" borderId="64" xfId="1" quotePrefix="1" applyNumberFormat="1" applyFont="1" applyFill="1" applyBorder="1" applyAlignment="1" applyProtection="1"/>
    <xf numFmtId="0" fontId="8" fillId="8" borderId="65" xfId="1" applyFont="1" applyFill="1" applyBorder="1" applyAlignment="1" applyProtection="1">
      <alignment horizontal="left"/>
    </xf>
    <xf numFmtId="3" fontId="8" fillId="8" borderId="65" xfId="1" quotePrefix="1" applyNumberFormat="1" applyFont="1" applyFill="1" applyBorder="1" applyAlignment="1" applyProtection="1"/>
    <xf numFmtId="168" fontId="8" fillId="8" borderId="65" xfId="1" applyNumberFormat="1" applyFont="1" applyFill="1" applyBorder="1" applyProtection="1"/>
    <xf numFmtId="168" fontId="8" fillId="8" borderId="67" xfId="1" applyNumberFormat="1" applyFont="1" applyFill="1" applyBorder="1" applyProtection="1"/>
    <xf numFmtId="3" fontId="8" fillId="8" borderId="67" xfId="1" quotePrefix="1" applyNumberFormat="1" applyFont="1" applyFill="1" applyBorder="1" applyAlignment="1" applyProtection="1"/>
    <xf numFmtId="0" fontId="8" fillId="8" borderId="67" xfId="1" applyFont="1" applyFill="1" applyBorder="1" applyAlignment="1" applyProtection="1">
      <alignment horizontal="left"/>
    </xf>
    <xf numFmtId="0" fontId="8" fillId="8" borderId="64" xfId="1" quotePrefix="1" applyFont="1" applyFill="1" applyBorder="1" applyAlignment="1" applyProtection="1">
      <alignment horizontal="left"/>
    </xf>
    <xf numFmtId="0" fontId="12" fillId="8" borderId="67" xfId="1" applyFont="1" applyFill="1" applyBorder="1" applyAlignment="1" applyProtection="1">
      <alignment horizontal="left"/>
    </xf>
    <xf numFmtId="0" fontId="8" fillId="8" borderId="21" xfId="1" applyFont="1" applyFill="1" applyBorder="1" applyAlignment="1" applyProtection="1">
      <alignment horizontal="left"/>
    </xf>
    <xf numFmtId="3" fontId="8" fillId="8" borderId="21" xfId="1" applyNumberFormat="1" applyFont="1" applyFill="1" applyBorder="1" applyAlignment="1" applyProtection="1"/>
    <xf numFmtId="3" fontId="12" fillId="11" borderId="7" xfId="1" applyNumberFormat="1" applyFont="1" applyFill="1" applyBorder="1" applyAlignment="1" applyProtection="1">
      <alignment horizontal="right"/>
    </xf>
    <xf numFmtId="3" fontId="18" fillId="3" borderId="64" xfId="1" applyNumberFormat="1" applyFont="1" applyFill="1" applyBorder="1" applyAlignment="1" applyProtection="1"/>
    <xf numFmtId="3" fontId="18" fillId="3" borderId="65" xfId="1" applyNumberFormat="1" applyFont="1" applyFill="1" applyBorder="1" applyAlignment="1" applyProtection="1"/>
    <xf numFmtId="3" fontId="18" fillId="3" borderId="67" xfId="1" applyNumberFormat="1" applyFont="1" applyFill="1" applyBorder="1" applyAlignment="1" applyProtection="1"/>
    <xf numFmtId="0" fontId="12" fillId="4" borderId="44" xfId="1" applyFont="1" applyFill="1" applyBorder="1" applyAlignment="1" applyProtection="1">
      <alignment horizontal="left"/>
    </xf>
    <xf numFmtId="0" fontId="11" fillId="4" borderId="84" xfId="1" applyFont="1" applyFill="1" applyBorder="1" applyAlignment="1" applyProtection="1">
      <alignment horizontal="left"/>
    </xf>
    <xf numFmtId="0" fontId="12" fillId="4" borderId="84" xfId="1" applyFont="1" applyFill="1" applyBorder="1" applyAlignment="1" applyProtection="1">
      <alignment horizontal="left"/>
    </xf>
    <xf numFmtId="0" fontId="8" fillId="2" borderId="0" xfId="1" applyFont="1" applyFill="1" applyAlignment="1" applyProtection="1">
      <alignment horizontal="center" vertical="center"/>
    </xf>
    <xf numFmtId="0" fontId="15" fillId="2" borderId="0" xfId="1" applyFont="1" applyFill="1" applyAlignment="1" applyProtection="1">
      <alignment horizontal="right"/>
    </xf>
    <xf numFmtId="0" fontId="15" fillId="2" borderId="0" xfId="1" quotePrefix="1" applyFont="1" applyFill="1" applyAlignment="1" applyProtection="1">
      <alignment horizontal="left"/>
    </xf>
    <xf numFmtId="0" fontId="8" fillId="2" borderId="11" xfId="1" applyFont="1" applyFill="1" applyBorder="1" applyProtection="1"/>
    <xf numFmtId="0" fontId="12" fillId="2" borderId="11" xfId="1" applyFont="1" applyFill="1" applyBorder="1" applyProtection="1"/>
    <xf numFmtId="0" fontId="15" fillId="2" borderId="0" xfId="1" applyFont="1" applyFill="1" applyBorder="1" applyProtection="1"/>
    <xf numFmtId="0" fontId="9" fillId="2" borderId="0" xfId="1" quotePrefix="1" applyFont="1" applyFill="1" applyBorder="1" applyAlignment="1" applyProtection="1">
      <alignment horizontal="left"/>
    </xf>
    <xf numFmtId="0" fontId="11" fillId="2" borderId="0" xfId="1" applyFont="1" applyFill="1" applyProtection="1"/>
    <xf numFmtId="178" fontId="12" fillId="4" borderId="84" xfId="1" applyNumberFormat="1" applyFont="1" applyFill="1" applyBorder="1" applyAlignment="1" applyProtection="1"/>
    <xf numFmtId="178" fontId="12" fillId="4" borderId="44" xfId="1" applyNumberFormat="1" applyFont="1" applyFill="1" applyBorder="1" applyAlignment="1" applyProtection="1">
      <alignment horizontal="right"/>
    </xf>
    <xf numFmtId="0" fontId="12" fillId="2" borderId="45" xfId="1" applyFont="1" applyFill="1" applyBorder="1" applyAlignment="1" applyProtection="1"/>
    <xf numFmtId="0" fontId="12" fillId="2" borderId="32" xfId="1" applyFont="1" applyFill="1" applyBorder="1" applyAlignment="1" applyProtection="1"/>
    <xf numFmtId="0" fontId="12" fillId="2" borderId="47" xfId="1" applyFont="1" applyFill="1" applyBorder="1" applyAlignment="1" applyProtection="1"/>
    <xf numFmtId="3" fontId="8" fillId="4" borderId="54" xfId="1" applyNumberFormat="1" applyFont="1" applyFill="1" applyBorder="1" applyAlignment="1" applyProtection="1"/>
    <xf numFmtId="3" fontId="8" fillId="4" borderId="55" xfId="1" applyNumberFormat="1" applyFont="1" applyFill="1" applyBorder="1" applyAlignment="1" applyProtection="1"/>
    <xf numFmtId="3" fontId="8" fillId="4" borderId="56" xfId="1" applyNumberFormat="1" applyFont="1" applyFill="1" applyBorder="1" applyAlignment="1" applyProtection="1"/>
    <xf numFmtId="3" fontId="8" fillId="2" borderId="85" xfId="1" applyNumberFormat="1" applyFont="1" applyFill="1" applyBorder="1" applyAlignment="1" applyProtection="1"/>
    <xf numFmtId="3" fontId="8" fillId="2" borderId="86" xfId="1" applyNumberFormat="1" applyFont="1" applyFill="1" applyBorder="1" applyAlignment="1" applyProtection="1"/>
    <xf numFmtId="3" fontId="8" fillId="2" borderId="87" xfId="1" applyNumberFormat="1" applyFont="1" applyFill="1" applyBorder="1" applyAlignment="1" applyProtection="1"/>
    <xf numFmtId="3" fontId="8" fillId="2" borderId="57" xfId="1" applyNumberFormat="1" applyFont="1" applyFill="1" applyBorder="1" applyAlignment="1" applyProtection="1"/>
    <xf numFmtId="3" fontId="8" fillId="2" borderId="27" xfId="1" applyNumberFormat="1" applyFont="1" applyFill="1" applyBorder="1" applyAlignment="1" applyProtection="1"/>
    <xf numFmtId="3" fontId="8" fillId="2" borderId="58" xfId="1" applyNumberFormat="1" applyFont="1" applyFill="1" applyBorder="1" applyAlignment="1" applyProtection="1"/>
    <xf numFmtId="3" fontId="8" fillId="2" borderId="42" xfId="1" applyNumberFormat="1" applyFont="1" applyFill="1" applyBorder="1" applyAlignment="1" applyProtection="1"/>
    <xf numFmtId="3" fontId="8" fillId="2" borderId="10" xfId="1" applyNumberFormat="1" applyFont="1" applyFill="1" applyBorder="1" applyAlignment="1" applyProtection="1"/>
    <xf numFmtId="3" fontId="8" fillId="2" borderId="9" xfId="1" applyNumberFormat="1" applyFont="1" applyFill="1" applyBorder="1" applyAlignment="1" applyProtection="1"/>
    <xf numFmtId="3" fontId="8" fillId="2" borderId="38" xfId="1" applyNumberFormat="1" applyFont="1" applyFill="1" applyBorder="1" applyAlignment="1" applyProtection="1"/>
    <xf numFmtId="3" fontId="8" fillId="2" borderId="39" xfId="1" applyNumberFormat="1" applyFont="1" applyFill="1" applyBorder="1" applyAlignment="1" applyProtection="1"/>
    <xf numFmtId="3" fontId="8" fillId="2" borderId="40" xfId="1" applyNumberFormat="1" applyFont="1" applyFill="1" applyBorder="1" applyAlignment="1" applyProtection="1"/>
    <xf numFmtId="3" fontId="18" fillId="3" borderId="48" xfId="1" applyNumberFormat="1" applyFont="1" applyFill="1" applyBorder="1" applyAlignment="1" applyProtection="1"/>
    <xf numFmtId="3" fontId="18" fillId="3" borderId="23" xfId="1" applyNumberFormat="1" applyFont="1" applyFill="1" applyBorder="1" applyAlignment="1" applyProtection="1"/>
    <xf numFmtId="3" fontId="18" fillId="3" borderId="49" xfId="1" applyNumberFormat="1" applyFont="1" applyFill="1" applyBorder="1" applyAlignment="1" applyProtection="1"/>
    <xf numFmtId="3" fontId="18" fillId="3" borderId="50" xfId="1" applyNumberFormat="1" applyFont="1" applyFill="1" applyBorder="1" applyAlignment="1" applyProtection="1"/>
    <xf numFmtId="3" fontId="18" fillId="3" borderId="24" xfId="1" applyNumberFormat="1" applyFont="1" applyFill="1" applyBorder="1" applyAlignment="1" applyProtection="1"/>
    <xf numFmtId="3" fontId="18" fillId="3" borderId="46" xfId="1" applyNumberFormat="1" applyFont="1" applyFill="1" applyBorder="1" applyAlignment="1" applyProtection="1"/>
    <xf numFmtId="3" fontId="18" fillId="3" borderId="51" xfId="1" applyNumberFormat="1" applyFont="1" applyFill="1" applyBorder="1" applyAlignment="1" applyProtection="1"/>
    <xf numFmtId="3" fontId="18" fillId="3" borderId="26" xfId="1" applyNumberFormat="1" applyFont="1" applyFill="1" applyBorder="1" applyAlignment="1" applyProtection="1"/>
    <xf numFmtId="3" fontId="18" fillId="3" borderId="52" xfId="1" applyNumberFormat="1" applyFont="1" applyFill="1" applyBorder="1" applyAlignment="1" applyProtection="1"/>
    <xf numFmtId="3" fontId="8" fillId="2" borderId="48" xfId="1" applyNumberFormat="1" applyFont="1" applyFill="1" applyBorder="1" applyAlignment="1" applyProtection="1"/>
    <xf numFmtId="3" fontId="8" fillId="2" borderId="23" xfId="1" applyNumberFormat="1" applyFont="1" applyFill="1" applyBorder="1" applyAlignment="1" applyProtection="1"/>
    <xf numFmtId="3" fontId="8" fillId="2" borderId="49" xfId="1" applyNumberFormat="1" applyFont="1" applyFill="1" applyBorder="1" applyAlignment="1" applyProtection="1"/>
    <xf numFmtId="3" fontId="8" fillId="2" borderId="50" xfId="1" applyNumberFormat="1" applyFont="1" applyFill="1" applyBorder="1" applyAlignment="1" applyProtection="1"/>
    <xf numFmtId="3" fontId="8" fillId="2" borderId="24" xfId="1" applyNumberFormat="1" applyFont="1" applyFill="1" applyBorder="1" applyAlignment="1" applyProtection="1"/>
    <xf numFmtId="3" fontId="8" fillId="2" borderId="46" xfId="1" applyNumberFormat="1" applyFont="1" applyFill="1" applyBorder="1" applyAlignment="1" applyProtection="1"/>
    <xf numFmtId="3" fontId="8" fillId="2" borderId="53" xfId="1" applyNumberFormat="1" applyFont="1" applyFill="1" applyBorder="1" applyAlignment="1" applyProtection="1"/>
    <xf numFmtId="3" fontId="8" fillId="2" borderId="13" xfId="1" applyNumberFormat="1" applyFont="1" applyFill="1" applyBorder="1" applyAlignment="1" applyProtection="1"/>
    <xf numFmtId="3" fontId="8" fillId="2" borderId="12" xfId="1" applyNumberFormat="1" applyFont="1" applyFill="1" applyBorder="1" applyAlignment="1" applyProtection="1"/>
    <xf numFmtId="3" fontId="8" fillId="2" borderId="88" xfId="1" applyNumberFormat="1" applyFont="1" applyFill="1" applyBorder="1" applyAlignment="1" applyProtection="1"/>
    <xf numFmtId="3" fontId="8" fillId="2" borderId="89" xfId="1" applyNumberFormat="1" applyFont="1" applyFill="1" applyBorder="1" applyAlignment="1" applyProtection="1"/>
    <xf numFmtId="3" fontId="8" fillId="2" borderId="90" xfId="1" applyNumberFormat="1" applyFont="1" applyFill="1" applyBorder="1" applyAlignment="1" applyProtection="1"/>
    <xf numFmtId="3" fontId="8" fillId="2" borderId="48" xfId="1" quotePrefix="1" applyNumberFormat="1" applyFont="1" applyFill="1" applyBorder="1" applyAlignment="1" applyProtection="1"/>
    <xf numFmtId="3" fontId="8" fillId="2" borderId="23" xfId="1" quotePrefix="1" applyNumberFormat="1" applyFont="1" applyFill="1" applyBorder="1" applyAlignment="1" applyProtection="1"/>
    <xf numFmtId="3" fontId="8" fillId="2" borderId="49" xfId="1" quotePrefix="1" applyNumberFormat="1" applyFont="1" applyFill="1" applyBorder="1" applyAlignment="1" applyProtection="1"/>
    <xf numFmtId="3" fontId="8" fillId="2" borderId="51" xfId="1" quotePrefix="1" applyNumberFormat="1" applyFont="1" applyFill="1" applyBorder="1" applyAlignment="1" applyProtection="1"/>
    <xf numFmtId="3" fontId="8" fillId="2" borderId="26" xfId="1" quotePrefix="1" applyNumberFormat="1" applyFont="1" applyFill="1" applyBorder="1" applyAlignment="1" applyProtection="1"/>
    <xf numFmtId="3" fontId="8" fillId="2" borderId="52" xfId="1" quotePrefix="1" applyNumberFormat="1" applyFont="1" applyFill="1" applyBorder="1" applyAlignment="1" applyProtection="1"/>
    <xf numFmtId="3" fontId="8" fillId="5" borderId="42" xfId="1" applyNumberFormat="1" applyFont="1" applyFill="1" applyBorder="1" applyAlignment="1" applyProtection="1"/>
    <xf numFmtId="3" fontId="8" fillId="5" borderId="10" xfId="1" applyNumberFormat="1" applyFont="1" applyFill="1" applyBorder="1" applyAlignment="1" applyProtection="1"/>
    <xf numFmtId="3" fontId="8" fillId="5" borderId="9" xfId="1" applyNumberFormat="1" applyFont="1" applyFill="1" applyBorder="1" applyAlignment="1" applyProtection="1"/>
    <xf numFmtId="3" fontId="8" fillId="2" borderId="74" xfId="1" applyNumberFormat="1" applyFont="1" applyFill="1" applyBorder="1" applyAlignment="1" applyProtection="1"/>
    <xf numFmtId="3" fontId="8" fillId="2" borderId="70" xfId="1" applyNumberFormat="1" applyFont="1" applyFill="1" applyBorder="1" applyAlignment="1" applyProtection="1"/>
    <xf numFmtId="3" fontId="8" fillId="2" borderId="73" xfId="1" applyNumberFormat="1" applyFont="1" applyFill="1" applyBorder="1" applyAlignment="1" applyProtection="1"/>
    <xf numFmtId="3" fontId="8" fillId="5" borderId="48" xfId="1" applyNumberFormat="1" applyFont="1" applyFill="1" applyBorder="1" applyAlignment="1" applyProtection="1"/>
    <xf numFmtId="3" fontId="8" fillId="5" borderId="23" xfId="1" applyNumberFormat="1" applyFont="1" applyFill="1" applyBorder="1" applyAlignment="1" applyProtection="1"/>
    <xf numFmtId="3" fontId="8" fillId="5" borderId="49" xfId="1" applyNumberFormat="1" applyFont="1" applyFill="1" applyBorder="1" applyAlignment="1" applyProtection="1"/>
    <xf numFmtId="3" fontId="8" fillId="5" borderId="51" xfId="1" applyNumberFormat="1" applyFont="1" applyFill="1" applyBorder="1" applyAlignment="1" applyProtection="1"/>
    <xf numFmtId="3" fontId="8" fillId="5" borderId="26" xfId="1" applyNumberFormat="1" applyFont="1" applyFill="1" applyBorder="1" applyAlignment="1" applyProtection="1"/>
    <xf numFmtId="3" fontId="8" fillId="5" borderId="52" xfId="1" applyNumberFormat="1" applyFont="1" applyFill="1" applyBorder="1" applyAlignment="1" applyProtection="1"/>
    <xf numFmtId="3" fontId="8" fillId="2" borderId="45" xfId="1" quotePrefix="1" applyNumberFormat="1" applyFont="1" applyFill="1" applyBorder="1" applyAlignment="1" applyProtection="1"/>
    <xf numFmtId="3" fontId="8" fillId="2" borderId="32" xfId="1" quotePrefix="1" applyNumberFormat="1" applyFont="1" applyFill="1" applyBorder="1" applyAlignment="1" applyProtection="1"/>
    <xf numFmtId="3" fontId="8" fillId="2" borderId="47" xfId="1" quotePrefix="1" applyNumberFormat="1" applyFont="1" applyFill="1" applyBorder="1" applyAlignment="1" applyProtection="1"/>
    <xf numFmtId="3" fontId="8" fillId="7" borderId="54" xfId="1" applyNumberFormat="1" applyFont="1" applyFill="1" applyBorder="1" applyAlignment="1" applyProtection="1"/>
    <xf numFmtId="3" fontId="8" fillId="7" borderId="55" xfId="1" applyNumberFormat="1" applyFont="1" applyFill="1" applyBorder="1" applyAlignment="1" applyProtection="1"/>
    <xf numFmtId="3" fontId="8" fillId="7" borderId="56" xfId="1" applyNumberFormat="1" applyFont="1" applyFill="1" applyBorder="1" applyAlignment="1" applyProtection="1"/>
    <xf numFmtId="3" fontId="8" fillId="2" borderId="74" xfId="1" quotePrefix="1" applyNumberFormat="1" applyFont="1" applyFill="1" applyBorder="1" applyAlignment="1" applyProtection="1"/>
    <xf numFmtId="3" fontId="8" fillId="2" borderId="70" xfId="1" quotePrefix="1" applyNumberFormat="1" applyFont="1" applyFill="1" applyBorder="1" applyAlignment="1" applyProtection="1"/>
    <xf numFmtId="3" fontId="8" fillId="2" borderId="73" xfId="1" quotePrefix="1" applyNumberFormat="1" applyFont="1" applyFill="1" applyBorder="1" applyAlignment="1" applyProtection="1"/>
    <xf numFmtId="3" fontId="8" fillId="2" borderId="50" xfId="1" quotePrefix="1" applyNumberFormat="1" applyFont="1" applyFill="1" applyBorder="1" applyAlignment="1" applyProtection="1"/>
    <xf numFmtId="3" fontId="8" fillId="2" borderId="24" xfId="1" quotePrefix="1" applyNumberFormat="1" applyFont="1" applyFill="1" applyBorder="1" applyAlignment="1" applyProtection="1"/>
    <xf numFmtId="3" fontId="8" fillId="2" borderId="46" xfId="1" quotePrefix="1" applyNumberFormat="1" applyFont="1" applyFill="1" applyBorder="1" applyAlignment="1" applyProtection="1"/>
    <xf numFmtId="3" fontId="8" fillId="2" borderId="57" xfId="1" quotePrefix="1" applyNumberFormat="1" applyFont="1" applyFill="1" applyBorder="1" applyAlignment="1" applyProtection="1"/>
    <xf numFmtId="3" fontId="8" fillId="2" borderId="27" xfId="1" quotePrefix="1" applyNumberFormat="1" applyFont="1" applyFill="1" applyBorder="1" applyAlignment="1" applyProtection="1"/>
    <xf numFmtId="3" fontId="8" fillId="2" borderId="58" xfId="1" quotePrefix="1" applyNumberFormat="1" applyFont="1" applyFill="1" applyBorder="1" applyAlignment="1" applyProtection="1"/>
    <xf numFmtId="3" fontId="8" fillId="10" borderId="42" xfId="1" quotePrefix="1" applyNumberFormat="1" applyFont="1" applyFill="1" applyBorder="1" applyAlignment="1" applyProtection="1"/>
    <xf numFmtId="3" fontId="8" fillId="10" borderId="10" xfId="1" quotePrefix="1" applyNumberFormat="1" applyFont="1" applyFill="1" applyBorder="1" applyAlignment="1" applyProtection="1"/>
    <xf numFmtId="3" fontId="8" fillId="10" borderId="9" xfId="1" quotePrefix="1" applyNumberFormat="1" applyFont="1" applyFill="1" applyBorder="1" applyAlignment="1" applyProtection="1"/>
    <xf numFmtId="3" fontId="8" fillId="5" borderId="54" xfId="1" applyNumberFormat="1" applyFont="1" applyFill="1" applyBorder="1" applyAlignment="1" applyProtection="1"/>
    <xf numFmtId="3" fontId="8" fillId="5" borderId="55" xfId="1" applyNumberFormat="1" applyFont="1" applyFill="1" applyBorder="1" applyAlignment="1" applyProtection="1"/>
    <xf numFmtId="3" fontId="8" fillId="5" borderId="56" xfId="1" applyNumberFormat="1" applyFont="1" applyFill="1" applyBorder="1" applyAlignment="1" applyProtection="1"/>
    <xf numFmtId="178" fontId="8" fillId="3" borderId="75" xfId="1" applyNumberFormat="1" applyFont="1" applyFill="1" applyBorder="1" applyAlignment="1" applyProtection="1"/>
    <xf numFmtId="178" fontId="8" fillId="3" borderId="91" xfId="1" applyNumberFormat="1" applyFont="1" applyFill="1" applyBorder="1" applyAlignment="1" applyProtection="1"/>
    <xf numFmtId="178" fontId="8" fillId="3" borderId="76" xfId="1" applyNumberFormat="1" applyFont="1" applyFill="1" applyBorder="1" applyAlignment="1" applyProtection="1"/>
    <xf numFmtId="178" fontId="8" fillId="3" borderId="54" xfId="1" applyNumberFormat="1" applyFont="1" applyFill="1" applyBorder="1" applyAlignment="1" applyProtection="1">
      <alignment horizontal="right"/>
    </xf>
    <xf numFmtId="178" fontId="8" fillId="3" borderId="55" xfId="1" applyNumberFormat="1" applyFont="1" applyFill="1" applyBorder="1" applyAlignment="1" applyProtection="1">
      <alignment horizontal="right"/>
    </xf>
    <xf numFmtId="178" fontId="8" fillId="3" borderId="56" xfId="1" applyNumberFormat="1" applyFont="1" applyFill="1" applyBorder="1" applyAlignment="1" applyProtection="1">
      <alignment horizontal="right"/>
    </xf>
    <xf numFmtId="3" fontId="8" fillId="2" borderId="45" xfId="1" applyNumberFormat="1" applyFont="1" applyFill="1" applyBorder="1" applyAlignment="1" applyProtection="1">
      <alignment horizontal="right"/>
    </xf>
    <xf numFmtId="3" fontId="8" fillId="2" borderId="32" xfId="1" applyNumberFormat="1" applyFont="1" applyFill="1" applyBorder="1" applyAlignment="1" applyProtection="1">
      <alignment horizontal="right"/>
    </xf>
    <xf numFmtId="3" fontId="8" fillId="2" borderId="47" xfId="1" applyNumberFormat="1" applyFont="1" applyFill="1" applyBorder="1" applyAlignment="1" applyProtection="1">
      <alignment horizontal="right"/>
    </xf>
    <xf numFmtId="3" fontId="8" fillId="8" borderId="48" xfId="1" quotePrefix="1" applyNumberFormat="1" applyFont="1" applyFill="1" applyBorder="1" applyAlignment="1" applyProtection="1"/>
    <xf numFmtId="3" fontId="8" fillId="8" borderId="23" xfId="1" quotePrefix="1" applyNumberFormat="1" applyFont="1" applyFill="1" applyBorder="1" applyAlignment="1" applyProtection="1"/>
    <xf numFmtId="3" fontId="8" fillId="8" borderId="49" xfId="1" quotePrefix="1" applyNumberFormat="1" applyFont="1" applyFill="1" applyBorder="1" applyAlignment="1" applyProtection="1"/>
    <xf numFmtId="3" fontId="8" fillId="8" borderId="50" xfId="1" quotePrefix="1" applyNumberFormat="1" applyFont="1" applyFill="1" applyBorder="1" applyAlignment="1" applyProtection="1"/>
    <xf numFmtId="3" fontId="8" fillId="8" borderId="24" xfId="1" quotePrefix="1" applyNumberFormat="1" applyFont="1" applyFill="1" applyBorder="1" applyAlignment="1" applyProtection="1"/>
    <xf numFmtId="3" fontId="8" fillId="8" borderId="46" xfId="1" quotePrefix="1" applyNumberFormat="1" applyFont="1" applyFill="1" applyBorder="1" applyAlignment="1" applyProtection="1"/>
    <xf numFmtId="3" fontId="8" fillId="8" borderId="51" xfId="1" quotePrefix="1" applyNumberFormat="1" applyFont="1" applyFill="1" applyBorder="1" applyAlignment="1" applyProtection="1"/>
    <xf numFmtId="3" fontId="8" fillId="8" borderId="26" xfId="1" quotePrefix="1" applyNumberFormat="1" applyFont="1" applyFill="1" applyBorder="1" applyAlignment="1" applyProtection="1"/>
    <xf numFmtId="3" fontId="8" fillId="8" borderId="52" xfId="1" quotePrefix="1" applyNumberFormat="1" applyFont="1" applyFill="1" applyBorder="1" applyAlignment="1" applyProtection="1"/>
    <xf numFmtId="3" fontId="8" fillId="8" borderId="92" xfId="1" applyNumberFormat="1" applyFont="1" applyFill="1" applyBorder="1" applyAlignment="1" applyProtection="1"/>
    <xf numFmtId="3" fontId="8" fillId="8" borderId="14" xfId="1" applyNumberFormat="1" applyFont="1" applyFill="1" applyBorder="1" applyAlignment="1" applyProtection="1"/>
    <xf numFmtId="3" fontId="8" fillId="8" borderId="15" xfId="1" applyNumberFormat="1" applyFont="1" applyFill="1" applyBorder="1" applyAlignment="1" applyProtection="1"/>
    <xf numFmtId="0" fontId="12" fillId="2" borderId="11" xfId="1" applyFont="1" applyFill="1" applyBorder="1" applyAlignment="1" applyProtection="1">
      <alignment horizontal="right"/>
    </xf>
    <xf numFmtId="0" fontId="11" fillId="2" borderId="22" xfId="1" quotePrefix="1" applyFont="1" applyFill="1" applyBorder="1" applyAlignment="1" applyProtection="1">
      <alignment horizontal="center" vertical="top"/>
    </xf>
    <xf numFmtId="0" fontId="12" fillId="2" borderId="7" xfId="1" applyFont="1" applyFill="1" applyBorder="1" applyAlignment="1" applyProtection="1">
      <alignment horizontal="center"/>
    </xf>
    <xf numFmtId="0" fontId="12" fillId="2" borderId="53" xfId="1" applyFont="1" applyFill="1" applyBorder="1" applyAlignment="1" applyProtection="1">
      <alignment horizontal="center"/>
    </xf>
    <xf numFmtId="0" fontId="12" fillId="2" borderId="13" xfId="1" applyFont="1" applyFill="1" applyBorder="1" applyAlignment="1" applyProtection="1">
      <alignment horizontal="center"/>
    </xf>
    <xf numFmtId="0" fontId="12" fillId="2" borderId="12" xfId="1" applyFont="1" applyFill="1" applyBorder="1" applyAlignment="1" applyProtection="1">
      <alignment horizontal="center"/>
    </xf>
    <xf numFmtId="0" fontId="8" fillId="2" borderId="18" xfId="1" applyFont="1" applyFill="1" applyBorder="1" applyProtection="1"/>
    <xf numFmtId="0" fontId="16" fillId="4" borderId="10" xfId="1" applyFont="1" applyFill="1" applyBorder="1" applyAlignment="1" applyProtection="1">
      <alignment horizontal="center" vertical="center"/>
    </xf>
    <xf numFmtId="0" fontId="9" fillId="9" borderId="93" xfId="1" quotePrefix="1" applyFont="1" applyFill="1" applyBorder="1" applyAlignment="1" applyProtection="1">
      <alignment horizontal="left"/>
    </xf>
    <xf numFmtId="0" fontId="15" fillId="9" borderId="93" xfId="1" applyFont="1" applyFill="1" applyBorder="1" applyProtection="1"/>
    <xf numFmtId="0" fontId="15" fillId="9" borderId="94" xfId="1" applyFont="1" applyFill="1" applyBorder="1" applyProtection="1"/>
    <xf numFmtId="0" fontId="30" fillId="12" borderId="28" xfId="7" applyFont="1" applyFill="1" applyBorder="1" applyAlignment="1" applyProtection="1">
      <alignment horizontal="center"/>
    </xf>
    <xf numFmtId="0" fontId="10" fillId="2" borderId="29" xfId="1" quotePrefix="1" applyFont="1" applyFill="1" applyBorder="1" applyAlignment="1" applyProtection="1">
      <alignment horizontal="left"/>
    </xf>
    <xf numFmtId="178" fontId="31" fillId="2" borderId="29" xfId="1" quotePrefix="1" applyNumberFormat="1" applyFont="1" applyFill="1" applyBorder="1" applyAlignment="1" applyProtection="1"/>
    <xf numFmtId="178" fontId="32" fillId="2" borderId="29" xfId="1" quotePrefix="1" applyNumberFormat="1" applyFont="1" applyFill="1" applyBorder="1" applyAlignment="1" applyProtection="1"/>
    <xf numFmtId="178" fontId="32" fillId="2" borderId="43" xfId="1" quotePrefix="1" applyNumberFormat="1" applyFont="1" applyFill="1" applyBorder="1" applyAlignment="1" applyProtection="1"/>
    <xf numFmtId="0" fontId="10" fillId="2" borderId="78" xfId="1" quotePrefix="1" applyFont="1" applyFill="1" applyBorder="1" applyAlignment="1" applyProtection="1">
      <alignment horizontal="left"/>
    </xf>
    <xf numFmtId="178" fontId="31" fillId="2" borderId="78" xfId="1" quotePrefix="1" applyNumberFormat="1" applyFont="1" applyFill="1" applyBorder="1" applyAlignment="1" applyProtection="1"/>
    <xf numFmtId="178" fontId="32" fillId="2" borderId="78" xfId="1" quotePrefix="1" applyNumberFormat="1" applyFont="1" applyFill="1" applyBorder="1" applyAlignment="1" applyProtection="1"/>
    <xf numFmtId="0" fontId="12" fillId="2" borderId="0" xfId="1" applyFont="1" applyFill="1" applyAlignment="1" applyProtection="1">
      <alignment horizontal="right" vertical="center"/>
    </xf>
    <xf numFmtId="1" fontId="12" fillId="2" borderId="41" xfId="1" applyNumberFormat="1" applyFont="1" applyFill="1" applyBorder="1" applyProtection="1"/>
    <xf numFmtId="0" fontId="18" fillId="2" borderId="0" xfId="1" applyFont="1" applyFill="1" applyBorder="1" applyAlignment="1" applyProtection="1">
      <alignment horizontal="right"/>
    </xf>
    <xf numFmtId="1" fontId="18" fillId="2" borderId="0" xfId="1" applyNumberFormat="1" applyFont="1" applyFill="1" applyBorder="1" applyAlignment="1" applyProtection="1">
      <alignment horizontal="right"/>
    </xf>
    <xf numFmtId="0" fontId="3" fillId="2" borderId="0" xfId="3" applyFont="1" applyFill="1" applyBorder="1" applyAlignment="1" applyProtection="1">
      <alignment horizontal="left" vertical="center"/>
    </xf>
    <xf numFmtId="0" fontId="3" fillId="2" borderId="0" xfId="3" applyFont="1" applyFill="1" applyBorder="1" applyAlignment="1" applyProtection="1">
      <alignment horizontal="right" vertical="center"/>
    </xf>
    <xf numFmtId="0" fontId="13" fillId="2" borderId="0" xfId="1" applyFont="1" applyFill="1" applyBorder="1" applyAlignment="1" applyProtection="1">
      <alignment horizontal="center"/>
    </xf>
    <xf numFmtId="0" fontId="13" fillId="2" borderId="0" xfId="1" applyFont="1" applyFill="1" applyAlignment="1" applyProtection="1">
      <alignment horizontal="center"/>
    </xf>
    <xf numFmtId="0" fontId="12" fillId="2" borderId="18" xfId="1" quotePrefix="1" applyFont="1" applyFill="1" applyBorder="1" applyAlignment="1" applyProtection="1">
      <alignment horizontal="center"/>
    </xf>
    <xf numFmtId="0" fontId="13" fillId="2" borderId="42" xfId="1" quotePrefix="1" applyFont="1" applyFill="1" applyBorder="1" applyAlignment="1" applyProtection="1">
      <alignment horizontal="center"/>
    </xf>
    <xf numFmtId="0" fontId="13" fillId="2" borderId="10" xfId="1" quotePrefix="1" applyFont="1" applyFill="1" applyBorder="1" applyAlignment="1" applyProtection="1">
      <alignment horizontal="center"/>
    </xf>
    <xf numFmtId="0" fontId="13" fillId="2" borderId="9" xfId="1" quotePrefix="1" applyFont="1" applyFill="1" applyBorder="1" applyAlignment="1" applyProtection="1">
      <alignment horizontal="center"/>
    </xf>
    <xf numFmtId="0" fontId="5" fillId="2" borderId="0" xfId="3" applyFont="1" applyFill="1" applyAlignment="1" applyProtection="1">
      <alignment horizontal="left" vertical="center"/>
    </xf>
    <xf numFmtId="0" fontId="3" fillId="2" borderId="0" xfId="3" quotePrefix="1" applyFont="1" applyFill="1" applyAlignment="1" applyProtection="1">
      <alignment vertical="center"/>
    </xf>
    <xf numFmtId="0" fontId="5" fillId="2" borderId="0" xfId="3" quotePrefix="1" applyFont="1" applyFill="1" applyAlignment="1" applyProtection="1">
      <alignment vertical="center"/>
    </xf>
    <xf numFmtId="0" fontId="12" fillId="2" borderId="0" xfId="1" applyFont="1" applyFill="1" applyBorder="1" applyAlignment="1" applyProtection="1">
      <alignment horizontal="right"/>
    </xf>
    <xf numFmtId="0" fontId="13" fillId="4" borderId="35" xfId="1" applyFont="1" applyFill="1" applyBorder="1" applyAlignment="1" applyProtection="1">
      <alignment horizontal="left" vertical="center"/>
    </xf>
    <xf numFmtId="0" fontId="13" fillId="4" borderId="36" xfId="3" applyFont="1" applyFill="1" applyBorder="1" applyAlignment="1" applyProtection="1">
      <alignment horizontal="left" vertical="center"/>
    </xf>
    <xf numFmtId="0" fontId="13" fillId="4" borderId="36" xfId="1" applyFont="1" applyFill="1" applyBorder="1" applyAlignment="1" applyProtection="1">
      <alignment horizontal="left" vertical="center"/>
    </xf>
    <xf numFmtId="0" fontId="13" fillId="4" borderId="37" xfId="3" applyFont="1" applyFill="1" applyBorder="1" applyAlignment="1" applyProtection="1">
      <alignment horizontal="left" vertical="center"/>
    </xf>
    <xf numFmtId="0" fontId="13" fillId="3" borderId="30" xfId="1" applyFont="1" applyFill="1" applyBorder="1" applyAlignment="1" applyProtection="1">
      <alignment horizontal="center" vertical="center" wrapText="1"/>
    </xf>
    <xf numFmtId="0" fontId="13" fillId="3" borderId="10" xfId="1" applyFont="1" applyFill="1" applyBorder="1" applyAlignment="1" applyProtection="1">
      <alignment horizontal="center" vertical="center" wrapText="1"/>
    </xf>
    <xf numFmtId="0" fontId="13" fillId="3" borderId="9" xfId="1" applyFont="1" applyFill="1" applyBorder="1" applyAlignment="1" applyProtection="1">
      <alignment horizontal="center" vertical="center" wrapText="1"/>
    </xf>
    <xf numFmtId="0" fontId="35" fillId="5" borderId="10" xfId="3" applyFont="1" applyFill="1" applyBorder="1" applyAlignment="1" applyProtection="1">
      <alignment horizontal="center" vertical="center"/>
    </xf>
    <xf numFmtId="0" fontId="25" fillId="5" borderId="10" xfId="3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right"/>
    </xf>
    <xf numFmtId="0" fontId="13" fillId="2" borderId="0" xfId="1" applyFont="1" applyFill="1" applyBorder="1" applyAlignment="1" applyProtection="1">
      <alignment horizontal="left"/>
    </xf>
    <xf numFmtId="1" fontId="21" fillId="2" borderId="0" xfId="1" applyNumberFormat="1" applyFont="1" applyFill="1" applyBorder="1" applyProtection="1"/>
    <xf numFmtId="0" fontId="22" fillId="2" borderId="0" xfId="1" applyFont="1" applyFill="1" applyProtection="1"/>
    <xf numFmtId="1" fontId="12" fillId="2" borderId="71" xfId="1" applyNumberFormat="1" applyFont="1" applyFill="1" applyBorder="1" applyProtection="1"/>
    <xf numFmtId="0" fontId="15" fillId="2" borderId="71" xfId="1" applyFont="1" applyFill="1" applyBorder="1" applyProtection="1"/>
    <xf numFmtId="3" fontId="12" fillId="2" borderId="0" xfId="1" applyNumberFormat="1" applyFont="1" applyFill="1" applyBorder="1" applyProtection="1"/>
    <xf numFmtId="0" fontId="3" fillId="2" borderId="0" xfId="3" applyFont="1" applyFill="1" applyAlignment="1" applyProtection="1">
      <alignment horizontal="left" vertical="center"/>
    </xf>
    <xf numFmtId="0" fontId="36" fillId="3" borderId="10" xfId="3" applyFont="1" applyFill="1" applyBorder="1" applyAlignment="1" applyProtection="1">
      <alignment horizontal="center" vertical="center"/>
    </xf>
    <xf numFmtId="0" fontId="8" fillId="2" borderId="18" xfId="1" applyFont="1" applyFill="1" applyBorder="1" applyAlignment="1" applyProtection="1">
      <alignment horizontal="center"/>
    </xf>
    <xf numFmtId="0" fontId="11" fillId="9" borderId="95" xfId="1" quotePrefix="1" applyFont="1" applyFill="1" applyBorder="1" applyAlignment="1" applyProtection="1">
      <alignment horizontal="left"/>
    </xf>
    <xf numFmtId="0" fontId="37" fillId="2" borderId="0" xfId="1" applyFont="1" applyFill="1" applyBorder="1" applyAlignment="1" applyProtection="1">
      <alignment horizontal="right"/>
    </xf>
    <xf numFmtId="0" fontId="12" fillId="2" borderId="0" xfId="1" applyFont="1" applyFill="1" applyAlignment="1" applyProtection="1">
      <alignment horizontal="right"/>
    </xf>
    <xf numFmtId="169" fontId="29" fillId="13" borderId="10" xfId="3" applyNumberFormat="1" applyFont="1" applyFill="1" applyBorder="1" applyAlignment="1" applyProtection="1">
      <alignment horizontal="center" vertical="center"/>
    </xf>
    <xf numFmtId="0" fontId="8" fillId="5" borderId="10" xfId="1" applyFont="1" applyFill="1" applyBorder="1" applyAlignment="1" applyProtection="1">
      <alignment horizontal="center" vertical="center"/>
    </xf>
    <xf numFmtId="3" fontId="15" fillId="2" borderId="0" xfId="1" applyNumberFormat="1" applyFont="1" applyFill="1" applyProtection="1"/>
    <xf numFmtId="3" fontId="15" fillId="2" borderId="71" xfId="1" applyNumberFormat="1" applyFont="1" applyFill="1" applyBorder="1" applyProtection="1"/>
    <xf numFmtId="0" fontId="3" fillId="2" borderId="0" xfId="3" applyFont="1" applyFill="1" applyAlignment="1" applyProtection="1">
      <alignment horizontal="right" vertical="center"/>
    </xf>
    <xf numFmtId="186" fontId="5" fillId="5" borderId="10" xfId="3" applyNumberFormat="1" applyFont="1" applyFill="1" applyBorder="1" applyAlignment="1" applyProtection="1">
      <alignment horizontal="center" vertical="center"/>
    </xf>
    <xf numFmtId="14" fontId="14" fillId="3" borderId="10" xfId="8" applyNumberFormat="1" applyFont="1" applyFill="1" applyBorder="1" applyAlignment="1" applyProtection="1">
      <alignment horizontal="center" vertical="center"/>
    </xf>
    <xf numFmtId="49" fontId="34" fillId="4" borderId="10" xfId="3" applyNumberFormat="1" applyFont="1" applyFill="1" applyBorder="1" applyAlignment="1" applyProtection="1">
      <alignment horizontal="center" vertical="center"/>
    </xf>
    <xf numFmtId="3" fontId="12" fillId="6" borderId="54" xfId="1" applyNumberFormat="1" applyFont="1" applyFill="1" applyBorder="1" applyAlignment="1" applyProtection="1"/>
    <xf numFmtId="3" fontId="12" fillId="6" borderId="55" xfId="1" applyNumberFormat="1" applyFont="1" applyFill="1" applyBorder="1" applyAlignment="1" applyProtection="1"/>
    <xf numFmtId="3" fontId="12" fillId="6" borderId="56" xfId="1" applyNumberFormat="1" applyFont="1" applyFill="1" applyBorder="1" applyAlignment="1" applyProtection="1"/>
    <xf numFmtId="0" fontId="8" fillId="2" borderId="96" xfId="1" quotePrefix="1" applyFont="1" applyFill="1" applyBorder="1" applyAlignment="1" applyProtection="1">
      <alignment horizontal="left"/>
    </xf>
    <xf numFmtId="0" fontId="8" fillId="2" borderId="96" xfId="1" applyFont="1" applyFill="1" applyBorder="1" applyAlignment="1" applyProtection="1">
      <alignment horizontal="left"/>
    </xf>
    <xf numFmtId="3" fontId="8" fillId="2" borderId="96" xfId="1" applyNumberFormat="1" applyFont="1" applyFill="1" applyBorder="1" applyAlignment="1" applyProtection="1"/>
    <xf numFmtId="3" fontId="8" fillId="2" borderId="97" xfId="1" applyNumberFormat="1" applyFont="1" applyFill="1" applyBorder="1" applyAlignment="1" applyProtection="1"/>
    <xf numFmtId="3" fontId="8" fillId="2" borderId="98" xfId="1" applyNumberFormat="1" applyFont="1" applyFill="1" applyBorder="1" applyAlignment="1" applyProtection="1"/>
    <xf numFmtId="3" fontId="8" fillId="2" borderId="99" xfId="1" applyNumberFormat="1" applyFont="1" applyFill="1" applyBorder="1" applyAlignment="1" applyProtection="1"/>
    <xf numFmtId="0" fontId="8" fillId="5" borderId="100" xfId="1" applyFont="1" applyFill="1" applyBorder="1" applyAlignment="1" applyProtection="1">
      <alignment horizontal="left"/>
    </xf>
    <xf numFmtId="0" fontId="8" fillId="2" borderId="101" xfId="1" applyFont="1" applyFill="1" applyBorder="1" applyAlignment="1" applyProtection="1">
      <alignment horizontal="left"/>
    </xf>
    <xf numFmtId="3" fontId="28" fillId="5" borderId="101" xfId="3" applyNumberFormat="1" applyFont="1" applyFill="1" applyBorder="1" applyAlignment="1" applyProtection="1">
      <alignment horizontal="right" vertical="center"/>
    </xf>
    <xf numFmtId="3" fontId="28" fillId="5" borderId="102" xfId="3" applyNumberFormat="1" applyFont="1" applyFill="1" applyBorder="1" applyAlignment="1" applyProtection="1">
      <alignment horizontal="right" vertical="center"/>
    </xf>
    <xf numFmtId="0" fontId="8" fillId="5" borderId="59" xfId="1" applyFont="1" applyFill="1" applyBorder="1" applyAlignment="1" applyProtection="1">
      <alignment horizontal="left"/>
    </xf>
    <xf numFmtId="0" fontId="8" fillId="2" borderId="33" xfId="1" applyFont="1" applyFill="1" applyBorder="1" applyAlignment="1" applyProtection="1">
      <alignment horizontal="left"/>
    </xf>
    <xf numFmtId="3" fontId="28" fillId="5" borderId="33" xfId="3" applyNumberFormat="1" applyFont="1" applyFill="1" applyBorder="1" applyAlignment="1" applyProtection="1">
      <alignment horizontal="right" vertical="center"/>
    </xf>
    <xf numFmtId="3" fontId="28" fillId="5" borderId="60" xfId="3" applyNumberFormat="1" applyFont="1" applyFill="1" applyBorder="1" applyAlignment="1" applyProtection="1">
      <alignment horizontal="right" vertical="center"/>
    </xf>
    <xf numFmtId="0" fontId="8" fillId="5" borderId="61" xfId="1" applyFont="1" applyFill="1" applyBorder="1" applyAlignment="1" applyProtection="1">
      <alignment horizontal="left"/>
    </xf>
    <xf numFmtId="0" fontId="8" fillId="2" borderId="62" xfId="1" applyFont="1" applyFill="1" applyBorder="1" applyAlignment="1" applyProtection="1">
      <alignment horizontal="left"/>
    </xf>
    <xf numFmtId="3" fontId="28" fillId="5" borderId="62" xfId="3" applyNumberFormat="1" applyFont="1" applyFill="1" applyBorder="1" applyAlignment="1" applyProtection="1">
      <alignment horizontal="right" vertical="center"/>
    </xf>
    <xf numFmtId="3" fontId="28" fillId="5" borderId="63" xfId="3" applyNumberFormat="1" applyFont="1" applyFill="1" applyBorder="1" applyAlignment="1" applyProtection="1">
      <alignment horizontal="right" vertical="center"/>
    </xf>
    <xf numFmtId="0" fontId="8" fillId="2" borderId="103" xfId="1" quotePrefix="1" applyFont="1" applyFill="1" applyBorder="1" applyAlignment="1" applyProtection="1">
      <alignment horizontal="left"/>
    </xf>
    <xf numFmtId="0" fontId="8" fillId="2" borderId="104" xfId="1" quotePrefix="1" applyFont="1" applyFill="1" applyBorder="1" applyAlignment="1" applyProtection="1">
      <alignment horizontal="left"/>
    </xf>
    <xf numFmtId="0" fontId="8" fillId="2" borderId="105" xfId="1" quotePrefix="1" applyFont="1" applyFill="1" applyBorder="1" applyAlignment="1" applyProtection="1">
      <alignment horizontal="left"/>
    </xf>
    <xf numFmtId="3" fontId="28" fillId="5" borderId="106" xfId="3" applyNumberFormat="1" applyFont="1" applyFill="1" applyBorder="1" applyAlignment="1" applyProtection="1">
      <alignment horizontal="right" vertical="center"/>
    </xf>
    <xf numFmtId="3" fontId="28" fillId="5" borderId="107" xfId="3" applyNumberFormat="1" applyFont="1" applyFill="1" applyBorder="1" applyAlignment="1" applyProtection="1">
      <alignment horizontal="right" vertical="center"/>
    </xf>
    <xf numFmtId="3" fontId="28" fillId="5" borderId="108" xfId="3" applyNumberFormat="1" applyFont="1" applyFill="1" applyBorder="1" applyAlignment="1" applyProtection="1">
      <alignment horizontal="right" vertical="center"/>
    </xf>
    <xf numFmtId="3" fontId="28" fillId="5" borderId="109" xfId="3" applyNumberFormat="1" applyFont="1" applyFill="1" applyBorder="1" applyAlignment="1" applyProtection="1">
      <alignment horizontal="right" vertical="center"/>
    </xf>
    <xf numFmtId="3" fontId="28" fillId="5" borderId="68" xfId="3" applyNumberFormat="1" applyFont="1" applyFill="1" applyBorder="1" applyAlignment="1" applyProtection="1">
      <alignment horizontal="right" vertical="center"/>
    </xf>
    <xf numFmtId="3" fontId="28" fillId="5" borderId="69" xfId="3" applyNumberFormat="1" applyFont="1" applyFill="1" applyBorder="1" applyAlignment="1" applyProtection="1">
      <alignment horizontal="right" vertical="center"/>
    </xf>
    <xf numFmtId="0" fontId="33" fillId="2" borderId="0" xfId="7" applyFont="1" applyFill="1" applyBorder="1" applyProtection="1"/>
    <xf numFmtId="0" fontId="36" fillId="3" borderId="10" xfId="3" applyNumberFormat="1" applyFont="1" applyFill="1" applyBorder="1" applyAlignment="1" applyProtection="1">
      <alignment horizontal="center" vertical="center"/>
    </xf>
    <xf numFmtId="1" fontId="26" fillId="5" borderId="19" xfId="3" applyNumberFormat="1" applyFont="1" applyFill="1" applyBorder="1" applyAlignment="1" applyProtection="1">
      <alignment horizontal="center" vertical="center"/>
    </xf>
    <xf numFmtId="1" fontId="26" fillId="5" borderId="30" xfId="3" applyNumberFormat="1" applyFont="1" applyFill="1" applyBorder="1" applyAlignment="1" applyProtection="1">
      <alignment horizontal="center" vertical="center"/>
    </xf>
    <xf numFmtId="0" fontId="3" fillId="2" borderId="34" xfId="3" applyFont="1" applyFill="1" applyBorder="1" applyAlignment="1" applyProtection="1">
      <alignment horizontal="right" vertical="top" wrapText="1"/>
    </xf>
    <xf numFmtId="0" fontId="3" fillId="2" borderId="0" xfId="3" applyFont="1" applyFill="1" applyAlignment="1" applyProtection="1">
      <alignment horizontal="right" vertical="top" wrapText="1"/>
    </xf>
    <xf numFmtId="3" fontId="20" fillId="2" borderId="31" xfId="1" applyNumberFormat="1" applyFont="1" applyFill="1" applyBorder="1" applyAlignment="1" applyProtection="1">
      <alignment horizontal="center" vertical="center"/>
    </xf>
    <xf numFmtId="0" fontId="4" fillId="2" borderId="34" xfId="3" applyFont="1" applyFill="1" applyBorder="1" applyAlignment="1" applyProtection="1">
      <alignment horizontal="center" vertical="center"/>
    </xf>
    <xf numFmtId="0" fontId="19" fillId="4" borderId="5" xfId="3" applyFont="1" applyFill="1" applyBorder="1" applyAlignment="1" applyProtection="1">
      <alignment horizontal="center" vertical="center" wrapText="1"/>
    </xf>
    <xf numFmtId="0" fontId="19" fillId="4" borderId="22" xfId="3" applyFont="1" applyFill="1" applyBorder="1" applyAlignment="1" applyProtection="1">
      <alignment horizontal="center" vertical="center" wrapText="1"/>
    </xf>
    <xf numFmtId="0" fontId="29" fillId="4" borderId="5" xfId="1" applyFont="1" applyFill="1" applyBorder="1" applyAlignment="1" applyProtection="1">
      <alignment horizontal="center" vertical="center" wrapText="1"/>
    </xf>
    <xf numFmtId="0" fontId="29" fillId="4" borderId="22" xfId="1" applyFont="1" applyFill="1" applyBorder="1" applyAlignment="1" applyProtection="1">
      <alignment horizontal="center" vertical="center" wrapText="1"/>
    </xf>
    <xf numFmtId="0" fontId="12" fillId="16" borderId="7" xfId="0" quotePrefix="1" applyFont="1" applyFill="1" applyBorder="1" applyAlignment="1" applyProtection="1">
      <alignment horizontal="center"/>
    </xf>
    <xf numFmtId="0" fontId="12" fillId="16" borderId="6" xfId="0" quotePrefix="1" applyFont="1" applyFill="1" applyBorder="1" applyAlignment="1" applyProtection="1">
      <alignment horizontal="center"/>
    </xf>
    <xf numFmtId="0" fontId="19" fillId="17" borderId="5" xfId="3" applyFont="1" applyFill="1" applyBorder="1" applyAlignment="1" applyProtection="1">
      <alignment horizontal="center" vertical="center" wrapText="1"/>
    </xf>
    <xf numFmtId="0" fontId="29" fillId="17" borderId="5" xfId="0" applyFont="1" applyFill="1" applyBorder="1" applyAlignment="1" applyProtection="1">
      <alignment horizontal="center" vertical="center" wrapText="1"/>
    </xf>
    <xf numFmtId="0" fontId="13" fillId="17" borderId="35" xfId="0" applyFont="1" applyFill="1" applyBorder="1" applyAlignment="1" applyProtection="1">
      <alignment horizontal="left" vertical="center"/>
    </xf>
    <xf numFmtId="0" fontId="13" fillId="17" borderId="36" xfId="3" applyFont="1" applyFill="1" applyBorder="1" applyAlignment="1" applyProtection="1">
      <alignment horizontal="left" vertical="center"/>
    </xf>
    <xf numFmtId="0" fontId="13" fillId="17" borderId="36" xfId="0" applyFont="1" applyFill="1" applyBorder="1" applyAlignment="1" applyProtection="1">
      <alignment horizontal="left" vertical="center"/>
    </xf>
    <xf numFmtId="0" fontId="13" fillId="17" borderId="37" xfId="3" applyFont="1" applyFill="1" applyBorder="1" applyAlignment="1" applyProtection="1">
      <alignment horizontal="left" vertical="center"/>
    </xf>
    <xf numFmtId="0" fontId="11" fillId="16" borderId="22" xfId="0" quotePrefix="1" applyFont="1" applyFill="1" applyBorder="1" applyAlignment="1" applyProtection="1">
      <alignment horizontal="center" vertical="top"/>
    </xf>
    <xf numFmtId="0" fontId="12" fillId="16" borderId="22" xfId="0" quotePrefix="1" applyFont="1" applyFill="1" applyBorder="1" applyAlignment="1" applyProtection="1">
      <alignment horizontal="center"/>
    </xf>
    <xf numFmtId="0" fontId="19" fillId="17" borderId="22" xfId="3" applyFont="1" applyFill="1" applyBorder="1" applyAlignment="1" applyProtection="1">
      <alignment horizontal="center" vertical="center" wrapText="1"/>
    </xf>
    <xf numFmtId="0" fontId="29" fillId="17" borderId="22" xfId="0" applyFont="1" applyFill="1" applyBorder="1" applyAlignment="1" applyProtection="1">
      <alignment horizontal="center" vertical="center" wrapText="1"/>
    </xf>
    <xf numFmtId="0" fontId="13" fillId="14" borderId="30" xfId="0" applyFont="1" applyFill="1" applyBorder="1" applyAlignment="1" applyProtection="1">
      <alignment horizontal="center" vertical="center" wrapText="1"/>
    </xf>
    <xf numFmtId="0" fontId="13" fillId="14" borderId="10" xfId="0" applyFont="1" applyFill="1" applyBorder="1" applyAlignment="1" applyProtection="1">
      <alignment horizontal="center" vertical="center" wrapText="1"/>
    </xf>
    <xf numFmtId="0" fontId="13" fillId="14" borderId="9" xfId="0" applyFont="1" applyFill="1" applyBorder="1" applyAlignment="1" applyProtection="1">
      <alignment horizontal="center" vertical="center" wrapText="1"/>
    </xf>
    <xf numFmtId="0" fontId="8" fillId="16" borderId="7" xfId="0" applyFont="1" applyFill="1" applyBorder="1" applyAlignment="1" applyProtection="1">
      <alignment horizontal="center"/>
    </xf>
    <xf numFmtId="0" fontId="12" fillId="16" borderId="7" xfId="0" applyFont="1" applyFill="1" applyBorder="1" applyAlignment="1" applyProtection="1">
      <alignment horizontal="center"/>
    </xf>
    <xf numFmtId="0" fontId="12" fillId="16" borderId="53" xfId="0" applyFont="1" applyFill="1" applyBorder="1" applyAlignment="1" applyProtection="1">
      <alignment horizontal="center"/>
    </xf>
    <xf numFmtId="0" fontId="12" fillId="16" borderId="13" xfId="0" applyFont="1" applyFill="1" applyBorder="1" applyAlignment="1" applyProtection="1">
      <alignment horizontal="center"/>
    </xf>
    <xf numFmtId="0" fontId="12" fillId="16" borderId="12" xfId="0" applyFont="1" applyFill="1" applyBorder="1" applyAlignment="1" applyProtection="1">
      <alignment horizontal="center"/>
    </xf>
    <xf numFmtId="0" fontId="8" fillId="16" borderId="18" xfId="0" applyFont="1" applyFill="1" applyBorder="1" applyAlignment="1" applyProtection="1">
      <alignment horizontal="center"/>
    </xf>
    <xf numFmtId="0" fontId="8" fillId="16" borderId="18" xfId="0" applyFont="1" applyFill="1" applyBorder="1" applyProtection="1"/>
    <xf numFmtId="0" fontId="12" fillId="16" borderId="18" xfId="0" quotePrefix="1" applyFont="1" applyFill="1" applyBorder="1" applyAlignment="1" applyProtection="1">
      <alignment horizontal="center"/>
    </xf>
    <xf numFmtId="0" fontId="13" fillId="16" borderId="42" xfId="0" quotePrefix="1" applyFont="1" applyFill="1" applyBorder="1" applyAlignment="1" applyProtection="1">
      <alignment horizontal="center"/>
    </xf>
    <xf numFmtId="0" fontId="13" fillId="16" borderId="10" xfId="0" quotePrefix="1" applyFont="1" applyFill="1" applyBorder="1" applyAlignment="1" applyProtection="1">
      <alignment horizontal="center"/>
    </xf>
    <xf numFmtId="0" fontId="13" fillId="16" borderId="9" xfId="0" quotePrefix="1" applyFont="1" applyFill="1" applyBorder="1" applyAlignment="1" applyProtection="1">
      <alignment horizontal="center"/>
    </xf>
    <xf numFmtId="0" fontId="8" fillId="16" borderId="7" xfId="0" applyFont="1" applyFill="1" applyBorder="1" applyProtection="1"/>
    <xf numFmtId="0" fontId="12" fillId="16" borderId="7" xfId="0" applyFont="1" applyFill="1" applyBorder="1" applyAlignment="1" applyProtection="1"/>
    <xf numFmtId="0" fontId="12" fillId="16" borderId="45" xfId="0" applyFont="1" applyFill="1" applyBorder="1" applyAlignment="1" applyProtection="1"/>
    <xf numFmtId="0" fontId="12" fillId="16" borderId="32" xfId="0" applyFont="1" applyFill="1" applyBorder="1" applyAlignment="1" applyProtection="1"/>
    <xf numFmtId="0" fontId="12" fillId="16" borderId="47" xfId="0" applyFont="1" applyFill="1" applyBorder="1" applyAlignment="1" applyProtection="1"/>
    <xf numFmtId="0" fontId="11" fillId="17" borderId="44" xfId="0" applyFont="1" applyFill="1" applyBorder="1" applyAlignment="1" applyProtection="1">
      <alignment horizontal="left"/>
    </xf>
    <xf numFmtId="0" fontId="8" fillId="17" borderId="44" xfId="0" applyFont="1" applyFill="1" applyBorder="1" applyAlignment="1" applyProtection="1">
      <alignment horizontal="left"/>
    </xf>
    <xf numFmtId="0" fontId="12" fillId="17" borderId="44" xfId="0" quotePrefix="1" applyFont="1" applyFill="1" applyBorder="1" applyAlignment="1" applyProtection="1">
      <alignment horizontal="left"/>
    </xf>
    <xf numFmtId="3" fontId="12" fillId="17" borderId="44" xfId="0" applyNumberFormat="1" applyFont="1" applyFill="1" applyBorder="1" applyAlignment="1" applyProtection="1"/>
    <xf numFmtId="3" fontId="8" fillId="17" borderId="54" xfId="0" applyNumberFormat="1" applyFont="1" applyFill="1" applyBorder="1" applyAlignment="1" applyProtection="1"/>
    <xf numFmtId="3" fontId="8" fillId="17" borderId="55" xfId="0" applyNumberFormat="1" applyFont="1" applyFill="1" applyBorder="1" applyAlignment="1" applyProtection="1"/>
    <xf numFmtId="3" fontId="8" fillId="17" borderId="56" xfId="0" applyNumberFormat="1" applyFont="1" applyFill="1" applyBorder="1" applyAlignment="1" applyProtection="1"/>
    <xf numFmtId="0" fontId="8" fillId="16" borderId="82" xfId="0" applyFont="1" applyFill="1" applyBorder="1" applyAlignment="1" applyProtection="1">
      <alignment horizontal="left"/>
    </xf>
    <xf numFmtId="3" fontId="8" fillId="16" borderId="82" xfId="0" applyNumberFormat="1" applyFont="1" applyFill="1" applyBorder="1" applyAlignment="1" applyProtection="1"/>
    <xf numFmtId="3" fontId="8" fillId="16" borderId="85" xfId="0" applyNumberFormat="1" applyFont="1" applyFill="1" applyBorder="1" applyAlignment="1" applyProtection="1"/>
    <xf numFmtId="3" fontId="8" fillId="16" borderId="86" xfId="0" applyNumberFormat="1" applyFont="1" applyFill="1" applyBorder="1" applyAlignment="1" applyProtection="1"/>
    <xf numFmtId="3" fontId="8" fillId="16" borderId="87" xfId="0" applyNumberFormat="1" applyFont="1" applyFill="1" applyBorder="1" applyAlignment="1" applyProtection="1"/>
    <xf numFmtId="0" fontId="8" fillId="16" borderId="66" xfId="0" applyFont="1" applyFill="1" applyBorder="1" applyAlignment="1" applyProtection="1">
      <alignment horizontal="left"/>
    </xf>
    <xf numFmtId="3" fontId="8" fillId="16" borderId="66" xfId="0" applyNumberFormat="1" applyFont="1" applyFill="1" applyBorder="1" applyAlignment="1" applyProtection="1"/>
    <xf numFmtId="3" fontId="8" fillId="16" borderId="57" xfId="0" applyNumberFormat="1" applyFont="1" applyFill="1" applyBorder="1" applyAlignment="1" applyProtection="1"/>
    <xf numFmtId="3" fontId="8" fillId="16" borderId="27" xfId="0" applyNumberFormat="1" applyFont="1" applyFill="1" applyBorder="1" applyAlignment="1" applyProtection="1"/>
    <xf numFmtId="3" fontId="8" fillId="16" borderId="58" xfId="0" applyNumberFormat="1" applyFont="1" applyFill="1" applyBorder="1" applyAlignment="1" applyProtection="1"/>
    <xf numFmtId="0" fontId="8" fillId="16" borderId="18" xfId="0" applyFont="1" applyFill="1" applyBorder="1" applyAlignment="1" applyProtection="1">
      <alignment horizontal="left"/>
    </xf>
    <xf numFmtId="3" fontId="8" fillId="16" borderId="18" xfId="0" applyNumberFormat="1" applyFont="1" applyFill="1" applyBorder="1" applyAlignment="1" applyProtection="1"/>
    <xf numFmtId="3" fontId="8" fillId="16" borderId="42" xfId="0" applyNumberFormat="1" applyFont="1" applyFill="1" applyBorder="1" applyAlignment="1" applyProtection="1"/>
    <xf numFmtId="3" fontId="8" fillId="16" borderId="10" xfId="0" applyNumberFormat="1" applyFont="1" applyFill="1" applyBorder="1" applyAlignment="1" applyProtection="1"/>
    <xf numFmtId="3" fontId="8" fillId="16" borderId="9" xfId="0" applyNumberFormat="1" applyFont="1" applyFill="1" applyBorder="1" applyAlignment="1" applyProtection="1"/>
    <xf numFmtId="0" fontId="8" fillId="16" borderId="22" xfId="0" applyFont="1" applyFill="1" applyBorder="1" applyAlignment="1" applyProtection="1">
      <alignment horizontal="left"/>
    </xf>
    <xf numFmtId="3" fontId="8" fillId="16" borderId="22" xfId="0" applyNumberFormat="1" applyFont="1" applyFill="1" applyBorder="1" applyAlignment="1" applyProtection="1"/>
    <xf numFmtId="3" fontId="8" fillId="16" borderId="38" xfId="0" applyNumberFormat="1" applyFont="1" applyFill="1" applyBorder="1" applyAlignment="1" applyProtection="1"/>
    <xf numFmtId="3" fontId="8" fillId="16" borderId="39" xfId="0" applyNumberFormat="1" applyFont="1" applyFill="1" applyBorder="1" applyAlignment="1" applyProtection="1"/>
    <xf numFmtId="3" fontId="8" fillId="16" borderId="40" xfId="0" applyNumberFormat="1" applyFont="1" applyFill="1" applyBorder="1" applyAlignment="1" applyProtection="1"/>
    <xf numFmtId="0" fontId="8" fillId="14" borderId="64" xfId="0" applyFont="1" applyFill="1" applyBorder="1" applyAlignment="1" applyProtection="1">
      <alignment horizontal="left"/>
    </xf>
    <xf numFmtId="1" fontId="12" fillId="14" borderId="64" xfId="0" applyNumberFormat="1" applyFont="1" applyFill="1" applyBorder="1" applyAlignment="1" applyProtection="1"/>
    <xf numFmtId="3" fontId="18" fillId="14" borderId="64" xfId="0" applyNumberFormat="1" applyFont="1" applyFill="1" applyBorder="1" applyAlignment="1" applyProtection="1"/>
    <xf numFmtId="3" fontId="18" fillId="14" borderId="48" xfId="0" applyNumberFormat="1" applyFont="1" applyFill="1" applyBorder="1" applyAlignment="1" applyProtection="1"/>
    <xf numFmtId="3" fontId="18" fillId="14" borderId="23" xfId="0" applyNumberFormat="1" applyFont="1" applyFill="1" applyBorder="1" applyAlignment="1" applyProtection="1"/>
    <xf numFmtId="3" fontId="18" fillId="14" borderId="49" xfId="0" applyNumberFormat="1" applyFont="1" applyFill="1" applyBorder="1" applyAlignment="1" applyProtection="1"/>
    <xf numFmtId="0" fontId="8" fillId="14" borderId="65" xfId="0" applyFont="1" applyFill="1" applyBorder="1" applyAlignment="1" applyProtection="1">
      <alignment horizontal="left"/>
    </xf>
    <xf numFmtId="1" fontId="12" fillId="14" borderId="65" xfId="0" applyNumberFormat="1" applyFont="1" applyFill="1" applyBorder="1" applyAlignment="1" applyProtection="1"/>
    <xf numFmtId="3" fontId="18" fillId="14" borderId="65" xfId="0" applyNumberFormat="1" applyFont="1" applyFill="1" applyBorder="1" applyAlignment="1" applyProtection="1"/>
    <xf numFmtId="3" fontId="18" fillId="14" borderId="50" xfId="0" applyNumberFormat="1" applyFont="1" applyFill="1" applyBorder="1" applyAlignment="1" applyProtection="1"/>
    <xf numFmtId="3" fontId="18" fillId="14" borderId="24" xfId="0" applyNumberFormat="1" applyFont="1" applyFill="1" applyBorder="1" applyAlignment="1" applyProtection="1"/>
    <xf numFmtId="3" fontId="18" fillId="14" borderId="46" xfId="0" applyNumberFormat="1" applyFont="1" applyFill="1" applyBorder="1" applyAlignment="1" applyProtection="1"/>
    <xf numFmtId="0" fontId="8" fillId="14" borderId="83" xfId="0" applyFont="1" applyFill="1" applyBorder="1" applyAlignment="1" applyProtection="1">
      <alignment horizontal="left"/>
    </xf>
    <xf numFmtId="1" fontId="12" fillId="14" borderId="67" xfId="0" applyNumberFormat="1" applyFont="1" applyFill="1" applyBorder="1" applyAlignment="1" applyProtection="1"/>
    <xf numFmtId="3" fontId="18" fillId="14" borderId="67" xfId="0" applyNumberFormat="1" applyFont="1" applyFill="1" applyBorder="1" applyAlignment="1" applyProtection="1"/>
    <xf numFmtId="3" fontId="18" fillId="14" borderId="51" xfId="0" applyNumberFormat="1" applyFont="1" applyFill="1" applyBorder="1" applyAlignment="1" applyProtection="1"/>
    <xf numFmtId="3" fontId="18" fillId="14" borderId="26" xfId="0" applyNumberFormat="1" applyFont="1" applyFill="1" applyBorder="1" applyAlignment="1" applyProtection="1"/>
    <xf numFmtId="3" fontId="18" fillId="14" borderId="52" xfId="0" applyNumberFormat="1" applyFont="1" applyFill="1" applyBorder="1" applyAlignment="1" applyProtection="1"/>
    <xf numFmtId="0" fontId="8" fillId="16" borderId="79" xfId="0" applyFont="1" applyFill="1" applyBorder="1" applyAlignment="1" applyProtection="1">
      <alignment horizontal="left"/>
    </xf>
    <xf numFmtId="3" fontId="8" fillId="16" borderId="64" xfId="0" applyNumberFormat="1" applyFont="1" applyFill="1" applyBorder="1" applyAlignment="1" applyProtection="1"/>
    <xf numFmtId="3" fontId="8" fillId="16" borderId="48" xfId="0" applyNumberFormat="1" applyFont="1" applyFill="1" applyBorder="1" applyAlignment="1" applyProtection="1"/>
    <xf numFmtId="3" fontId="8" fillId="16" borderId="23" xfId="0" applyNumberFormat="1" applyFont="1" applyFill="1" applyBorder="1" applyAlignment="1" applyProtection="1"/>
    <xf numFmtId="3" fontId="8" fillId="16" borderId="49" xfId="0" applyNumberFormat="1" applyFont="1" applyFill="1" applyBorder="1" applyAlignment="1" applyProtection="1"/>
    <xf numFmtId="0" fontId="8" fillId="16" borderId="80" xfId="0" applyFont="1" applyFill="1" applyBorder="1" applyAlignment="1" applyProtection="1">
      <alignment horizontal="left"/>
    </xf>
    <xf numFmtId="3" fontId="8" fillId="16" borderId="65" xfId="0" applyNumberFormat="1" applyFont="1" applyFill="1" applyBorder="1" applyAlignment="1" applyProtection="1"/>
    <xf numFmtId="3" fontId="8" fillId="16" borderId="50" xfId="0" applyNumberFormat="1" applyFont="1" applyFill="1" applyBorder="1" applyAlignment="1" applyProtection="1"/>
    <xf numFmtId="3" fontId="8" fillId="16" borderId="24" xfId="0" applyNumberFormat="1" applyFont="1" applyFill="1" applyBorder="1" applyAlignment="1" applyProtection="1"/>
    <xf numFmtId="3" fontId="8" fillId="16" borderId="46" xfId="0" applyNumberFormat="1" applyFont="1" applyFill="1" applyBorder="1" applyAlignment="1" applyProtection="1"/>
    <xf numFmtId="0" fontId="8" fillId="16" borderId="81" xfId="0" applyFont="1" applyFill="1" applyBorder="1" applyAlignment="1" applyProtection="1">
      <alignment horizontal="left"/>
    </xf>
    <xf numFmtId="0" fontId="38" fillId="16" borderId="81" xfId="0" applyFont="1" applyFill="1" applyBorder="1" applyAlignment="1" applyProtection="1">
      <alignment horizontal="left"/>
    </xf>
    <xf numFmtId="0" fontId="8" fillId="16" borderId="7" xfId="0" applyFont="1" applyFill="1" applyBorder="1" applyAlignment="1" applyProtection="1">
      <alignment horizontal="left"/>
    </xf>
    <xf numFmtId="0" fontId="8" fillId="16" borderId="77" xfId="0" applyFont="1" applyFill="1" applyBorder="1" applyAlignment="1" applyProtection="1">
      <alignment horizontal="left"/>
    </xf>
    <xf numFmtId="3" fontId="8" fillId="16" borderId="20" xfId="0" applyNumberFormat="1" applyFont="1" applyFill="1" applyBorder="1" applyAlignment="1" applyProtection="1"/>
    <xf numFmtId="3" fontId="8" fillId="16" borderId="53" xfId="0" applyNumberFormat="1" applyFont="1" applyFill="1" applyBorder="1" applyAlignment="1" applyProtection="1"/>
    <xf numFmtId="3" fontId="8" fillId="16" borderId="13" xfId="0" applyNumberFormat="1" applyFont="1" applyFill="1" applyBorder="1" applyAlignment="1" applyProtection="1"/>
    <xf numFmtId="3" fontId="8" fillId="16" borderId="12" xfId="0" applyNumberFormat="1" applyFont="1" applyFill="1" applyBorder="1" applyAlignment="1" applyProtection="1"/>
    <xf numFmtId="0" fontId="8" fillId="16" borderId="5" xfId="0" applyFont="1" applyFill="1" applyBorder="1" applyAlignment="1" applyProtection="1">
      <alignment horizontal="left"/>
    </xf>
    <xf numFmtId="3" fontId="8" fillId="16" borderId="5" xfId="0" applyNumberFormat="1" applyFont="1" applyFill="1" applyBorder="1" applyAlignment="1" applyProtection="1"/>
    <xf numFmtId="3" fontId="8" fillId="16" borderId="88" xfId="0" applyNumberFormat="1" applyFont="1" applyFill="1" applyBorder="1" applyAlignment="1" applyProtection="1"/>
    <xf numFmtId="3" fontId="8" fillId="16" borderId="89" xfId="0" applyNumberFormat="1" applyFont="1" applyFill="1" applyBorder="1" applyAlignment="1" applyProtection="1"/>
    <xf numFmtId="3" fontId="8" fillId="16" borderId="90" xfId="0" applyNumberFormat="1" applyFont="1" applyFill="1" applyBorder="1" applyAlignment="1" applyProtection="1"/>
    <xf numFmtId="0" fontId="8" fillId="16" borderId="64" xfId="0" applyFont="1" applyFill="1" applyBorder="1" applyAlignment="1" applyProtection="1">
      <alignment horizontal="left"/>
    </xf>
    <xf numFmtId="3" fontId="8" fillId="16" borderId="64" xfId="0" quotePrefix="1" applyNumberFormat="1" applyFont="1" applyFill="1" applyBorder="1" applyAlignment="1" applyProtection="1"/>
    <xf numFmtId="3" fontId="8" fillId="16" borderId="48" xfId="0" quotePrefix="1" applyNumberFormat="1" applyFont="1" applyFill="1" applyBorder="1" applyAlignment="1" applyProtection="1"/>
    <xf numFmtId="3" fontId="8" fillId="16" borderId="23" xfId="0" quotePrefix="1" applyNumberFormat="1" applyFont="1" applyFill="1" applyBorder="1" applyAlignment="1" applyProtection="1"/>
    <xf numFmtId="3" fontId="8" fillId="16" borderId="49" xfId="0" quotePrefix="1" applyNumberFormat="1" applyFont="1" applyFill="1" applyBorder="1" applyAlignment="1" applyProtection="1"/>
    <xf numFmtId="0" fontId="8" fillId="16" borderId="67" xfId="0" applyFont="1" applyFill="1" applyBorder="1" applyAlignment="1" applyProtection="1">
      <alignment horizontal="left"/>
    </xf>
    <xf numFmtId="3" fontId="8" fillId="16" borderId="67" xfId="0" quotePrefix="1" applyNumberFormat="1" applyFont="1" applyFill="1" applyBorder="1" applyAlignment="1" applyProtection="1"/>
    <xf numFmtId="3" fontId="8" fillId="16" borderId="51" xfId="0" quotePrefix="1" applyNumberFormat="1" applyFont="1" applyFill="1" applyBorder="1" applyAlignment="1" applyProtection="1"/>
    <xf numFmtId="3" fontId="8" fillId="16" borderId="26" xfId="0" quotePrefix="1" applyNumberFormat="1" applyFont="1" applyFill="1" applyBorder="1" applyAlignment="1" applyProtection="1"/>
    <xf numFmtId="3" fontId="8" fillId="16" borderId="52" xfId="0" quotePrefix="1" applyNumberFormat="1" applyFont="1" applyFill="1" applyBorder="1" applyAlignment="1" applyProtection="1"/>
    <xf numFmtId="0" fontId="11" fillId="18" borderId="44" xfId="0" quotePrefix="1" applyFont="1" applyFill="1" applyBorder="1" applyAlignment="1" applyProtection="1">
      <alignment horizontal="left"/>
    </xf>
    <xf numFmtId="0" fontId="12" fillId="18" borderId="44" xfId="0" applyFont="1" applyFill="1" applyBorder="1" applyAlignment="1" applyProtection="1">
      <alignment horizontal="left"/>
    </xf>
    <xf numFmtId="0" fontId="12" fillId="18" borderId="44" xfId="0" quotePrefix="1" applyFont="1" applyFill="1" applyBorder="1" applyAlignment="1" applyProtection="1">
      <alignment horizontal="left"/>
    </xf>
    <xf numFmtId="3" fontId="12" fillId="18" borderId="44" xfId="0" applyNumberFormat="1" applyFont="1" applyFill="1" applyBorder="1" applyAlignment="1" applyProtection="1"/>
    <xf numFmtId="3" fontId="12" fillId="18" borderId="54" xfId="0" applyNumberFormat="1" applyFont="1" applyFill="1" applyBorder="1" applyAlignment="1" applyProtection="1"/>
    <xf numFmtId="3" fontId="12" fillId="18" borderId="55" xfId="0" applyNumberFormat="1" applyFont="1" applyFill="1" applyBorder="1" applyAlignment="1" applyProtection="1"/>
    <xf numFmtId="3" fontId="12" fillId="18" borderId="56" xfId="0" applyNumberFormat="1" applyFont="1" applyFill="1" applyBorder="1" applyAlignment="1" applyProtection="1"/>
    <xf numFmtId="0" fontId="8" fillId="16" borderId="96" xfId="0" quotePrefix="1" applyFont="1" applyFill="1" applyBorder="1" applyAlignment="1" applyProtection="1">
      <alignment horizontal="left"/>
    </xf>
    <xf numFmtId="0" fontId="8" fillId="16" borderId="96" xfId="0" applyFont="1" applyFill="1" applyBorder="1" applyAlignment="1" applyProtection="1">
      <alignment horizontal="left"/>
    </xf>
    <xf numFmtId="3" fontId="8" fillId="16" borderId="96" xfId="0" applyNumberFormat="1" applyFont="1" applyFill="1" applyBorder="1" applyAlignment="1" applyProtection="1"/>
    <xf numFmtId="3" fontId="8" fillId="16" borderId="97" xfId="0" applyNumberFormat="1" applyFont="1" applyFill="1" applyBorder="1" applyAlignment="1" applyProtection="1"/>
    <xf numFmtId="3" fontId="8" fillId="16" borderId="98" xfId="0" applyNumberFormat="1" applyFont="1" applyFill="1" applyBorder="1" applyAlignment="1" applyProtection="1"/>
    <xf numFmtId="3" fontId="8" fillId="16" borderId="99" xfId="0" applyNumberFormat="1" applyFont="1" applyFill="1" applyBorder="1" applyAlignment="1" applyProtection="1"/>
    <xf numFmtId="0" fontId="8" fillId="19" borderId="100" xfId="0" applyFont="1" applyFill="1" applyBorder="1" applyAlignment="1" applyProtection="1">
      <alignment horizontal="left"/>
    </xf>
    <xf numFmtId="0" fontId="8" fillId="16" borderId="101" xfId="0" applyFont="1" applyFill="1" applyBorder="1" applyAlignment="1" applyProtection="1">
      <alignment horizontal="left"/>
    </xf>
    <xf numFmtId="0" fontId="8" fillId="16" borderId="103" xfId="0" quotePrefix="1" applyFont="1" applyFill="1" applyBorder="1" applyAlignment="1" applyProtection="1">
      <alignment horizontal="left"/>
    </xf>
    <xf numFmtId="3" fontId="28" fillId="19" borderId="109" xfId="3" applyNumberFormat="1" applyFont="1" applyFill="1" applyBorder="1" applyAlignment="1" applyProtection="1">
      <alignment horizontal="right" vertical="center"/>
    </xf>
    <xf numFmtId="3" fontId="28" fillId="19" borderId="106" xfId="3" applyNumberFormat="1" applyFont="1" applyFill="1" applyBorder="1" applyAlignment="1" applyProtection="1">
      <alignment horizontal="right" vertical="center"/>
    </xf>
    <xf numFmtId="3" fontId="28" fillId="19" borderId="101" xfId="3" applyNumberFormat="1" applyFont="1" applyFill="1" applyBorder="1" applyAlignment="1" applyProtection="1">
      <alignment horizontal="right" vertical="center"/>
    </xf>
    <xf numFmtId="3" fontId="28" fillId="19" borderId="102" xfId="3" applyNumberFormat="1" applyFont="1" applyFill="1" applyBorder="1" applyAlignment="1" applyProtection="1">
      <alignment horizontal="right" vertical="center"/>
    </xf>
    <xf numFmtId="0" fontId="8" fillId="19" borderId="59" xfId="0" applyFont="1" applyFill="1" applyBorder="1" applyAlignment="1" applyProtection="1">
      <alignment horizontal="left"/>
    </xf>
    <xf numFmtId="0" fontId="8" fillId="16" borderId="33" xfId="0" applyFont="1" applyFill="1" applyBorder="1" applyAlignment="1" applyProtection="1">
      <alignment horizontal="left"/>
    </xf>
    <xf numFmtId="0" fontId="8" fillId="16" borderId="104" xfId="0" quotePrefix="1" applyFont="1" applyFill="1" applyBorder="1" applyAlignment="1" applyProtection="1">
      <alignment horizontal="left"/>
    </xf>
    <xf numFmtId="3" fontId="28" fillId="19" borderId="68" xfId="3" applyNumberFormat="1" applyFont="1" applyFill="1" applyBorder="1" applyAlignment="1" applyProtection="1">
      <alignment horizontal="right" vertical="center"/>
    </xf>
    <xf numFmtId="3" fontId="28" fillId="19" borderId="107" xfId="3" applyNumberFormat="1" applyFont="1" applyFill="1" applyBorder="1" applyAlignment="1" applyProtection="1">
      <alignment horizontal="right" vertical="center"/>
    </xf>
    <xf numFmtId="3" fontId="28" fillId="19" borderId="33" xfId="3" applyNumberFormat="1" applyFont="1" applyFill="1" applyBorder="1" applyAlignment="1" applyProtection="1">
      <alignment horizontal="right" vertical="center"/>
    </xf>
    <xf numFmtId="3" fontId="28" fillId="19" borderId="60" xfId="3" applyNumberFormat="1" applyFont="1" applyFill="1" applyBorder="1" applyAlignment="1" applyProtection="1">
      <alignment horizontal="right" vertical="center"/>
    </xf>
    <xf numFmtId="0" fontId="8" fillId="19" borderId="61" xfId="0" applyFont="1" applyFill="1" applyBorder="1" applyAlignment="1" applyProtection="1">
      <alignment horizontal="left"/>
    </xf>
    <xf numFmtId="0" fontId="8" fillId="16" borderId="62" xfId="0" applyFont="1" applyFill="1" applyBorder="1" applyAlignment="1" applyProtection="1">
      <alignment horizontal="left"/>
    </xf>
    <xf numFmtId="0" fontId="8" fillId="16" borderId="105" xfId="0" quotePrefix="1" applyFont="1" applyFill="1" applyBorder="1" applyAlignment="1" applyProtection="1">
      <alignment horizontal="left"/>
    </xf>
    <xf numFmtId="3" fontId="28" fillId="19" borderId="69" xfId="3" applyNumberFormat="1" applyFont="1" applyFill="1" applyBorder="1" applyAlignment="1" applyProtection="1">
      <alignment horizontal="right" vertical="center"/>
    </xf>
    <xf numFmtId="3" fontId="28" fillId="19" borderId="108" xfId="3" applyNumberFormat="1" applyFont="1" applyFill="1" applyBorder="1" applyAlignment="1" applyProtection="1">
      <alignment horizontal="right" vertical="center"/>
    </xf>
    <xf numFmtId="3" fontId="28" fillId="19" borderId="62" xfId="3" applyNumberFormat="1" applyFont="1" applyFill="1" applyBorder="1" applyAlignment="1" applyProtection="1">
      <alignment horizontal="right" vertical="center"/>
    </xf>
    <xf numFmtId="3" fontId="28" fillId="19" borderId="63" xfId="3" applyNumberFormat="1" applyFont="1" applyFill="1" applyBorder="1" applyAlignment="1" applyProtection="1">
      <alignment horizontal="right" vertical="center"/>
    </xf>
    <xf numFmtId="0" fontId="8" fillId="16" borderId="72" xfId="0" quotePrefix="1" applyFont="1" applyFill="1" applyBorder="1" applyAlignment="1" applyProtection="1">
      <alignment horizontal="left"/>
    </xf>
    <xf numFmtId="0" fontId="8" fillId="16" borderId="72" xfId="0" applyFont="1" applyFill="1" applyBorder="1" applyAlignment="1" applyProtection="1">
      <alignment horizontal="left"/>
    </xf>
    <xf numFmtId="3" fontId="8" fillId="16" borderId="72" xfId="0" applyNumberFormat="1" applyFont="1" applyFill="1" applyBorder="1" applyAlignment="1" applyProtection="1"/>
    <xf numFmtId="3" fontId="8" fillId="16" borderId="74" xfId="0" applyNumberFormat="1" applyFont="1" applyFill="1" applyBorder="1" applyAlignment="1" applyProtection="1"/>
    <xf numFmtId="3" fontId="8" fillId="16" borderId="70" xfId="0" applyNumberFormat="1" applyFont="1" applyFill="1" applyBorder="1" applyAlignment="1" applyProtection="1"/>
    <xf numFmtId="3" fontId="8" fillId="16" borderId="73" xfId="0" applyNumberFormat="1" applyFont="1" applyFill="1" applyBorder="1" applyAlignment="1" applyProtection="1"/>
    <xf numFmtId="0" fontId="8" fillId="16" borderId="66" xfId="0" quotePrefix="1" applyFont="1" applyFill="1" applyBorder="1" applyAlignment="1" applyProtection="1">
      <alignment horizontal="left"/>
    </xf>
    <xf numFmtId="0" fontId="8" fillId="19" borderId="18" xfId="0" applyFont="1" applyFill="1" applyBorder="1" applyAlignment="1" applyProtection="1">
      <alignment horizontal="left"/>
    </xf>
    <xf numFmtId="3" fontId="8" fillId="19" borderId="18" xfId="0" applyNumberFormat="1" applyFont="1" applyFill="1" applyBorder="1" applyAlignment="1" applyProtection="1"/>
    <xf numFmtId="3" fontId="8" fillId="19" borderId="42" xfId="0" applyNumberFormat="1" applyFont="1" applyFill="1" applyBorder="1" applyAlignment="1" applyProtection="1"/>
    <xf numFmtId="3" fontId="8" fillId="19" borderId="10" xfId="0" applyNumberFormat="1" applyFont="1" applyFill="1" applyBorder="1" applyAlignment="1" applyProtection="1"/>
    <xf numFmtId="3" fontId="28" fillId="19" borderId="10" xfId="3" applyNumberFormat="1" applyFont="1" applyFill="1" applyBorder="1" applyAlignment="1" applyProtection="1">
      <alignment horizontal="right" vertical="center"/>
    </xf>
    <xf numFmtId="3" fontId="8" fillId="19" borderId="9" xfId="0" applyNumberFormat="1" applyFont="1" applyFill="1" applyBorder="1" applyAlignment="1" applyProtection="1"/>
    <xf numFmtId="0" fontId="8" fillId="16" borderId="65" xfId="0" applyFont="1" applyFill="1" applyBorder="1" applyAlignment="1" applyProtection="1">
      <alignment horizontal="left"/>
    </xf>
    <xf numFmtId="0" fontId="8" fillId="16" borderId="65" xfId="0" quotePrefix="1" applyFont="1" applyFill="1" applyBorder="1" applyAlignment="1" applyProtection="1">
      <alignment horizontal="left"/>
    </xf>
    <xf numFmtId="0" fontId="38" fillId="16" borderId="66" xfId="0" applyFont="1" applyFill="1" applyBorder="1" applyAlignment="1" applyProtection="1">
      <alignment horizontal="left"/>
    </xf>
    <xf numFmtId="0" fontId="8" fillId="19" borderId="64" xfId="0" applyFont="1" applyFill="1" applyBorder="1" applyAlignment="1" applyProtection="1">
      <alignment horizontal="left"/>
    </xf>
    <xf numFmtId="0" fontId="8" fillId="19" borderId="64" xfId="0" quotePrefix="1" applyFont="1" applyFill="1" applyBorder="1" applyAlignment="1" applyProtection="1">
      <alignment horizontal="left"/>
    </xf>
    <xf numFmtId="3" fontId="8" fillId="19" borderId="64" xfId="0" applyNumberFormat="1" applyFont="1" applyFill="1" applyBorder="1" applyAlignment="1" applyProtection="1"/>
    <xf numFmtId="3" fontId="8" fillId="19" borderId="48" xfId="0" applyNumberFormat="1" applyFont="1" applyFill="1" applyBorder="1" applyAlignment="1" applyProtection="1"/>
    <xf numFmtId="3" fontId="8" fillId="19" borderId="23" xfId="0" applyNumberFormat="1" applyFont="1" applyFill="1" applyBorder="1" applyAlignment="1" applyProtection="1"/>
    <xf numFmtId="3" fontId="8" fillId="19" borderId="49" xfId="0" applyNumberFormat="1" applyFont="1" applyFill="1" applyBorder="1" applyAlignment="1" applyProtection="1"/>
    <xf numFmtId="0" fontId="8" fillId="19" borderId="67" xfId="0" applyFont="1" applyFill="1" applyBorder="1" applyAlignment="1" applyProtection="1">
      <alignment horizontal="left"/>
    </xf>
    <xf numFmtId="0" fontId="38" fillId="19" borderId="83" xfId="0" applyFont="1" applyFill="1" applyBorder="1" applyAlignment="1" applyProtection="1">
      <alignment horizontal="left"/>
    </xf>
    <xf numFmtId="0" fontId="8" fillId="19" borderId="67" xfId="0" quotePrefix="1" applyFont="1" applyFill="1" applyBorder="1" applyAlignment="1" applyProtection="1">
      <alignment horizontal="left"/>
    </xf>
    <xf numFmtId="3" fontId="8" fillId="19" borderId="67" xfId="0" applyNumberFormat="1" applyFont="1" applyFill="1" applyBorder="1" applyAlignment="1" applyProtection="1"/>
    <xf numFmtId="3" fontId="8" fillId="19" borderId="51" xfId="0" applyNumberFormat="1" applyFont="1" applyFill="1" applyBorder="1" applyAlignment="1" applyProtection="1"/>
    <xf numFmtId="3" fontId="8" fillId="19" borderId="26" xfId="0" applyNumberFormat="1" applyFont="1" applyFill="1" applyBorder="1" applyAlignment="1" applyProtection="1"/>
    <xf numFmtId="3" fontId="8" fillId="19" borderId="52" xfId="0" applyNumberFormat="1" applyFont="1" applyFill="1" applyBorder="1" applyAlignment="1" applyProtection="1"/>
    <xf numFmtId="0" fontId="8" fillId="16" borderId="7" xfId="0" quotePrefix="1" applyFont="1" applyFill="1" applyBorder="1" applyAlignment="1" applyProtection="1">
      <alignment horizontal="left"/>
    </xf>
    <xf numFmtId="3" fontId="8" fillId="16" borderId="7" xfId="0" quotePrefix="1" applyNumberFormat="1" applyFont="1" applyFill="1" applyBorder="1" applyAlignment="1" applyProtection="1"/>
    <xf numFmtId="3" fontId="8" fillId="16" borderId="45" xfId="0" quotePrefix="1" applyNumberFormat="1" applyFont="1" applyFill="1" applyBorder="1" applyAlignment="1" applyProtection="1"/>
    <xf numFmtId="3" fontId="8" fillId="16" borderId="32" xfId="0" quotePrefix="1" applyNumberFormat="1" applyFont="1" applyFill="1" applyBorder="1" applyAlignment="1" applyProtection="1"/>
    <xf numFmtId="3" fontId="8" fillId="16" borderId="47" xfId="0" quotePrefix="1" applyNumberFormat="1" applyFont="1" applyFill="1" applyBorder="1" applyAlignment="1" applyProtection="1"/>
    <xf numFmtId="0" fontId="11" fillId="20" borderId="44" xfId="0" applyFont="1" applyFill="1" applyBorder="1" applyAlignment="1" applyProtection="1">
      <alignment horizontal="left"/>
    </xf>
    <xf numFmtId="0" fontId="12" fillId="20" borderId="44" xfId="0" applyFont="1" applyFill="1" applyBorder="1" applyAlignment="1" applyProtection="1">
      <alignment horizontal="left"/>
    </xf>
    <xf numFmtId="3" fontId="12" fillId="20" borderId="44" xfId="0" applyNumberFormat="1" applyFont="1" applyFill="1" applyBorder="1" applyAlignment="1" applyProtection="1"/>
    <xf numFmtId="3" fontId="8" fillId="20" borderId="54" xfId="0" applyNumberFormat="1" applyFont="1" applyFill="1" applyBorder="1" applyAlignment="1" applyProtection="1"/>
    <xf numFmtId="3" fontId="8" fillId="20" borderId="55" xfId="0" applyNumberFormat="1" applyFont="1" applyFill="1" applyBorder="1" applyAlignment="1" applyProtection="1"/>
    <xf numFmtId="3" fontId="27" fillId="20" borderId="55" xfId="3" applyNumberFormat="1" applyFont="1" applyFill="1" applyBorder="1" applyAlignment="1" applyProtection="1">
      <alignment vertical="center"/>
    </xf>
    <xf numFmtId="3" fontId="8" fillId="20" borderId="56" xfId="0" applyNumberFormat="1" applyFont="1" applyFill="1" applyBorder="1" applyAlignment="1" applyProtection="1"/>
    <xf numFmtId="3" fontId="8" fillId="16" borderId="72" xfId="0" quotePrefix="1" applyNumberFormat="1" applyFont="1" applyFill="1" applyBorder="1" applyAlignment="1" applyProtection="1"/>
    <xf numFmtId="3" fontId="8" fillId="16" borderId="74" xfId="0" quotePrefix="1" applyNumberFormat="1" applyFont="1" applyFill="1" applyBorder="1" applyAlignment="1" applyProtection="1"/>
    <xf numFmtId="3" fontId="8" fillId="16" borderId="70" xfId="0" quotePrefix="1" applyNumberFormat="1" applyFont="1" applyFill="1" applyBorder="1" applyAlignment="1" applyProtection="1"/>
    <xf numFmtId="3" fontId="8" fillId="16" borderId="73" xfId="0" quotePrefix="1" applyNumberFormat="1" applyFont="1" applyFill="1" applyBorder="1" applyAlignment="1" applyProtection="1"/>
    <xf numFmtId="3" fontId="8" fillId="16" borderId="65" xfId="0" quotePrefix="1" applyNumberFormat="1" applyFont="1" applyFill="1" applyBorder="1" applyAlignment="1" applyProtection="1"/>
    <xf numFmtId="3" fontId="8" fillId="16" borderId="50" xfId="0" quotePrefix="1" applyNumberFormat="1" applyFont="1" applyFill="1" applyBorder="1" applyAlignment="1" applyProtection="1"/>
    <xf numFmtId="3" fontId="8" fillId="16" borderId="24" xfId="0" quotePrefix="1" applyNumberFormat="1" applyFont="1" applyFill="1" applyBorder="1" applyAlignment="1" applyProtection="1"/>
    <xf numFmtId="3" fontId="8" fillId="16" borderId="46" xfId="0" quotePrefix="1" applyNumberFormat="1" applyFont="1" applyFill="1" applyBorder="1" applyAlignment="1" applyProtection="1"/>
    <xf numFmtId="3" fontId="8" fillId="16" borderId="66" xfId="0" quotePrefix="1" applyNumberFormat="1" applyFont="1" applyFill="1" applyBorder="1" applyAlignment="1" applyProtection="1"/>
    <xf numFmtId="3" fontId="8" fillId="16" borderId="57" xfId="0" quotePrefix="1" applyNumberFormat="1" applyFont="1" applyFill="1" applyBorder="1" applyAlignment="1" applyProtection="1"/>
    <xf numFmtId="3" fontId="8" fillId="16" borderId="27" xfId="0" quotePrefix="1" applyNumberFormat="1" applyFont="1" applyFill="1" applyBorder="1" applyAlignment="1" applyProtection="1"/>
    <xf numFmtId="3" fontId="8" fillId="16" borderId="58" xfId="0" quotePrefix="1" applyNumberFormat="1" applyFont="1" applyFill="1" applyBorder="1" applyAlignment="1" applyProtection="1"/>
    <xf numFmtId="0" fontId="8" fillId="21" borderId="18" xfId="0" applyFont="1" applyFill="1" applyBorder="1" applyAlignment="1" applyProtection="1">
      <alignment horizontal="left"/>
    </xf>
    <xf numFmtId="0" fontId="8" fillId="21" borderId="18" xfId="0" quotePrefix="1" applyFont="1" applyFill="1" applyBorder="1" applyAlignment="1" applyProtection="1">
      <alignment horizontal="left"/>
    </xf>
    <xf numFmtId="3" fontId="8" fillId="21" borderId="18" xfId="0" quotePrefix="1" applyNumberFormat="1" applyFont="1" applyFill="1" applyBorder="1" applyAlignment="1" applyProtection="1"/>
    <xf numFmtId="3" fontId="8" fillId="21" borderId="42" xfId="0" quotePrefix="1" applyNumberFormat="1" applyFont="1" applyFill="1" applyBorder="1" applyAlignment="1" applyProtection="1"/>
    <xf numFmtId="3" fontId="8" fillId="21" borderId="10" xfId="0" quotePrefix="1" applyNumberFormat="1" applyFont="1" applyFill="1" applyBorder="1" applyAlignment="1" applyProtection="1"/>
    <xf numFmtId="3" fontId="8" fillId="21" borderId="9" xfId="0" quotePrefix="1" applyNumberFormat="1" applyFont="1" applyFill="1" applyBorder="1" applyAlignment="1" applyProtection="1"/>
    <xf numFmtId="167" fontId="8" fillId="16" borderId="72" xfId="9" applyFont="1" applyFill="1" applyBorder="1" applyAlignment="1" applyProtection="1">
      <alignment horizontal="left"/>
    </xf>
    <xf numFmtId="0" fontId="38" fillId="16" borderId="72" xfId="0" applyFont="1" applyFill="1" applyBorder="1" applyAlignment="1" applyProtection="1">
      <alignment horizontal="left"/>
    </xf>
    <xf numFmtId="0" fontId="8" fillId="16" borderId="67" xfId="0" quotePrefix="1" applyFont="1" applyFill="1" applyBorder="1" applyAlignment="1" applyProtection="1">
      <alignment horizontal="left"/>
    </xf>
    <xf numFmtId="0" fontId="11" fillId="19" borderId="44" xfId="0" quotePrefix="1" applyFont="1" applyFill="1" applyBorder="1" applyAlignment="1" applyProtection="1">
      <alignment horizontal="left"/>
    </xf>
    <xf numFmtId="0" fontId="12" fillId="19" borderId="44" xfId="0" applyFont="1" applyFill="1" applyBorder="1" applyAlignment="1" applyProtection="1">
      <alignment horizontal="left"/>
    </xf>
    <xf numFmtId="0" fontId="12" fillId="19" borderId="44" xfId="0" quotePrefix="1" applyFont="1" applyFill="1" applyBorder="1" applyAlignment="1" applyProtection="1">
      <alignment horizontal="left"/>
    </xf>
    <xf numFmtId="3" fontId="12" fillId="19" borderId="44" xfId="0" applyNumberFormat="1" applyFont="1" applyFill="1" applyBorder="1" applyAlignment="1" applyProtection="1"/>
    <xf numFmtId="3" fontId="8" fillId="19" borderId="54" xfId="0" applyNumberFormat="1" applyFont="1" applyFill="1" applyBorder="1" applyAlignment="1" applyProtection="1"/>
    <xf numFmtId="3" fontId="8" fillId="19" borderId="55" xfId="0" applyNumberFormat="1" applyFont="1" applyFill="1" applyBorder="1" applyAlignment="1" applyProtection="1"/>
    <xf numFmtId="3" fontId="8" fillId="19" borderId="56" xfId="0" applyNumberFormat="1" applyFont="1" applyFill="1" applyBorder="1" applyAlignment="1" applyProtection="1"/>
    <xf numFmtId="0" fontId="11" fillId="17" borderId="84" xfId="0" applyFont="1" applyFill="1" applyBorder="1" applyAlignment="1" applyProtection="1">
      <alignment horizontal="left"/>
    </xf>
    <xf numFmtId="0" fontId="12" fillId="17" borderId="84" xfId="0" applyFont="1" applyFill="1" applyBorder="1" applyAlignment="1" applyProtection="1">
      <alignment horizontal="left"/>
    </xf>
    <xf numFmtId="178" fontId="12" fillId="17" borderId="84" xfId="0" applyNumberFormat="1" applyFont="1" applyFill="1" applyBorder="1" applyAlignment="1" applyProtection="1"/>
    <xf numFmtId="178" fontId="8" fillId="14" borderId="75" xfId="0" applyNumberFormat="1" applyFont="1" applyFill="1" applyBorder="1" applyAlignment="1" applyProtection="1"/>
    <xf numFmtId="178" fontId="8" fillId="14" borderId="91" xfId="0" applyNumberFormat="1" applyFont="1" applyFill="1" applyBorder="1" applyAlignment="1" applyProtection="1"/>
    <xf numFmtId="178" fontId="8" fillId="14" borderId="76" xfId="0" applyNumberFormat="1" applyFont="1" applyFill="1" applyBorder="1" applyAlignment="1" applyProtection="1"/>
    <xf numFmtId="0" fontId="30" fillId="22" borderId="28" xfId="7" applyFont="1" applyFill="1" applyBorder="1" applyAlignment="1" applyProtection="1">
      <alignment horizontal="center"/>
    </xf>
    <xf numFmtId="0" fontId="10" fillId="16" borderId="29" xfId="0" quotePrefix="1" applyFont="1" applyFill="1" applyBorder="1" applyAlignment="1" applyProtection="1">
      <alignment horizontal="left"/>
    </xf>
    <xf numFmtId="178" fontId="39" fillId="16" borderId="29" xfId="0" quotePrefix="1" applyNumberFormat="1" applyFont="1" applyFill="1" applyBorder="1" applyAlignment="1" applyProtection="1"/>
    <xf numFmtId="178" fontId="40" fillId="16" borderId="29" xfId="0" quotePrefix="1" applyNumberFormat="1" applyFont="1" applyFill="1" applyBorder="1" applyAlignment="1" applyProtection="1"/>
    <xf numFmtId="178" fontId="40" fillId="16" borderId="43" xfId="0" quotePrefix="1" applyNumberFormat="1" applyFont="1" applyFill="1" applyBorder="1" applyAlignment="1" applyProtection="1"/>
    <xf numFmtId="0" fontId="12" fillId="17" borderId="44" xfId="0" applyFont="1" applyFill="1" applyBorder="1" applyAlignment="1" applyProtection="1">
      <alignment horizontal="left"/>
    </xf>
    <xf numFmtId="178" fontId="12" fillId="17" borderId="44" xfId="0" applyNumberFormat="1" applyFont="1" applyFill="1" applyBorder="1" applyAlignment="1" applyProtection="1">
      <alignment horizontal="right"/>
    </xf>
    <xf numFmtId="178" fontId="8" fillId="14" borderId="54" xfId="0" applyNumberFormat="1" applyFont="1" applyFill="1" applyBorder="1" applyAlignment="1" applyProtection="1">
      <alignment horizontal="right"/>
    </xf>
    <xf numFmtId="178" fontId="8" fillId="14" borderId="55" xfId="0" applyNumberFormat="1" applyFont="1" applyFill="1" applyBorder="1" applyAlignment="1" applyProtection="1">
      <alignment horizontal="right"/>
    </xf>
    <xf numFmtId="178" fontId="8" fillId="14" borderId="56" xfId="0" applyNumberFormat="1" applyFont="1" applyFill="1" applyBorder="1" applyAlignment="1" applyProtection="1">
      <alignment horizontal="right"/>
    </xf>
    <xf numFmtId="0" fontId="12" fillId="16" borderId="7" xfId="0" applyFont="1" applyFill="1" applyBorder="1" applyAlignment="1" applyProtection="1">
      <alignment horizontal="left"/>
    </xf>
    <xf numFmtId="3" fontId="12" fillId="16" borderId="7" xfId="0" applyNumberFormat="1" applyFont="1" applyFill="1" applyBorder="1" applyAlignment="1" applyProtection="1">
      <alignment horizontal="right"/>
    </xf>
    <xf numFmtId="3" fontId="12" fillId="15" borderId="7" xfId="0" applyNumberFormat="1" applyFont="1" applyFill="1" applyBorder="1" applyAlignment="1" applyProtection="1">
      <alignment horizontal="right"/>
    </xf>
    <xf numFmtId="3" fontId="8" fillId="16" borderId="45" xfId="0" applyNumberFormat="1" applyFont="1" applyFill="1" applyBorder="1" applyAlignment="1" applyProtection="1">
      <alignment horizontal="right"/>
    </xf>
    <xf numFmtId="3" fontId="8" fillId="16" borderId="32" xfId="0" applyNumberFormat="1" applyFont="1" applyFill="1" applyBorder="1" applyAlignment="1" applyProtection="1">
      <alignment horizontal="right"/>
    </xf>
    <xf numFmtId="3" fontId="8" fillId="16" borderId="47" xfId="0" applyNumberFormat="1" applyFont="1" applyFill="1" applyBorder="1" applyAlignment="1" applyProtection="1">
      <alignment horizontal="right"/>
    </xf>
    <xf numFmtId="0" fontId="8" fillId="23" borderId="64" xfId="0" applyFont="1" applyFill="1" applyBorder="1" applyAlignment="1" applyProtection="1">
      <alignment horizontal="left"/>
    </xf>
    <xf numFmtId="3" fontId="8" fillId="23" borderId="64" xfId="0" quotePrefix="1" applyNumberFormat="1" applyFont="1" applyFill="1" applyBorder="1" applyAlignment="1" applyProtection="1"/>
    <xf numFmtId="3" fontId="8" fillId="23" borderId="48" xfId="0" quotePrefix="1" applyNumberFormat="1" applyFont="1" applyFill="1" applyBorder="1" applyAlignment="1" applyProtection="1"/>
    <xf numFmtId="3" fontId="8" fillId="23" borderId="23" xfId="0" quotePrefix="1" applyNumberFormat="1" applyFont="1" applyFill="1" applyBorder="1" applyAlignment="1" applyProtection="1"/>
    <xf numFmtId="3" fontId="8" fillId="23" borderId="49" xfId="0" quotePrefix="1" applyNumberFormat="1" applyFont="1" applyFill="1" applyBorder="1" applyAlignment="1" applyProtection="1"/>
    <xf numFmtId="0" fontId="8" fillId="23" borderId="65" xfId="0" applyFont="1" applyFill="1" applyBorder="1" applyAlignment="1" applyProtection="1">
      <alignment horizontal="left"/>
    </xf>
    <xf numFmtId="3" fontId="8" fillId="23" borderId="65" xfId="0" quotePrefix="1" applyNumberFormat="1" applyFont="1" applyFill="1" applyBorder="1" applyAlignment="1" applyProtection="1"/>
    <xf numFmtId="3" fontId="8" fillId="23" borderId="50" xfId="0" quotePrefix="1" applyNumberFormat="1" applyFont="1" applyFill="1" applyBorder="1" applyAlignment="1" applyProtection="1"/>
    <xf numFmtId="3" fontId="8" fillId="23" borderId="24" xfId="0" quotePrefix="1" applyNumberFormat="1" applyFont="1" applyFill="1" applyBorder="1" applyAlignment="1" applyProtection="1"/>
    <xf numFmtId="3" fontId="8" fillId="23" borderId="46" xfId="0" quotePrefix="1" applyNumberFormat="1" applyFont="1" applyFill="1" applyBorder="1" applyAlignment="1" applyProtection="1"/>
    <xf numFmtId="168" fontId="8" fillId="23" borderId="65" xfId="0" applyNumberFormat="1" applyFont="1" applyFill="1" applyBorder="1" applyProtection="1"/>
    <xf numFmtId="168" fontId="8" fillId="23" borderId="67" xfId="0" applyNumberFormat="1" applyFont="1" applyFill="1" applyBorder="1" applyProtection="1"/>
    <xf numFmtId="3" fontId="8" fillId="23" borderId="67" xfId="0" quotePrefix="1" applyNumberFormat="1" applyFont="1" applyFill="1" applyBorder="1" applyAlignment="1" applyProtection="1"/>
    <xf numFmtId="3" fontId="8" fillId="23" borderId="51" xfId="0" quotePrefix="1" applyNumberFormat="1" applyFont="1" applyFill="1" applyBorder="1" applyAlignment="1" applyProtection="1"/>
    <xf numFmtId="3" fontId="8" fillId="23" borderId="26" xfId="0" quotePrefix="1" applyNumberFormat="1" applyFont="1" applyFill="1" applyBorder="1" applyAlignment="1" applyProtection="1"/>
    <xf numFmtId="3" fontId="8" fillId="23" borderId="52" xfId="0" quotePrefix="1" applyNumberFormat="1" applyFont="1" applyFill="1" applyBorder="1" applyAlignment="1" applyProtection="1"/>
    <xf numFmtId="0" fontId="8" fillId="23" borderId="67" xfId="0" applyFont="1" applyFill="1" applyBorder="1" applyAlignment="1" applyProtection="1">
      <alignment horizontal="left"/>
    </xf>
    <xf numFmtId="0" fontId="8" fillId="23" borderId="64" xfId="0" quotePrefix="1" applyFont="1" applyFill="1" applyBorder="1" applyAlignment="1" applyProtection="1">
      <alignment horizontal="left"/>
    </xf>
    <xf numFmtId="0" fontId="12" fillId="23" borderId="67" xfId="0" applyFont="1" applyFill="1" applyBorder="1" applyAlignment="1" applyProtection="1">
      <alignment horizontal="left"/>
    </xf>
    <xf numFmtId="0" fontId="12" fillId="16" borderId="72" xfId="0" quotePrefix="1" applyFont="1" applyFill="1" applyBorder="1" applyAlignment="1" applyProtection="1">
      <alignment horizontal="left"/>
    </xf>
    <xf numFmtId="168" fontId="8" fillId="16" borderId="65" xfId="0" applyNumberFormat="1" applyFont="1" applyFill="1" applyBorder="1" applyProtection="1"/>
    <xf numFmtId="0" fontId="8" fillId="23" borderId="21" xfId="0" applyFont="1" applyFill="1" applyBorder="1" applyAlignment="1" applyProtection="1">
      <alignment horizontal="left"/>
    </xf>
    <xf numFmtId="3" fontId="8" fillId="23" borderId="21" xfId="0" applyNumberFormat="1" applyFont="1" applyFill="1" applyBorder="1" applyAlignment="1" applyProtection="1"/>
    <xf numFmtId="3" fontId="8" fillId="23" borderId="92" xfId="0" applyNumberFormat="1" applyFont="1" applyFill="1" applyBorder="1" applyAlignment="1" applyProtection="1"/>
    <xf numFmtId="3" fontId="8" fillId="23" borderId="14" xfId="0" applyNumberFormat="1" applyFont="1" applyFill="1" applyBorder="1" applyAlignment="1" applyProtection="1"/>
    <xf numFmtId="3" fontId="8" fillId="23" borderId="15" xfId="0" applyNumberFormat="1" applyFont="1" applyFill="1" applyBorder="1" applyAlignment="1" applyProtection="1"/>
    <xf numFmtId="0" fontId="10" fillId="16" borderId="0" xfId="0" applyFont="1" applyFill="1" applyBorder="1" applyProtection="1"/>
    <xf numFmtId="0" fontId="12" fillId="16" borderId="0" xfId="0" quotePrefix="1" applyFont="1" applyFill="1" applyBorder="1" applyAlignment="1" applyProtection="1">
      <alignment horizontal="left"/>
    </xf>
    <xf numFmtId="0" fontId="15" fillId="16" borderId="0" xfId="0" applyFont="1" applyFill="1" applyBorder="1" applyProtection="1"/>
    <xf numFmtId="0" fontId="11" fillId="16" borderId="0" xfId="0" applyFont="1" applyFill="1" applyBorder="1" applyAlignment="1" applyProtection="1">
      <alignment horizontal="left"/>
    </xf>
    <xf numFmtId="0" fontId="12" fillId="16" borderId="0" xfId="0" applyFont="1" applyFill="1" applyBorder="1" applyAlignment="1" applyProtection="1">
      <alignment horizontal="left"/>
    </xf>
    <xf numFmtId="0" fontId="9" fillId="16" borderId="0" xfId="0" quotePrefix="1" applyFont="1" applyFill="1" applyBorder="1" applyAlignment="1" applyProtection="1">
      <alignment horizontal="left"/>
    </xf>
    <xf numFmtId="0" fontId="11" fillId="24" borderId="95" xfId="0" quotePrefix="1" applyFont="1" applyFill="1" applyBorder="1" applyAlignment="1" applyProtection="1">
      <alignment horizontal="left"/>
    </xf>
    <xf numFmtId="0" fontId="9" fillId="24" borderId="93" xfId="0" quotePrefix="1" applyFont="1" applyFill="1" applyBorder="1" applyAlignment="1" applyProtection="1">
      <alignment horizontal="left"/>
    </xf>
    <xf numFmtId="0" fontId="15" fillId="24" borderId="93" xfId="0" applyFont="1" applyFill="1" applyBorder="1" applyProtection="1"/>
    <xf numFmtId="0" fontId="15" fillId="24" borderId="94" xfId="0" applyFont="1" applyFill="1" applyBorder="1" applyProtection="1"/>
    <xf numFmtId="0" fontId="11" fillId="16" borderId="0" xfId="0" applyFont="1" applyFill="1" applyBorder="1" applyProtection="1"/>
    <xf numFmtId="0" fontId="5" fillId="16" borderId="0" xfId="3" applyFont="1" applyFill="1" applyBorder="1" applyAlignment="1" applyProtection="1">
      <alignment horizontal="left" vertical="center"/>
    </xf>
    <xf numFmtId="0" fontId="8" fillId="19" borderId="10" xfId="0" applyFont="1" applyFill="1" applyBorder="1" applyAlignment="1" applyProtection="1">
      <alignment horizontal="center" vertical="center"/>
    </xf>
    <xf numFmtId="0" fontId="12" fillId="16" borderId="0" xfId="0" applyFont="1" applyFill="1" applyBorder="1" applyAlignment="1" applyProtection="1">
      <alignment horizontal="right"/>
    </xf>
    <xf numFmtId="169" fontId="29" fillId="25" borderId="10" xfId="3" applyNumberFormat="1" applyFont="1" applyFill="1" applyBorder="1" applyAlignment="1" applyProtection="1">
      <alignment horizontal="center" vertical="center"/>
    </xf>
    <xf numFmtId="0" fontId="3" fillId="16" borderId="0" xfId="3" applyFont="1" applyFill="1" applyBorder="1" applyAlignment="1" applyProtection="1">
      <alignment horizontal="right" vertical="center"/>
    </xf>
    <xf numFmtId="186" fontId="5" fillId="19" borderId="10" xfId="3" applyNumberFormat="1" applyFont="1" applyFill="1" applyBorder="1" applyAlignment="1" applyProtection="1">
      <alignment horizontal="center" vertical="center"/>
    </xf>
    <xf numFmtId="1" fontId="26" fillId="19" borderId="19" xfId="3" applyNumberFormat="1" applyFont="1" applyFill="1" applyBorder="1" applyAlignment="1" applyProtection="1">
      <alignment horizontal="center" vertical="center"/>
    </xf>
    <xf numFmtId="1" fontId="26" fillId="19" borderId="30" xfId="3" applyNumberFormat="1" applyFont="1" applyFill="1" applyBorder="1" applyAlignment="1" applyProtection="1">
      <alignment horizontal="center" vertical="center"/>
    </xf>
    <xf numFmtId="0" fontId="3" fillId="16" borderId="0" xfId="3" quotePrefix="1" applyFont="1" applyFill="1" applyBorder="1" applyAlignment="1" applyProtection="1">
      <alignment vertical="center"/>
    </xf>
    <xf numFmtId="0" fontId="8" fillId="16" borderId="0" xfId="0" applyFont="1" applyFill="1" applyBorder="1" applyAlignment="1" applyProtection="1">
      <alignment horizontal="center" vertical="center"/>
    </xf>
    <xf numFmtId="0" fontId="15" fillId="16" borderId="0" xfId="0" applyFont="1" applyFill="1" applyBorder="1" applyAlignment="1" applyProtection="1">
      <alignment horizontal="right"/>
    </xf>
    <xf numFmtId="0" fontId="3" fillId="16" borderId="0" xfId="3" applyFont="1" applyFill="1" applyBorder="1" applyAlignment="1" applyProtection="1">
      <alignment horizontal="left" vertical="center"/>
    </xf>
    <xf numFmtId="0" fontId="3" fillId="16" borderId="34" xfId="3" applyFont="1" applyFill="1" applyBorder="1" applyAlignment="1" applyProtection="1">
      <alignment horizontal="right" vertical="top" wrapText="1"/>
    </xf>
    <xf numFmtId="0" fontId="16" fillId="17" borderId="10" xfId="0" applyFont="1" applyFill="1" applyBorder="1" applyAlignment="1" applyProtection="1">
      <alignment horizontal="center" vertical="center"/>
    </xf>
    <xf numFmtId="0" fontId="12" fillId="16" borderId="0" xfId="0" applyFont="1" applyFill="1" applyBorder="1" applyAlignment="1" applyProtection="1">
      <alignment horizontal="right" vertical="center"/>
    </xf>
    <xf numFmtId="49" fontId="34" fillId="17" borderId="10" xfId="3" applyNumberFormat="1" applyFont="1" applyFill="1" applyBorder="1" applyAlignment="1" applyProtection="1">
      <alignment horizontal="center" vertical="center"/>
    </xf>
    <xf numFmtId="0" fontId="3" fillId="16" borderId="0" xfId="3" applyFont="1" applyFill="1" applyBorder="1" applyAlignment="1" applyProtection="1">
      <alignment horizontal="right" vertical="top" wrapText="1"/>
    </xf>
    <xf numFmtId="0" fontId="5" fillId="16" borderId="0" xfId="3" quotePrefix="1" applyFont="1" applyFill="1" applyBorder="1" applyAlignment="1" applyProtection="1">
      <alignment vertical="center"/>
    </xf>
    <xf numFmtId="0" fontId="15" fillId="16" borderId="0" xfId="0" quotePrefix="1" applyFont="1" applyFill="1" applyBorder="1" applyAlignment="1" applyProtection="1">
      <alignment horizontal="left"/>
    </xf>
    <xf numFmtId="0" fontId="37" fillId="16" borderId="0" xfId="0" applyFont="1" applyFill="1" applyBorder="1" applyAlignment="1" applyProtection="1">
      <alignment horizontal="right"/>
    </xf>
    <xf numFmtId="0" fontId="8" fillId="16" borderId="0" xfId="0" applyFont="1" applyFill="1" applyBorder="1" applyProtection="1"/>
    <xf numFmtId="0" fontId="36" fillId="14" borderId="10" xfId="3" applyNumberFormat="1" applyFont="1" applyFill="1" applyBorder="1" applyAlignment="1" applyProtection="1">
      <alignment horizontal="center" vertical="center"/>
    </xf>
    <xf numFmtId="0" fontId="36" fillId="14" borderId="10" xfId="3" applyFont="1" applyFill="1" applyBorder="1" applyAlignment="1" applyProtection="1">
      <alignment horizontal="center" vertical="center"/>
    </xf>
    <xf numFmtId="0" fontId="12" fillId="16" borderId="0" xfId="0" applyFont="1" applyFill="1" applyBorder="1" applyProtection="1"/>
    <xf numFmtId="0" fontId="8" fillId="16" borderId="11" xfId="0" applyFont="1" applyFill="1" applyBorder="1" applyProtection="1"/>
    <xf numFmtId="0" fontId="12" fillId="16" borderId="11" xfId="0" applyFont="1" applyFill="1" applyBorder="1" applyProtection="1"/>
    <xf numFmtId="0" fontId="12" fillId="16" borderId="11" xfId="0" applyFont="1" applyFill="1" applyBorder="1" applyAlignment="1" applyProtection="1">
      <alignment horizontal="right"/>
    </xf>
    <xf numFmtId="0" fontId="41" fillId="16" borderId="0" xfId="0" applyFont="1" applyFill="1" applyBorder="1" applyProtection="1"/>
    <xf numFmtId="0" fontId="10" fillId="16" borderId="71" xfId="0" applyFont="1" applyFill="1" applyBorder="1" applyProtection="1"/>
    <xf numFmtId="0" fontId="10" fillId="16" borderId="25" xfId="0" applyFont="1" applyFill="1" applyBorder="1" applyProtection="1"/>
    <xf numFmtId="0" fontId="10" fillId="16" borderId="31" xfId="0" applyFont="1" applyFill="1" applyBorder="1" applyProtection="1"/>
    <xf numFmtId="168" fontId="8" fillId="16" borderId="3" xfId="0" applyNumberFormat="1" applyFont="1" applyFill="1" applyBorder="1" applyProtection="1"/>
    <xf numFmtId="1" fontId="12" fillId="16" borderId="16" xfId="0" applyNumberFormat="1" applyFont="1" applyFill="1" applyBorder="1" applyAlignment="1" applyProtection="1"/>
    <xf numFmtId="1" fontId="12" fillId="16" borderId="17" xfId="0" applyNumberFormat="1" applyFont="1" applyFill="1" applyBorder="1" applyAlignment="1" applyProtection="1"/>
    <xf numFmtId="0" fontId="8" fillId="16" borderId="2" xfId="0" applyFont="1" applyFill="1" applyBorder="1" applyAlignment="1" applyProtection="1">
      <alignment horizontal="left"/>
    </xf>
    <xf numFmtId="0" fontId="8" fillId="16" borderId="3" xfId="0" applyFont="1" applyFill="1" applyBorder="1" applyAlignment="1" applyProtection="1">
      <alignment horizontal="left"/>
    </xf>
    <xf numFmtId="1" fontId="12" fillId="16" borderId="1" xfId="0" applyNumberFormat="1" applyFont="1" applyFill="1" applyBorder="1" applyProtection="1"/>
    <xf numFmtId="1" fontId="12" fillId="16" borderId="4" xfId="0" applyNumberFormat="1" applyFont="1" applyFill="1" applyBorder="1" applyProtection="1"/>
    <xf numFmtId="0" fontId="8" fillId="16" borderId="8" xfId="0" applyFont="1" applyFill="1" applyBorder="1" applyAlignment="1" applyProtection="1">
      <alignment horizontal="left"/>
    </xf>
    <xf numFmtId="0" fontId="42" fillId="16" borderId="0" xfId="7" applyFont="1" applyFill="1" applyBorder="1" applyProtection="1"/>
    <xf numFmtId="0" fontId="10" fillId="16" borderId="78" xfId="0" quotePrefix="1" applyFont="1" applyFill="1" applyBorder="1" applyAlignment="1" applyProtection="1">
      <alignment horizontal="left"/>
    </xf>
    <xf numFmtId="178" fontId="39" fillId="16" borderId="78" xfId="0" quotePrefix="1" applyNumberFormat="1" applyFont="1" applyFill="1" applyBorder="1" applyAlignment="1" applyProtection="1"/>
    <xf numFmtId="178" fontId="40" fillId="16" borderId="78" xfId="0" quotePrefix="1" applyNumberFormat="1" applyFont="1" applyFill="1" applyBorder="1" applyAlignment="1" applyProtection="1"/>
    <xf numFmtId="0" fontId="8" fillId="16" borderId="0" xfId="0" applyFont="1" applyFill="1" applyBorder="1" applyAlignment="1" applyProtection="1">
      <alignment horizontal="left"/>
    </xf>
    <xf numFmtId="1" fontId="12" fillId="16" borderId="0" xfId="0" applyNumberFormat="1" applyFont="1" applyFill="1" applyBorder="1" applyProtection="1"/>
    <xf numFmtId="1" fontId="12" fillId="16" borderId="41" xfId="0" applyNumberFormat="1" applyFont="1" applyFill="1" applyBorder="1" applyProtection="1"/>
    <xf numFmtId="0" fontId="15" fillId="0" borderId="0" xfId="0" applyFont="1" applyFill="1" applyBorder="1" applyProtection="1"/>
    <xf numFmtId="0" fontId="35" fillId="19" borderId="10" xfId="3" applyFont="1" applyFill="1" applyBorder="1" applyAlignment="1" applyProtection="1">
      <alignment horizontal="center" vertical="center"/>
    </xf>
    <xf numFmtId="0" fontId="25" fillId="19" borderId="10" xfId="3" applyFont="1" applyFill="1" applyBorder="1" applyAlignment="1" applyProtection="1">
      <alignment horizontal="center" vertical="center"/>
    </xf>
    <xf numFmtId="0" fontId="8" fillId="16" borderId="0" xfId="0" applyFont="1" applyFill="1" applyBorder="1" applyAlignment="1" applyProtection="1">
      <alignment horizontal="right"/>
    </xf>
    <xf numFmtId="14" fontId="43" fillId="14" borderId="10" xfId="8" applyNumberFormat="1" applyFont="1" applyFill="1" applyBorder="1" applyAlignment="1" applyProtection="1">
      <alignment horizontal="center" vertical="center"/>
    </xf>
    <xf numFmtId="0" fontId="13" fillId="16" borderId="0" xfId="0" applyFont="1" applyFill="1" applyBorder="1" applyAlignment="1" applyProtection="1">
      <alignment horizontal="center"/>
    </xf>
    <xf numFmtId="0" fontId="13" fillId="16" borderId="0" xfId="0" applyFont="1" applyFill="1" applyBorder="1" applyAlignment="1" applyProtection="1">
      <alignment horizontal="left"/>
    </xf>
    <xf numFmtId="1" fontId="21" fillId="16" borderId="0" xfId="0" applyNumberFormat="1" applyFont="1" applyFill="1" applyBorder="1" applyProtection="1"/>
    <xf numFmtId="0" fontId="4" fillId="16" borderId="34" xfId="3" applyFont="1" applyFill="1" applyBorder="1" applyAlignment="1" applyProtection="1">
      <alignment horizontal="center" vertical="center"/>
    </xf>
    <xf numFmtId="0" fontId="22" fillId="16" borderId="0" xfId="0" applyFont="1" applyFill="1" applyBorder="1" applyProtection="1"/>
    <xf numFmtId="0" fontId="18" fillId="16" borderId="0" xfId="0" applyFont="1" applyFill="1" applyBorder="1" applyAlignment="1" applyProtection="1">
      <alignment horizontal="right"/>
    </xf>
    <xf numFmtId="3" fontId="15" fillId="16" borderId="0" xfId="0" applyNumberFormat="1" applyFont="1" applyFill="1" applyBorder="1" applyProtection="1"/>
    <xf numFmtId="1" fontId="12" fillId="16" borderId="71" xfId="0" applyNumberFormat="1" applyFont="1" applyFill="1" applyBorder="1" applyProtection="1"/>
    <xf numFmtId="3" fontId="20" fillId="16" borderId="31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Protection="1"/>
    <xf numFmtId="1" fontId="18" fillId="16" borderId="0" xfId="0" applyNumberFormat="1" applyFont="1" applyFill="1" applyBorder="1" applyAlignment="1" applyProtection="1">
      <alignment horizontal="right"/>
    </xf>
    <xf numFmtId="3" fontId="15" fillId="16" borderId="71" xfId="0" applyNumberFormat="1" applyFont="1" applyFill="1" applyBorder="1" applyProtection="1"/>
    <xf numFmtId="0" fontId="15" fillId="16" borderId="71" xfId="0" applyFont="1" applyFill="1" applyBorder="1" applyProtection="1"/>
    <xf numFmtId="3" fontId="12" fillId="16" borderId="0" xfId="0" applyNumberFormat="1" applyFont="1" applyFill="1" applyBorder="1" applyProtection="1"/>
  </cellXfs>
  <cellStyles count="10">
    <cellStyle name="Hyperlink 2" xfId="2"/>
    <cellStyle name="Normal 2" xfId="3"/>
    <cellStyle name="Normal 3" xfId="4"/>
    <cellStyle name="Normal 3 2" xfId="5"/>
    <cellStyle name="Normal 4" xfId="6"/>
    <cellStyle name="Normal_B3_2013" xfId="7"/>
    <cellStyle name="Normal_BIN 7301,7311 and 6301" xfId="8"/>
    <cellStyle name="Запетая 2" xfId="9"/>
    <cellStyle name="Нормален" xfId="0" builtinId="0"/>
    <cellStyle name="Нормален 2" xfId="1"/>
  </cellStyles>
  <dxfs count="294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rgb="FFE4DFEC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rgb="FFE4DFEC"/>
        </patternFill>
      </fill>
    </dxf>
    <dxf>
      <font>
        <color rgb="FFFFFFFF"/>
      </font>
    </dxf>
    <dxf>
      <font>
        <color rgb="FFFFFFCC"/>
      </font>
    </dxf>
    <dxf>
      <font>
        <color rgb="FFFFFFFF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rgb="FFE4DFEC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rgb="FFE4DFEC"/>
        </patternFill>
      </fill>
    </dxf>
    <dxf>
      <font>
        <color rgb="FFFFFFFF"/>
      </font>
    </dxf>
    <dxf>
      <font>
        <color rgb="FFFFFFCC"/>
      </font>
    </dxf>
    <dxf>
      <font>
        <color rgb="FFFFFFFF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rgb="FFE4DFEC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rgb="FFE4DFEC"/>
        </patternFill>
      </fill>
    </dxf>
    <dxf>
      <font>
        <color rgb="FFFFFFFF"/>
      </font>
    </dxf>
    <dxf>
      <font>
        <color rgb="FFFFFFCC"/>
      </font>
    </dxf>
    <dxf>
      <font>
        <color rgb="FFFFFFFF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rgb="FFE4DFEC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rgb="FFE4DFEC"/>
        </patternFill>
      </fill>
    </dxf>
    <dxf>
      <font>
        <color rgb="FFFFFFFF"/>
      </font>
    </dxf>
    <dxf>
      <font>
        <color rgb="FFFFFFCC"/>
      </font>
    </dxf>
    <dxf>
      <font>
        <color rgb="FFFFFFFF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rgb="FFE4DFEC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rgb="FFE4DFEC"/>
        </patternFill>
      </fill>
    </dxf>
    <dxf>
      <font>
        <color rgb="FFFFFFFF"/>
      </font>
    </dxf>
    <dxf>
      <font>
        <color rgb="FFFFFFCC"/>
      </font>
    </dxf>
    <dxf>
      <font>
        <color rgb="FFFFFFFF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rgb="FFE4DFEC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rgb="FFE4DFEC"/>
        </patternFill>
      </fill>
    </dxf>
    <dxf>
      <font>
        <color rgb="FFFFFFFF"/>
      </font>
    </dxf>
    <dxf>
      <font>
        <color rgb="FFFFFFCC"/>
      </font>
    </dxf>
    <dxf>
      <font>
        <color rgb="FFFFFFFF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rgb="FFE4DFEC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rgb="FFE4DFEC"/>
        </patternFill>
      </fill>
    </dxf>
    <dxf>
      <font>
        <color rgb="FFFFFFFF"/>
      </font>
    </dxf>
    <dxf>
      <font>
        <color rgb="FFFFFFCC"/>
      </font>
    </dxf>
    <dxf>
      <font>
        <color rgb="FFFFFFFF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276225</xdr:colOff>
      <xdr:row>104</xdr:row>
      <xdr:rowOff>0</xdr:rowOff>
    </xdr:to>
    <xdr:pic>
      <xdr:nvPicPr>
        <xdr:cNvPr id="3" name="Картина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77825" cy="1981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276225</xdr:colOff>
      <xdr:row>104</xdr:row>
      <xdr:rowOff>0</xdr:rowOff>
    </xdr:to>
    <xdr:pic>
      <xdr:nvPicPr>
        <xdr:cNvPr id="3" name="Картина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77825" cy="1981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276225</xdr:colOff>
      <xdr:row>104</xdr:row>
      <xdr:rowOff>0</xdr:rowOff>
    </xdr:to>
    <xdr:pic>
      <xdr:nvPicPr>
        <xdr:cNvPr id="3" name="Картина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77825" cy="1981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9/&#1084;&#1077;&#1089;&#1077;&#1095;&#1085;&#1080;%20&#1086;&#1090;&#1095;&#1077;&#1090;&#1080;/06.2019/1722_B1_2019_06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B9" t="str">
            <v>АГРАРЕН УНИВЕРСИТЕТ-ПЛОВДИВ</v>
          </cell>
          <cell r="F9">
            <v>43646</v>
          </cell>
          <cell r="H9" t="str">
            <v>000 455 464</v>
          </cell>
        </row>
        <row r="12">
          <cell r="B12" t="str">
            <v>Аграрен университет - Пловдив</v>
          </cell>
          <cell r="E12" t="str">
            <v>код по ЕБК:</v>
          </cell>
          <cell r="F12" t="str">
            <v>1722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-1044</v>
          </cell>
          <cell r="H544">
            <v>0</v>
          </cell>
          <cell r="I544">
            <v>-5122</v>
          </cell>
          <cell r="J544">
            <v>0</v>
          </cell>
        </row>
        <row r="567">
          <cell r="G567">
            <v>42938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-36772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-5122</v>
          </cell>
          <cell r="H591">
            <v>0</v>
          </cell>
          <cell r="I591">
            <v>5122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Росица Христева</v>
          </cell>
        </row>
        <row r="603">
          <cell r="D603" t="str">
            <v>Росица Христева</v>
          </cell>
          <cell r="G603" t="str">
            <v>проф. Д-р Христина Янчева</v>
          </cell>
        </row>
        <row r="605">
          <cell r="B605" t="str">
            <v>05.07.2019 г.</v>
          </cell>
          <cell r="E605" t="str">
            <v>032/654331</v>
          </cell>
          <cell r="F605" t="str">
            <v>032/654304</v>
          </cell>
          <cell r="H605" t="str">
            <v>rosi_hristeva_au@abv.bg</v>
          </cell>
        </row>
      </sheetData>
      <sheetData sheetId="4" refreshError="1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zoomScale="60" zoomScaleNormal="60" workbookViewId="0">
      <selection activeCell="Z28" sqref="Z28"/>
    </sheetView>
  </sheetViews>
  <sheetFormatPr defaultRowHeight="15"/>
  <cols>
    <col min="1" max="1" width="64.28515625" customWidth="1"/>
    <col min="2" max="9" width="16.7109375" customWidth="1"/>
  </cols>
  <sheetData>
    <row r="1" spans="1:9" ht="21" thickBot="1">
      <c r="A1" s="275" t="s">
        <v>0</v>
      </c>
      <c r="B1" s="229"/>
      <c r="C1" s="229"/>
      <c r="D1" s="230"/>
      <c r="E1" s="230"/>
      <c r="F1" s="230"/>
      <c r="G1" s="230"/>
      <c r="H1" s="230"/>
      <c r="I1" s="231"/>
    </row>
    <row r="2" spans="1:9" ht="21" thickTop="1">
      <c r="A2" s="118"/>
      <c r="B2" s="118"/>
      <c r="C2" s="118"/>
      <c r="D2" s="117"/>
      <c r="E2" s="117"/>
      <c r="F2" s="117"/>
      <c r="G2" s="117"/>
      <c r="H2" s="117"/>
      <c r="I2" s="117"/>
    </row>
    <row r="3" spans="1:9" ht="18.75">
      <c r="A3" s="119"/>
      <c r="B3" s="119"/>
      <c r="C3" s="119"/>
      <c r="D3" s="19"/>
      <c r="E3" s="252"/>
      <c r="F3" s="252"/>
      <c r="G3" s="252"/>
      <c r="H3" s="19"/>
      <c r="I3" s="19"/>
    </row>
    <row r="4" spans="1:9" ht="18.75">
      <c r="A4" s="279" t="s">
        <v>1</v>
      </c>
      <c r="B4" s="279"/>
      <c r="C4" s="279"/>
      <c r="D4" s="277" t="s">
        <v>2</v>
      </c>
      <c r="E4" s="278">
        <v>43646</v>
      </c>
      <c r="F4" s="282" t="s">
        <v>3</v>
      </c>
      <c r="G4" s="283" t="s">
        <v>4</v>
      </c>
      <c r="H4" s="318">
        <v>0</v>
      </c>
      <c r="I4" s="319"/>
    </row>
    <row r="5" spans="1:9" ht="18.75">
      <c r="A5" s="253" t="s">
        <v>5</v>
      </c>
      <c r="B5" s="112"/>
      <c r="C5" s="119"/>
      <c r="D5" s="19"/>
      <c r="E5" s="113"/>
      <c r="F5" s="19"/>
      <c r="G5" s="272"/>
      <c r="H5" s="320" t="s">
        <v>6</v>
      </c>
      <c r="I5" s="320"/>
    </row>
    <row r="6" spans="1:9" ht="19.5">
      <c r="A6" s="228" t="s">
        <v>7</v>
      </c>
      <c r="B6" s="112"/>
      <c r="C6" s="112"/>
      <c r="D6" s="240" t="s">
        <v>8</v>
      </c>
      <c r="E6" s="285" t="s">
        <v>9</v>
      </c>
      <c r="F6" s="19"/>
      <c r="G6" s="272"/>
      <c r="H6" s="321"/>
      <c r="I6" s="321"/>
    </row>
    <row r="7" spans="1:9" ht="15.75">
      <c r="A7" s="254" t="s">
        <v>10</v>
      </c>
      <c r="B7" s="114"/>
      <c r="C7" s="114"/>
      <c r="D7" s="114"/>
      <c r="E7" s="114"/>
      <c r="F7" s="114"/>
      <c r="G7" s="272"/>
      <c r="H7" s="321"/>
      <c r="I7" s="321"/>
    </row>
    <row r="8" spans="1:9" ht="19.5">
      <c r="A8" s="276" t="s">
        <v>11</v>
      </c>
      <c r="B8" s="13"/>
      <c r="C8" s="13"/>
      <c r="D8" s="317">
        <v>0</v>
      </c>
      <c r="E8" s="273" t="s">
        <v>12</v>
      </c>
      <c r="F8" s="114"/>
      <c r="G8" s="28"/>
      <c r="H8" s="28"/>
      <c r="I8" s="255"/>
    </row>
    <row r="9" spans="1:9" ht="16.5" thickBot="1">
      <c r="A9" s="115"/>
      <c r="B9" s="115"/>
      <c r="C9" s="115"/>
      <c r="D9" s="116"/>
      <c r="E9" s="116"/>
      <c r="F9" s="116"/>
      <c r="G9" s="116"/>
      <c r="H9" s="116"/>
      <c r="I9" s="221" t="s">
        <v>13</v>
      </c>
    </row>
    <row r="10" spans="1:9" ht="15.75">
      <c r="A10" s="14"/>
      <c r="B10" s="15" t="s">
        <v>14</v>
      </c>
      <c r="C10" s="15"/>
      <c r="D10" s="324" t="s">
        <v>15</v>
      </c>
      <c r="E10" s="326" t="s">
        <v>16</v>
      </c>
      <c r="F10" s="256" t="s">
        <v>17</v>
      </c>
      <c r="G10" s="257"/>
      <c r="H10" s="258"/>
      <c r="I10" s="259"/>
    </row>
    <row r="11" spans="1:9" ht="94.5">
      <c r="A11" s="222" t="s">
        <v>18</v>
      </c>
      <c r="B11" s="16"/>
      <c r="C11" s="16"/>
      <c r="D11" s="325"/>
      <c r="E11" s="327"/>
      <c r="F11" s="260" t="s">
        <v>19</v>
      </c>
      <c r="G11" s="261" t="s">
        <v>20</v>
      </c>
      <c r="H11" s="261" t="s">
        <v>21</v>
      </c>
      <c r="I11" s="262" t="s">
        <v>22</v>
      </c>
    </row>
    <row r="12" spans="1:9" ht="15.75">
      <c r="A12" s="17"/>
      <c r="B12" s="17"/>
      <c r="C12" s="17"/>
      <c r="D12" s="223"/>
      <c r="E12" s="223"/>
      <c r="F12" s="224"/>
      <c r="G12" s="225"/>
      <c r="H12" s="225"/>
      <c r="I12" s="226"/>
    </row>
    <row r="13" spans="1:9" ht="15.75">
      <c r="A13" s="274" t="s">
        <v>23</v>
      </c>
      <c r="B13" s="227"/>
      <c r="C13" s="227"/>
      <c r="D13" s="248" t="s">
        <v>24</v>
      </c>
      <c r="E13" s="248" t="s">
        <v>25</v>
      </c>
      <c r="F13" s="249" t="s">
        <v>26</v>
      </c>
      <c r="G13" s="250" t="s">
        <v>27</v>
      </c>
      <c r="H13" s="250" t="s">
        <v>28</v>
      </c>
      <c r="I13" s="251" t="s">
        <v>29</v>
      </c>
    </row>
    <row r="14" spans="1:9" ht="15.75">
      <c r="A14" s="18"/>
      <c r="B14" s="18"/>
      <c r="C14" s="18"/>
      <c r="D14" s="20"/>
      <c r="E14" s="20"/>
      <c r="F14" s="122"/>
      <c r="G14" s="123"/>
      <c r="H14" s="123"/>
      <c r="I14" s="124"/>
    </row>
    <row r="15" spans="1:9" ht="19.5" thickBot="1">
      <c r="A15" s="40" t="s">
        <v>30</v>
      </c>
      <c r="B15" s="41" t="s">
        <v>31</v>
      </c>
      <c r="C15" s="42"/>
      <c r="D15" s="43">
        <v>3207761</v>
      </c>
      <c r="E15" s="43">
        <v>1401938</v>
      </c>
      <c r="F15" s="125">
        <v>496698</v>
      </c>
      <c r="G15" s="126">
        <v>0</v>
      </c>
      <c r="H15" s="126">
        <v>905270</v>
      </c>
      <c r="I15" s="127">
        <v>-30</v>
      </c>
    </row>
    <row r="16" spans="1:9" ht="16.5" thickTop="1">
      <c r="A16" s="38" t="s">
        <v>32</v>
      </c>
      <c r="B16" s="38" t="s">
        <v>33</v>
      </c>
      <c r="C16" s="38"/>
      <c r="D16" s="50">
        <v>0</v>
      </c>
      <c r="E16" s="50">
        <v>0</v>
      </c>
      <c r="F16" s="128">
        <v>0</v>
      </c>
      <c r="G16" s="129">
        <v>0</v>
      </c>
      <c r="H16" s="129">
        <v>0</v>
      </c>
      <c r="I16" s="130">
        <v>0</v>
      </c>
    </row>
    <row r="17" spans="1:9" ht="15.75">
      <c r="A17" s="59" t="s">
        <v>34</v>
      </c>
      <c r="B17" s="59" t="s">
        <v>35</v>
      </c>
      <c r="C17" s="59"/>
      <c r="D17" s="53"/>
      <c r="E17" s="53">
        <v>0</v>
      </c>
      <c r="F17" s="131"/>
      <c r="G17" s="132"/>
      <c r="H17" s="132"/>
      <c r="I17" s="133"/>
    </row>
    <row r="18" spans="1:9" ht="15.75">
      <c r="A18" s="9" t="s">
        <v>36</v>
      </c>
      <c r="B18" s="9" t="s">
        <v>37</v>
      </c>
      <c r="C18" s="9"/>
      <c r="D18" s="57">
        <v>3207761</v>
      </c>
      <c r="E18" s="57">
        <v>1401938</v>
      </c>
      <c r="F18" s="134">
        <v>496830</v>
      </c>
      <c r="G18" s="135">
        <v>0</v>
      </c>
      <c r="H18" s="135">
        <v>905270</v>
      </c>
      <c r="I18" s="136">
        <v>-162</v>
      </c>
    </row>
    <row r="19" spans="1:9" ht="15.75">
      <c r="A19" s="11" t="s">
        <v>38</v>
      </c>
      <c r="B19" s="11" t="s">
        <v>39</v>
      </c>
      <c r="C19" s="11"/>
      <c r="D19" s="56">
        <v>3070640</v>
      </c>
      <c r="E19" s="56">
        <v>1399656</v>
      </c>
      <c r="F19" s="137">
        <v>510458</v>
      </c>
      <c r="G19" s="138">
        <v>0</v>
      </c>
      <c r="H19" s="138">
        <v>889198</v>
      </c>
      <c r="I19" s="139">
        <v>0</v>
      </c>
    </row>
    <row r="20" spans="1:9" ht="15.75">
      <c r="A20" s="44" t="s">
        <v>40</v>
      </c>
      <c r="B20" s="45" t="s">
        <v>41</v>
      </c>
      <c r="C20" s="44"/>
      <c r="D20" s="106">
        <v>0</v>
      </c>
      <c r="E20" s="106">
        <v>0</v>
      </c>
      <c r="F20" s="140">
        <v>0</v>
      </c>
      <c r="G20" s="141">
        <v>0</v>
      </c>
      <c r="H20" s="141">
        <v>0</v>
      </c>
      <c r="I20" s="142">
        <v>0</v>
      </c>
    </row>
    <row r="21" spans="1:9" ht="15.75">
      <c r="A21" s="46" t="s">
        <v>42</v>
      </c>
      <c r="B21" s="47" t="s">
        <v>43</v>
      </c>
      <c r="C21" s="46"/>
      <c r="D21" s="107">
        <v>2932285</v>
      </c>
      <c r="E21" s="107">
        <v>1333226</v>
      </c>
      <c r="F21" s="143">
        <v>477169</v>
      </c>
      <c r="G21" s="144">
        <v>0</v>
      </c>
      <c r="H21" s="144">
        <v>856057</v>
      </c>
      <c r="I21" s="145">
        <v>0</v>
      </c>
    </row>
    <row r="22" spans="1:9" ht="15.75">
      <c r="A22" s="48" t="s">
        <v>44</v>
      </c>
      <c r="B22" s="49" t="s">
        <v>45</v>
      </c>
      <c r="C22" s="48"/>
      <c r="D22" s="108">
        <v>138355</v>
      </c>
      <c r="E22" s="108">
        <v>66430</v>
      </c>
      <c r="F22" s="146">
        <v>33289</v>
      </c>
      <c r="G22" s="147">
        <v>0</v>
      </c>
      <c r="H22" s="147">
        <v>33141</v>
      </c>
      <c r="I22" s="148">
        <v>0</v>
      </c>
    </row>
    <row r="23" spans="1:9" ht="15.75">
      <c r="A23" s="34" t="s">
        <v>46</v>
      </c>
      <c r="B23" s="34" t="s">
        <v>47</v>
      </c>
      <c r="C23" s="34"/>
      <c r="D23" s="52">
        <v>0</v>
      </c>
      <c r="E23" s="52">
        <v>0</v>
      </c>
      <c r="F23" s="149">
        <v>0</v>
      </c>
      <c r="G23" s="150">
        <v>0</v>
      </c>
      <c r="H23" s="150">
        <v>0</v>
      </c>
      <c r="I23" s="151">
        <v>0</v>
      </c>
    </row>
    <row r="24" spans="1:9" ht="15.75">
      <c r="A24" s="35" t="s">
        <v>48</v>
      </c>
      <c r="B24" s="35" t="s">
        <v>49</v>
      </c>
      <c r="C24" s="35"/>
      <c r="D24" s="51">
        <v>1800</v>
      </c>
      <c r="E24" s="51">
        <v>241</v>
      </c>
      <c r="F24" s="152">
        <v>241</v>
      </c>
      <c r="G24" s="153">
        <v>0</v>
      </c>
      <c r="H24" s="153">
        <v>0</v>
      </c>
      <c r="I24" s="154">
        <v>0</v>
      </c>
    </row>
    <row r="25" spans="1:9" ht="15.75">
      <c r="A25" s="35" t="s">
        <v>50</v>
      </c>
      <c r="B25" s="35" t="s">
        <v>51</v>
      </c>
      <c r="C25" s="35"/>
      <c r="D25" s="51">
        <v>-117679</v>
      </c>
      <c r="E25" s="51">
        <v>-34027</v>
      </c>
      <c r="F25" s="152">
        <v>-34661</v>
      </c>
      <c r="G25" s="153">
        <v>0</v>
      </c>
      <c r="H25" s="153">
        <v>796</v>
      </c>
      <c r="I25" s="154">
        <v>-162</v>
      </c>
    </row>
    <row r="26" spans="1:9" ht="15.75">
      <c r="A26" s="36" t="s">
        <v>52</v>
      </c>
      <c r="B26" s="37" t="s">
        <v>53</v>
      </c>
      <c r="C26" s="36"/>
      <c r="D26" s="53">
        <v>253000</v>
      </c>
      <c r="E26" s="53">
        <v>36068</v>
      </c>
      <c r="F26" s="131">
        <v>20792</v>
      </c>
      <c r="G26" s="132">
        <v>0</v>
      </c>
      <c r="H26" s="132">
        <v>15276</v>
      </c>
      <c r="I26" s="133">
        <v>0</v>
      </c>
    </row>
    <row r="27" spans="1:9" ht="16.5" thickBot="1">
      <c r="A27" s="8"/>
      <c r="B27" s="10"/>
      <c r="C27" s="10"/>
      <c r="D27" s="54"/>
      <c r="E27" s="54">
        <v>0</v>
      </c>
      <c r="F27" s="155"/>
      <c r="G27" s="156"/>
      <c r="H27" s="156"/>
      <c r="I27" s="157"/>
    </row>
    <row r="28" spans="1:9" ht="15.75">
      <c r="A28" s="12"/>
      <c r="B28" s="12"/>
      <c r="C28" s="12"/>
      <c r="D28" s="55"/>
      <c r="E28" s="55">
        <v>0</v>
      </c>
      <c r="F28" s="158"/>
      <c r="G28" s="159"/>
      <c r="H28" s="159"/>
      <c r="I28" s="160"/>
    </row>
    <row r="29" spans="1:9" ht="15.75">
      <c r="A29" s="30" t="s">
        <v>54</v>
      </c>
      <c r="B29" s="30" t="s">
        <v>55</v>
      </c>
      <c r="C29" s="30"/>
      <c r="D29" s="31">
        <v>0</v>
      </c>
      <c r="E29" s="31">
        <v>0</v>
      </c>
      <c r="F29" s="161">
        <v>0</v>
      </c>
      <c r="G29" s="162">
        <v>0</v>
      </c>
      <c r="H29" s="162">
        <v>0</v>
      </c>
      <c r="I29" s="163">
        <v>0</v>
      </c>
    </row>
    <row r="30" spans="1:9" ht="15.75">
      <c r="A30" s="32" t="s">
        <v>56</v>
      </c>
      <c r="B30" s="32" t="s">
        <v>57</v>
      </c>
      <c r="C30" s="32"/>
      <c r="D30" s="33">
        <v>0</v>
      </c>
      <c r="E30" s="33">
        <v>0</v>
      </c>
      <c r="F30" s="164">
        <v>-132</v>
      </c>
      <c r="G30" s="165">
        <v>0</v>
      </c>
      <c r="H30" s="165">
        <v>0</v>
      </c>
      <c r="I30" s="166">
        <v>132</v>
      </c>
    </row>
    <row r="31" spans="1:9" ht="19.5" thickBot="1">
      <c r="A31" s="63" t="s">
        <v>58</v>
      </c>
      <c r="B31" s="64" t="s">
        <v>59</v>
      </c>
      <c r="C31" s="65"/>
      <c r="D31" s="66">
        <v>14105996</v>
      </c>
      <c r="E31" s="66">
        <v>5716054</v>
      </c>
      <c r="F31" s="286">
        <v>3976883</v>
      </c>
      <c r="G31" s="287">
        <v>-532</v>
      </c>
      <c r="H31" s="287">
        <v>326926</v>
      </c>
      <c r="I31" s="288">
        <v>1412777</v>
      </c>
    </row>
    <row r="32" spans="1:9" ht="16.5" thickTop="1">
      <c r="A32" s="289" t="s">
        <v>60</v>
      </c>
      <c r="B32" s="290" t="s">
        <v>61</v>
      </c>
      <c r="C32" s="289"/>
      <c r="D32" s="291">
        <v>9585920</v>
      </c>
      <c r="E32" s="291">
        <v>4343718</v>
      </c>
      <c r="F32" s="292">
        <v>2721651</v>
      </c>
      <c r="G32" s="293">
        <v>0</v>
      </c>
      <c r="H32" s="293">
        <v>208892</v>
      </c>
      <c r="I32" s="294">
        <v>1413175</v>
      </c>
    </row>
    <row r="33" spans="1:9" ht="15.75">
      <c r="A33" s="295" t="s">
        <v>62</v>
      </c>
      <c r="B33" s="296" t="s">
        <v>61</v>
      </c>
      <c r="C33" s="307"/>
      <c r="D33" s="313">
        <v>7371081</v>
      </c>
      <c r="E33" s="313">
        <v>3366479</v>
      </c>
      <c r="F33" s="310">
        <v>2409299</v>
      </c>
      <c r="G33" s="297">
        <v>0</v>
      </c>
      <c r="H33" s="297">
        <v>206392</v>
      </c>
      <c r="I33" s="298">
        <v>750788</v>
      </c>
    </row>
    <row r="34" spans="1:9" ht="15.75">
      <c r="A34" s="299" t="s">
        <v>63</v>
      </c>
      <c r="B34" s="300" t="s">
        <v>64</v>
      </c>
      <c r="C34" s="308"/>
      <c r="D34" s="314">
        <v>702770</v>
      </c>
      <c r="E34" s="314">
        <v>330756</v>
      </c>
      <c r="F34" s="311">
        <v>312352</v>
      </c>
      <c r="G34" s="301">
        <v>0</v>
      </c>
      <c r="H34" s="301">
        <v>2500</v>
      </c>
      <c r="I34" s="302">
        <v>15904</v>
      </c>
    </row>
    <row r="35" spans="1:9" ht="15.75">
      <c r="A35" s="303" t="s">
        <v>65</v>
      </c>
      <c r="B35" s="304" t="s">
        <v>66</v>
      </c>
      <c r="C35" s="309"/>
      <c r="D35" s="315">
        <v>1512069</v>
      </c>
      <c r="E35" s="315">
        <v>646483</v>
      </c>
      <c r="F35" s="312">
        <v>0</v>
      </c>
      <c r="G35" s="305">
        <v>0</v>
      </c>
      <c r="H35" s="305">
        <v>0</v>
      </c>
      <c r="I35" s="306">
        <v>646483</v>
      </c>
    </row>
    <row r="36" spans="1:9" ht="15.75">
      <c r="A36" s="67" t="s">
        <v>67</v>
      </c>
      <c r="B36" s="68" t="s">
        <v>68</v>
      </c>
      <c r="C36" s="67"/>
      <c r="D36" s="69">
        <v>2556027</v>
      </c>
      <c r="E36" s="69">
        <v>995266</v>
      </c>
      <c r="F36" s="170">
        <v>883092</v>
      </c>
      <c r="G36" s="171">
        <v>-532</v>
      </c>
      <c r="H36" s="171">
        <v>113104</v>
      </c>
      <c r="I36" s="172">
        <v>-398</v>
      </c>
    </row>
    <row r="37" spans="1:9" ht="15.75">
      <c r="A37" s="61" t="s">
        <v>69</v>
      </c>
      <c r="B37" s="59" t="s">
        <v>70</v>
      </c>
      <c r="C37" s="61"/>
      <c r="D37" s="53">
        <v>0</v>
      </c>
      <c r="E37" s="53">
        <v>0</v>
      </c>
      <c r="F37" s="131">
        <v>0</v>
      </c>
      <c r="G37" s="132">
        <v>0</v>
      </c>
      <c r="H37" s="132">
        <v>0</v>
      </c>
      <c r="I37" s="133">
        <v>0</v>
      </c>
    </row>
    <row r="38" spans="1:9" ht="15.75">
      <c r="A38" s="70" t="s">
        <v>71</v>
      </c>
      <c r="B38" s="70" t="s">
        <v>72</v>
      </c>
      <c r="C38" s="70"/>
      <c r="D38" s="71">
        <v>0</v>
      </c>
      <c r="E38" s="71">
        <v>0</v>
      </c>
      <c r="F38" s="167">
        <v>0</v>
      </c>
      <c r="G38" s="168">
        <v>0</v>
      </c>
      <c r="H38" s="3">
        <v>0</v>
      </c>
      <c r="I38" s="169">
        <v>0</v>
      </c>
    </row>
    <row r="39" spans="1:9" ht="15.75">
      <c r="A39" s="67" t="s">
        <v>73</v>
      </c>
      <c r="B39" s="68" t="s">
        <v>74</v>
      </c>
      <c r="C39" s="67"/>
      <c r="D39" s="69">
        <v>598281</v>
      </c>
      <c r="E39" s="69">
        <v>290777</v>
      </c>
      <c r="F39" s="170">
        <v>285847</v>
      </c>
      <c r="G39" s="171">
        <v>0</v>
      </c>
      <c r="H39" s="171">
        <v>4930</v>
      </c>
      <c r="I39" s="172">
        <v>0</v>
      </c>
    </row>
    <row r="40" spans="1:9" ht="15.75">
      <c r="A40" s="70" t="s">
        <v>75</v>
      </c>
      <c r="B40" s="70" t="s">
        <v>76</v>
      </c>
      <c r="C40" s="70"/>
      <c r="D40" s="71">
        <v>522233</v>
      </c>
      <c r="E40" s="71">
        <v>265434</v>
      </c>
      <c r="F40" s="167">
        <v>262794</v>
      </c>
      <c r="G40" s="168">
        <v>0</v>
      </c>
      <c r="H40" s="3">
        <v>2640</v>
      </c>
      <c r="I40" s="169">
        <v>0</v>
      </c>
    </row>
    <row r="41" spans="1:9" ht="15.75">
      <c r="A41" s="39" t="s">
        <v>77</v>
      </c>
      <c r="B41" s="39" t="s">
        <v>78</v>
      </c>
      <c r="C41" s="58"/>
      <c r="D41" s="51">
        <v>0</v>
      </c>
      <c r="E41" s="51">
        <v>0</v>
      </c>
      <c r="F41" s="149">
        <v>0</v>
      </c>
      <c r="G41" s="150">
        <v>0</v>
      </c>
      <c r="H41" s="150">
        <v>0</v>
      </c>
      <c r="I41" s="151">
        <v>0</v>
      </c>
    </row>
    <row r="42" spans="1:9" ht="15.75">
      <c r="A42" s="39" t="s">
        <v>79</v>
      </c>
      <c r="B42" s="39" t="s">
        <v>80</v>
      </c>
      <c r="C42" s="58"/>
      <c r="D42" s="51">
        <v>1365768</v>
      </c>
      <c r="E42" s="51">
        <v>86293</v>
      </c>
      <c r="F42" s="152">
        <v>86293</v>
      </c>
      <c r="G42" s="153">
        <v>0</v>
      </c>
      <c r="H42" s="153">
        <v>0</v>
      </c>
      <c r="I42" s="154">
        <v>0</v>
      </c>
    </row>
    <row r="43" spans="1:9" ht="15.75">
      <c r="A43" s="39" t="s">
        <v>81</v>
      </c>
      <c r="B43" s="39" t="s">
        <v>82</v>
      </c>
      <c r="C43" s="39"/>
      <c r="D43" s="51">
        <v>0</v>
      </c>
      <c r="E43" s="51">
        <v>0</v>
      </c>
      <c r="F43" s="152">
        <v>0</v>
      </c>
      <c r="G43" s="153">
        <v>0</v>
      </c>
      <c r="H43" s="153">
        <v>0</v>
      </c>
      <c r="I43" s="154">
        <v>0</v>
      </c>
    </row>
    <row r="44" spans="1:9" ht="15.75">
      <c r="A44" s="61" t="s">
        <v>83</v>
      </c>
      <c r="B44" s="62" t="s">
        <v>84</v>
      </c>
      <c r="C44" s="59"/>
      <c r="D44" s="53">
        <v>0</v>
      </c>
      <c r="E44" s="53">
        <v>0</v>
      </c>
      <c r="F44" s="131">
        <v>0</v>
      </c>
      <c r="G44" s="132">
        <v>0</v>
      </c>
      <c r="H44" s="132">
        <v>0</v>
      </c>
      <c r="I44" s="133">
        <v>0</v>
      </c>
    </row>
    <row r="45" spans="1:9" ht="15.75">
      <c r="A45" s="61" t="s">
        <v>85</v>
      </c>
      <c r="B45" s="62" t="s">
        <v>84</v>
      </c>
      <c r="C45" s="59"/>
      <c r="D45" s="53">
        <v>0</v>
      </c>
      <c r="E45" s="53">
        <v>0</v>
      </c>
      <c r="F45" s="131">
        <v>0</v>
      </c>
      <c r="G45" s="132">
        <v>0</v>
      </c>
      <c r="H45" s="132">
        <v>0</v>
      </c>
      <c r="I45" s="133">
        <v>0</v>
      </c>
    </row>
    <row r="46" spans="1:9" ht="15.75">
      <c r="A46" s="72" t="s">
        <v>86</v>
      </c>
      <c r="B46" s="72" t="s">
        <v>87</v>
      </c>
      <c r="C46" s="73"/>
      <c r="D46" s="74">
        <v>0</v>
      </c>
      <c r="E46" s="74">
        <v>0</v>
      </c>
      <c r="F46" s="173">
        <v>0</v>
      </c>
      <c r="G46" s="174">
        <v>0</v>
      </c>
      <c r="H46" s="174">
        <v>0</v>
      </c>
      <c r="I46" s="175">
        <v>0</v>
      </c>
    </row>
    <row r="47" spans="1:9" ht="15.75">
      <c r="A47" s="75" t="s">
        <v>88</v>
      </c>
      <c r="B47" s="76" t="s">
        <v>89</v>
      </c>
      <c r="C47" s="77"/>
      <c r="D47" s="78">
        <v>0</v>
      </c>
      <c r="E47" s="78">
        <v>0</v>
      </c>
      <c r="F47" s="176">
        <v>0</v>
      </c>
      <c r="G47" s="177">
        <v>0</v>
      </c>
      <c r="H47" s="177">
        <v>0</v>
      </c>
      <c r="I47" s="178">
        <v>0</v>
      </c>
    </row>
    <row r="48" spans="1:9" ht="15.75">
      <c r="A48" s="8" t="s">
        <v>90</v>
      </c>
      <c r="B48" s="8" t="s">
        <v>91</v>
      </c>
      <c r="C48" s="21"/>
      <c r="D48" s="22">
        <v>0</v>
      </c>
      <c r="E48" s="22">
        <v>0</v>
      </c>
      <c r="F48" s="179">
        <v>0</v>
      </c>
      <c r="G48" s="180">
        <v>0</v>
      </c>
      <c r="H48" s="180">
        <v>0</v>
      </c>
      <c r="I48" s="181">
        <v>0</v>
      </c>
    </row>
    <row r="49" spans="1:9" ht="19.5" thickBot="1">
      <c r="A49" s="87" t="s">
        <v>92</v>
      </c>
      <c r="B49" s="88" t="s">
        <v>93</v>
      </c>
      <c r="C49" s="88"/>
      <c r="D49" s="89">
        <v>7337062</v>
      </c>
      <c r="E49" s="89">
        <v>2592996</v>
      </c>
      <c r="F49" s="182">
        <v>1177683</v>
      </c>
      <c r="G49" s="183">
        <v>-9212</v>
      </c>
      <c r="H49" s="90">
        <v>-4881</v>
      </c>
      <c r="I49" s="184">
        <v>1429406</v>
      </c>
    </row>
    <row r="50" spans="1:9" ht="16.5" thickTop="1">
      <c r="A50" s="67" t="s">
        <v>94</v>
      </c>
      <c r="B50" s="68" t="s">
        <v>95</v>
      </c>
      <c r="C50" s="67"/>
      <c r="D50" s="83">
        <v>0</v>
      </c>
      <c r="E50" s="83">
        <v>0</v>
      </c>
      <c r="F50" s="185">
        <v>0</v>
      </c>
      <c r="G50" s="186">
        <v>0</v>
      </c>
      <c r="H50" s="186">
        <v>0</v>
      </c>
      <c r="I50" s="187">
        <v>0</v>
      </c>
    </row>
    <row r="51" spans="1:9" ht="15.75">
      <c r="A51" s="58" t="s">
        <v>96</v>
      </c>
      <c r="B51" s="39" t="s">
        <v>97</v>
      </c>
      <c r="C51" s="58"/>
      <c r="D51" s="79">
        <v>7337062</v>
      </c>
      <c r="E51" s="79">
        <v>1163590</v>
      </c>
      <c r="F51" s="188">
        <v>1177683</v>
      </c>
      <c r="G51" s="189">
        <v>-9212</v>
      </c>
      <c r="H51" s="189">
        <v>-4881</v>
      </c>
      <c r="I51" s="190">
        <v>0</v>
      </c>
    </row>
    <row r="52" spans="1:9" ht="15.75">
      <c r="A52" s="59" t="s">
        <v>98</v>
      </c>
      <c r="B52" s="59" t="s">
        <v>99</v>
      </c>
      <c r="C52" s="61"/>
      <c r="D52" s="80">
        <v>0</v>
      </c>
      <c r="E52" s="80">
        <v>0</v>
      </c>
      <c r="F52" s="191">
        <v>0</v>
      </c>
      <c r="G52" s="192">
        <v>0</v>
      </c>
      <c r="H52" s="192">
        <v>0</v>
      </c>
      <c r="I52" s="193">
        <v>0</v>
      </c>
    </row>
    <row r="53" spans="1:9" ht="15.75">
      <c r="A53" s="84" t="s">
        <v>100</v>
      </c>
      <c r="B53" s="84" t="s">
        <v>35</v>
      </c>
      <c r="C53" s="85"/>
      <c r="D53" s="86">
        <v>0</v>
      </c>
      <c r="E53" s="86">
        <v>0</v>
      </c>
      <c r="F53" s="194">
        <v>0</v>
      </c>
      <c r="G53" s="195">
        <v>0</v>
      </c>
      <c r="H53" s="195">
        <v>0</v>
      </c>
      <c r="I53" s="196">
        <v>0</v>
      </c>
    </row>
    <row r="54" spans="1:9" ht="15.75">
      <c r="A54" s="81"/>
      <c r="B54" s="82"/>
      <c r="C54" s="67"/>
      <c r="D54" s="83"/>
      <c r="E54" s="83">
        <v>0</v>
      </c>
      <c r="F54" s="185"/>
      <c r="G54" s="186"/>
      <c r="H54" s="186"/>
      <c r="I54" s="187"/>
    </row>
    <row r="55" spans="1:9" ht="15.75">
      <c r="A55" s="60" t="s">
        <v>101</v>
      </c>
      <c r="B55" s="32" t="s">
        <v>102</v>
      </c>
      <c r="C55" s="60"/>
      <c r="D55" s="33">
        <v>0</v>
      </c>
      <c r="E55" s="33">
        <v>1429406</v>
      </c>
      <c r="F55" s="164">
        <v>0</v>
      </c>
      <c r="G55" s="165">
        <v>0</v>
      </c>
      <c r="H55" s="165">
        <v>0</v>
      </c>
      <c r="I55" s="166">
        <v>1429406</v>
      </c>
    </row>
    <row r="56" spans="1:9" ht="19.5" thickBot="1">
      <c r="A56" s="4" t="s">
        <v>103</v>
      </c>
      <c r="B56" s="5" t="s">
        <v>104</v>
      </c>
      <c r="C56" s="6"/>
      <c r="D56" s="7">
        <v>0</v>
      </c>
      <c r="E56" s="7">
        <v>0</v>
      </c>
      <c r="F56" s="197">
        <v>0</v>
      </c>
      <c r="G56" s="198">
        <v>0</v>
      </c>
      <c r="H56" s="198">
        <v>0</v>
      </c>
      <c r="I56" s="199">
        <v>0</v>
      </c>
    </row>
    <row r="57" spans="1:9" ht="19.5" thickTop="1">
      <c r="A57" s="110" t="s">
        <v>105</v>
      </c>
      <c r="B57" s="111"/>
      <c r="C57" s="111"/>
      <c r="D57" s="120">
        <v>-3561173</v>
      </c>
      <c r="E57" s="120">
        <v>-1721120</v>
      </c>
      <c r="F57" s="200">
        <v>-2302502</v>
      </c>
      <c r="G57" s="201">
        <v>-8680</v>
      </c>
      <c r="H57" s="201">
        <v>573463</v>
      </c>
      <c r="I57" s="202">
        <v>16599</v>
      </c>
    </row>
    <row r="58" spans="1:9">
      <c r="A58" s="232">
        <v>0</v>
      </c>
      <c r="B58" s="233"/>
      <c r="C58" s="233"/>
      <c r="D58" s="234">
        <v>0</v>
      </c>
      <c r="E58" s="234">
        <v>0</v>
      </c>
      <c r="F58" s="235">
        <v>0</v>
      </c>
      <c r="G58" s="235">
        <v>0</v>
      </c>
      <c r="H58" s="235">
        <v>0</v>
      </c>
      <c r="I58" s="236">
        <v>0</v>
      </c>
    </row>
    <row r="59" spans="1:9" ht="19.5" thickBot="1">
      <c r="A59" s="40" t="s">
        <v>106</v>
      </c>
      <c r="B59" s="109" t="s">
        <v>107</v>
      </c>
      <c r="C59" s="109"/>
      <c r="D59" s="121">
        <v>3561173</v>
      </c>
      <c r="E59" s="121">
        <v>1721120</v>
      </c>
      <c r="F59" s="203">
        <v>2302502</v>
      </c>
      <c r="G59" s="204">
        <v>8680</v>
      </c>
      <c r="H59" s="204">
        <v>-573463</v>
      </c>
      <c r="I59" s="205">
        <v>-16599</v>
      </c>
    </row>
    <row r="60" spans="1:9" ht="16.5" thickTop="1">
      <c r="A60" s="23"/>
      <c r="B60" s="23"/>
      <c r="C60" s="23"/>
      <c r="D60" s="24"/>
      <c r="E60" s="105">
        <v>0</v>
      </c>
      <c r="F60" s="206"/>
      <c r="G60" s="207"/>
      <c r="H60" s="207"/>
      <c r="I60" s="208"/>
    </row>
    <row r="61" spans="1:9" ht="15.75">
      <c r="A61" s="61" t="s">
        <v>108</v>
      </c>
      <c r="B61" s="59" t="s">
        <v>109</v>
      </c>
      <c r="C61" s="61"/>
      <c r="D61" s="80">
        <v>0</v>
      </c>
      <c r="E61" s="80">
        <v>0</v>
      </c>
      <c r="F61" s="191">
        <v>0</v>
      </c>
      <c r="G61" s="192">
        <v>0</v>
      </c>
      <c r="H61" s="192">
        <v>0</v>
      </c>
      <c r="I61" s="193">
        <v>0</v>
      </c>
    </row>
    <row r="62" spans="1:9" ht="15.75">
      <c r="A62" s="93" t="s">
        <v>110</v>
      </c>
      <c r="B62" s="93" t="s">
        <v>111</v>
      </c>
      <c r="C62" s="93"/>
      <c r="D62" s="94">
        <v>0</v>
      </c>
      <c r="E62" s="94">
        <v>0</v>
      </c>
      <c r="F62" s="209">
        <v>0</v>
      </c>
      <c r="G62" s="210">
        <v>0</v>
      </c>
      <c r="H62" s="210">
        <v>0</v>
      </c>
      <c r="I62" s="211">
        <v>0</v>
      </c>
    </row>
    <row r="63" spans="1:9" ht="15.75">
      <c r="A63" s="95" t="s">
        <v>112</v>
      </c>
      <c r="B63" s="95" t="s">
        <v>113</v>
      </c>
      <c r="C63" s="95"/>
      <c r="D63" s="96">
        <v>0</v>
      </c>
      <c r="E63" s="96">
        <v>0</v>
      </c>
      <c r="F63" s="212">
        <v>0</v>
      </c>
      <c r="G63" s="213">
        <v>0</v>
      </c>
      <c r="H63" s="213">
        <v>0</v>
      </c>
      <c r="I63" s="214">
        <v>0</v>
      </c>
    </row>
    <row r="64" spans="1:9" ht="15.75">
      <c r="A64" s="95" t="s">
        <v>114</v>
      </c>
      <c r="B64" s="95" t="s">
        <v>115</v>
      </c>
      <c r="C64" s="95"/>
      <c r="D64" s="96">
        <v>0</v>
      </c>
      <c r="E64" s="96">
        <v>0</v>
      </c>
      <c r="F64" s="212">
        <v>0</v>
      </c>
      <c r="G64" s="213">
        <v>0</v>
      </c>
      <c r="H64" s="213">
        <v>0</v>
      </c>
      <c r="I64" s="214">
        <v>0</v>
      </c>
    </row>
    <row r="65" spans="1:9" ht="15.75">
      <c r="A65" s="95" t="s">
        <v>116</v>
      </c>
      <c r="B65" s="95" t="s">
        <v>117</v>
      </c>
      <c r="C65" s="95"/>
      <c r="D65" s="96">
        <v>0</v>
      </c>
      <c r="E65" s="96">
        <v>0</v>
      </c>
      <c r="F65" s="212">
        <v>0</v>
      </c>
      <c r="G65" s="213">
        <v>0</v>
      </c>
      <c r="H65" s="213">
        <v>0</v>
      </c>
      <c r="I65" s="214">
        <v>0</v>
      </c>
    </row>
    <row r="66" spans="1:9" ht="15.75">
      <c r="A66" s="95" t="s">
        <v>118</v>
      </c>
      <c r="B66" s="95" t="s">
        <v>119</v>
      </c>
      <c r="C66" s="95"/>
      <c r="D66" s="96">
        <v>0</v>
      </c>
      <c r="E66" s="96">
        <v>0</v>
      </c>
      <c r="F66" s="212">
        <v>0</v>
      </c>
      <c r="G66" s="213">
        <v>0</v>
      </c>
      <c r="H66" s="213">
        <v>0</v>
      </c>
      <c r="I66" s="214">
        <v>0</v>
      </c>
    </row>
    <row r="67" spans="1:9" ht="15.75">
      <c r="A67" s="97" t="s">
        <v>120</v>
      </c>
      <c r="B67" s="97" t="s">
        <v>121</v>
      </c>
      <c r="C67" s="97"/>
      <c r="D67" s="96">
        <v>0</v>
      </c>
      <c r="E67" s="96">
        <v>0</v>
      </c>
      <c r="F67" s="212">
        <v>0</v>
      </c>
      <c r="G67" s="213">
        <v>0</v>
      </c>
      <c r="H67" s="213">
        <v>0</v>
      </c>
      <c r="I67" s="214">
        <v>0</v>
      </c>
    </row>
    <row r="68" spans="1:9" ht="15.75">
      <c r="A68" s="98" t="s">
        <v>122</v>
      </c>
      <c r="B68" s="98" t="s">
        <v>123</v>
      </c>
      <c r="C68" s="98"/>
      <c r="D68" s="99">
        <v>0</v>
      </c>
      <c r="E68" s="99">
        <v>0</v>
      </c>
      <c r="F68" s="215">
        <v>0</v>
      </c>
      <c r="G68" s="216">
        <v>0</v>
      </c>
      <c r="H68" s="216">
        <v>0</v>
      </c>
      <c r="I68" s="217">
        <v>0</v>
      </c>
    </row>
    <row r="69" spans="1:9" ht="15.75">
      <c r="A69" s="67" t="s">
        <v>124</v>
      </c>
      <c r="B69" s="68" t="s">
        <v>125</v>
      </c>
      <c r="C69" s="67"/>
      <c r="D69" s="83">
        <v>0</v>
      </c>
      <c r="E69" s="83">
        <v>0</v>
      </c>
      <c r="F69" s="185">
        <v>0</v>
      </c>
      <c r="G69" s="186">
        <v>0</v>
      </c>
      <c r="H69" s="186">
        <v>0</v>
      </c>
      <c r="I69" s="187">
        <v>0</v>
      </c>
    </row>
    <row r="70" spans="1:9" ht="15.75">
      <c r="A70" s="61" t="s">
        <v>126</v>
      </c>
      <c r="B70" s="59" t="s">
        <v>127</v>
      </c>
      <c r="C70" s="61"/>
      <c r="D70" s="80">
        <v>0</v>
      </c>
      <c r="E70" s="80">
        <v>0</v>
      </c>
      <c r="F70" s="191">
        <v>0</v>
      </c>
      <c r="G70" s="192">
        <v>0</v>
      </c>
      <c r="H70" s="192">
        <v>0</v>
      </c>
      <c r="I70" s="193">
        <v>0</v>
      </c>
    </row>
    <row r="71" spans="1:9" ht="15.75">
      <c r="A71" s="93" t="s">
        <v>128</v>
      </c>
      <c r="B71" s="93" t="s">
        <v>129</v>
      </c>
      <c r="C71" s="93"/>
      <c r="D71" s="94">
        <v>0</v>
      </c>
      <c r="E71" s="94">
        <v>0</v>
      </c>
      <c r="F71" s="209">
        <v>0</v>
      </c>
      <c r="G71" s="210">
        <v>0</v>
      </c>
      <c r="H71" s="210">
        <v>0</v>
      </c>
      <c r="I71" s="211">
        <v>0</v>
      </c>
    </row>
    <row r="72" spans="1:9" ht="15.75">
      <c r="A72" s="95" t="s">
        <v>130</v>
      </c>
      <c r="B72" s="95" t="s">
        <v>131</v>
      </c>
      <c r="C72" s="95"/>
      <c r="D72" s="96">
        <v>0</v>
      </c>
      <c r="E72" s="96">
        <v>0</v>
      </c>
      <c r="F72" s="212">
        <v>0</v>
      </c>
      <c r="G72" s="213">
        <v>0</v>
      </c>
      <c r="H72" s="213">
        <v>0</v>
      </c>
      <c r="I72" s="214">
        <v>0</v>
      </c>
    </row>
    <row r="73" spans="1:9" ht="15.75">
      <c r="A73" s="95" t="s">
        <v>132</v>
      </c>
      <c r="B73" s="95" t="s">
        <v>133</v>
      </c>
      <c r="C73" s="95"/>
      <c r="D73" s="96">
        <v>0</v>
      </c>
      <c r="E73" s="96">
        <v>0</v>
      </c>
      <c r="F73" s="212">
        <v>0</v>
      </c>
      <c r="G73" s="213">
        <v>0</v>
      </c>
      <c r="H73" s="213">
        <v>0</v>
      </c>
      <c r="I73" s="214">
        <v>0</v>
      </c>
    </row>
    <row r="74" spans="1:9" ht="15.75">
      <c r="A74" s="95"/>
      <c r="B74" s="95"/>
      <c r="C74" s="95"/>
      <c r="D74" s="96"/>
      <c r="E74" s="96">
        <v>0</v>
      </c>
      <c r="F74" s="212"/>
      <c r="G74" s="213"/>
      <c r="H74" s="213"/>
      <c r="I74" s="214"/>
    </row>
    <row r="75" spans="1:9" ht="15.75">
      <c r="A75" s="95" t="s">
        <v>134</v>
      </c>
      <c r="B75" s="95" t="s">
        <v>135</v>
      </c>
      <c r="C75" s="95"/>
      <c r="D75" s="96">
        <v>0</v>
      </c>
      <c r="E75" s="96">
        <v>0</v>
      </c>
      <c r="F75" s="212">
        <v>0</v>
      </c>
      <c r="G75" s="213">
        <v>0</v>
      </c>
      <c r="H75" s="213">
        <v>0</v>
      </c>
      <c r="I75" s="214">
        <v>0</v>
      </c>
    </row>
    <row r="76" spans="1:9" ht="15.75">
      <c r="A76" s="100" t="s">
        <v>136</v>
      </c>
      <c r="B76" s="100" t="s">
        <v>137</v>
      </c>
      <c r="C76" s="100"/>
      <c r="D76" s="99">
        <v>0</v>
      </c>
      <c r="E76" s="99">
        <v>0</v>
      </c>
      <c r="F76" s="215">
        <v>0</v>
      </c>
      <c r="G76" s="216">
        <v>0</v>
      </c>
      <c r="H76" s="216">
        <v>0</v>
      </c>
      <c r="I76" s="217">
        <v>0</v>
      </c>
    </row>
    <row r="77" spans="1:9" ht="15.75">
      <c r="A77" s="67" t="s">
        <v>138</v>
      </c>
      <c r="B77" s="68" t="s">
        <v>139</v>
      </c>
      <c r="C77" s="67"/>
      <c r="D77" s="83">
        <v>0</v>
      </c>
      <c r="E77" s="83">
        <v>0</v>
      </c>
      <c r="F77" s="185">
        <v>0</v>
      </c>
      <c r="G77" s="186">
        <v>0</v>
      </c>
      <c r="H77" s="186">
        <v>0</v>
      </c>
      <c r="I77" s="187">
        <v>0</v>
      </c>
    </row>
    <row r="78" spans="1:9" ht="15.75">
      <c r="A78" s="58" t="s">
        <v>140</v>
      </c>
      <c r="B78" s="39" t="s">
        <v>141</v>
      </c>
      <c r="C78" s="58"/>
      <c r="D78" s="79">
        <v>0</v>
      </c>
      <c r="E78" s="79">
        <v>0</v>
      </c>
      <c r="F78" s="188">
        <v>0</v>
      </c>
      <c r="G78" s="189">
        <v>0</v>
      </c>
      <c r="H78" s="189">
        <v>0</v>
      </c>
      <c r="I78" s="190">
        <v>0</v>
      </c>
    </row>
    <row r="79" spans="1:9" ht="15.75">
      <c r="A79" s="61" t="s">
        <v>142</v>
      </c>
      <c r="B79" s="59" t="s">
        <v>143</v>
      </c>
      <c r="C79" s="61"/>
      <c r="D79" s="80">
        <v>-207628</v>
      </c>
      <c r="E79" s="80">
        <v>-708301</v>
      </c>
      <c r="F79" s="191">
        <v>-203557</v>
      </c>
      <c r="G79" s="192">
        <v>-499510</v>
      </c>
      <c r="H79" s="192">
        <v>3543</v>
      </c>
      <c r="I79" s="193">
        <v>-8777</v>
      </c>
    </row>
    <row r="80" spans="1:9" ht="15.75">
      <c r="A80" s="93" t="s">
        <v>144</v>
      </c>
      <c r="B80" s="93" t="s">
        <v>145</v>
      </c>
      <c r="C80" s="101"/>
      <c r="D80" s="94">
        <v>0</v>
      </c>
      <c r="E80" s="94">
        <v>0</v>
      </c>
      <c r="F80" s="209">
        <v>0</v>
      </c>
      <c r="G80" s="210">
        <v>0</v>
      </c>
      <c r="H80" s="210">
        <v>0</v>
      </c>
      <c r="I80" s="211">
        <v>0</v>
      </c>
    </row>
    <row r="81" spans="1:9" ht="15.75">
      <c r="A81" s="100" t="s">
        <v>146</v>
      </c>
      <c r="B81" s="100" t="s">
        <v>147</v>
      </c>
      <c r="C81" s="102"/>
      <c r="D81" s="99">
        <v>-207628</v>
      </c>
      <c r="E81" s="99">
        <v>-708301</v>
      </c>
      <c r="F81" s="215">
        <v>-203557</v>
      </c>
      <c r="G81" s="216">
        <v>-499510</v>
      </c>
      <c r="H81" s="216">
        <v>3543</v>
      </c>
      <c r="I81" s="217">
        <v>-8777</v>
      </c>
    </row>
    <row r="82" spans="1:9" ht="15.75">
      <c r="A82" s="67" t="s">
        <v>148</v>
      </c>
      <c r="B82" s="68" t="s">
        <v>149</v>
      </c>
      <c r="C82" s="92"/>
      <c r="D82" s="83">
        <v>-57127</v>
      </c>
      <c r="E82" s="83">
        <v>-64949</v>
      </c>
      <c r="F82" s="185">
        <v>-57127</v>
      </c>
      <c r="G82" s="186">
        <v>0</v>
      </c>
      <c r="H82" s="186">
        <v>0</v>
      </c>
      <c r="I82" s="187">
        <v>-7822</v>
      </c>
    </row>
    <row r="83" spans="1:9" ht="15.75">
      <c r="A83" s="58" t="s">
        <v>150</v>
      </c>
      <c r="B83" s="39" t="s">
        <v>151</v>
      </c>
      <c r="C83" s="58"/>
      <c r="D83" s="79">
        <v>1083971</v>
      </c>
      <c r="E83" s="79">
        <v>1083976</v>
      </c>
      <c r="F83" s="188">
        <v>0</v>
      </c>
      <c r="G83" s="189">
        <v>1083971</v>
      </c>
      <c r="H83" s="189">
        <v>5</v>
      </c>
      <c r="I83" s="190">
        <v>0</v>
      </c>
    </row>
    <row r="84" spans="1:9" ht="15.75">
      <c r="A84" s="91" t="s">
        <v>152</v>
      </c>
      <c r="B84" s="91" t="s">
        <v>153</v>
      </c>
      <c r="C84" s="91"/>
      <c r="D84" s="51">
        <v>-958971</v>
      </c>
      <c r="E84" s="51">
        <v>-687448</v>
      </c>
      <c r="F84" s="152">
        <v>-61265</v>
      </c>
      <c r="G84" s="153">
        <v>-567082</v>
      </c>
      <c r="H84" s="153">
        <v>-59101</v>
      </c>
      <c r="I84" s="154">
        <v>0</v>
      </c>
    </row>
    <row r="85" spans="1:9" ht="15.75">
      <c r="A85" s="39" t="s">
        <v>154</v>
      </c>
      <c r="B85" s="39" t="s">
        <v>155</v>
      </c>
      <c r="C85" s="91"/>
      <c r="D85" s="51">
        <v>0</v>
      </c>
      <c r="E85" s="51">
        <v>0</v>
      </c>
      <c r="F85" s="152">
        <v>0</v>
      </c>
      <c r="G85" s="153">
        <v>0</v>
      </c>
      <c r="H85" s="153">
        <v>0</v>
      </c>
      <c r="I85" s="154">
        <v>0</v>
      </c>
    </row>
    <row r="86" spans="1:9" ht="15.75">
      <c r="A86" s="39" t="s">
        <v>156</v>
      </c>
      <c r="B86" s="39" t="s">
        <v>157</v>
      </c>
      <c r="C86" s="39"/>
      <c r="D86" s="51">
        <v>4308567</v>
      </c>
      <c r="E86" s="51">
        <v>4308567</v>
      </c>
      <c r="F86" s="152">
        <v>4308567</v>
      </c>
      <c r="G86" s="153">
        <v>0</v>
      </c>
      <c r="H86" s="153">
        <v>0</v>
      </c>
      <c r="I86" s="154">
        <v>0</v>
      </c>
    </row>
    <row r="87" spans="1:9" ht="15.75">
      <c r="A87" s="39" t="s">
        <v>158</v>
      </c>
      <c r="B87" s="91" t="s">
        <v>159</v>
      </c>
      <c r="C87" s="39"/>
      <c r="D87" s="51">
        <v>-607639</v>
      </c>
      <c r="E87" s="51">
        <v>-2210725</v>
      </c>
      <c r="F87" s="152">
        <v>-2210725</v>
      </c>
      <c r="G87" s="153">
        <v>0</v>
      </c>
      <c r="H87" s="153">
        <v>0</v>
      </c>
      <c r="I87" s="154">
        <v>0</v>
      </c>
    </row>
    <row r="88" spans="1:9" ht="15.75">
      <c r="A88" s="59" t="s">
        <v>160</v>
      </c>
      <c r="B88" s="59" t="s">
        <v>161</v>
      </c>
      <c r="C88" s="59"/>
      <c r="D88" s="53">
        <v>0</v>
      </c>
      <c r="E88" s="53">
        <v>0</v>
      </c>
      <c r="F88" s="131">
        <v>526609</v>
      </c>
      <c r="G88" s="132">
        <v>-8699</v>
      </c>
      <c r="H88" s="132">
        <v>-517910</v>
      </c>
      <c r="I88" s="133">
        <v>0</v>
      </c>
    </row>
    <row r="89" spans="1:9" ht="16.5" thickBot="1">
      <c r="A89" s="103" t="s">
        <v>162</v>
      </c>
      <c r="B89" s="103" t="s">
        <v>163</v>
      </c>
      <c r="C89" s="103"/>
      <c r="D89" s="104">
        <v>0</v>
      </c>
      <c r="E89" s="104">
        <v>0</v>
      </c>
      <c r="F89" s="218">
        <v>4996</v>
      </c>
      <c r="G89" s="219">
        <v>-5296</v>
      </c>
      <c r="H89" s="219">
        <v>300</v>
      </c>
      <c r="I89" s="220">
        <v>0</v>
      </c>
    </row>
    <row r="90" spans="1:9" ht="15.75">
      <c r="A90" s="316">
        <v>0</v>
      </c>
      <c r="B90" s="237"/>
      <c r="C90" s="237"/>
      <c r="D90" s="238">
        <v>0</v>
      </c>
      <c r="E90" s="238">
        <v>0</v>
      </c>
      <c r="F90" s="239">
        <v>0</v>
      </c>
      <c r="G90" s="239">
        <v>0</v>
      </c>
      <c r="H90" s="239">
        <v>0</v>
      </c>
      <c r="I90" s="239">
        <v>0</v>
      </c>
    </row>
    <row r="91" spans="1:9" ht="15.75" customHeight="1">
      <c r="A91" s="25"/>
      <c r="B91" s="25"/>
      <c r="C91" s="25"/>
      <c r="D91" s="26"/>
      <c r="E91" s="244"/>
      <c r="F91" s="241"/>
      <c r="G91" s="19"/>
      <c r="H91" s="19"/>
      <c r="I91" s="1"/>
    </row>
    <row r="92" spans="1:9" ht="15.75">
      <c r="A92" s="263" t="s">
        <v>169</v>
      </c>
      <c r="B92" s="25"/>
      <c r="C92" s="25"/>
      <c r="D92" s="245"/>
      <c r="E92" s="2"/>
      <c r="F92" s="264" t="s">
        <v>170</v>
      </c>
      <c r="G92" s="264" t="s">
        <v>170</v>
      </c>
      <c r="H92" s="265"/>
      <c r="I92" s="284" t="s">
        <v>171</v>
      </c>
    </row>
    <row r="93" spans="1:9" ht="15.75">
      <c r="A93" s="246" t="s">
        <v>172</v>
      </c>
      <c r="B93" s="266"/>
      <c r="C93" s="266"/>
      <c r="D93" s="267"/>
      <c r="E93" s="267"/>
      <c r="F93" s="323" t="s">
        <v>173</v>
      </c>
      <c r="G93" s="323"/>
      <c r="H93" s="268"/>
      <c r="I93" s="247" t="s">
        <v>174</v>
      </c>
    </row>
    <row r="94" spans="1:9" ht="15.75">
      <c r="A94" s="242" t="s">
        <v>175</v>
      </c>
      <c r="B94" s="29"/>
      <c r="C94" s="29"/>
      <c r="D94" s="280"/>
      <c r="E94" s="269"/>
      <c r="F94" s="19"/>
      <c r="G94" s="19"/>
      <c r="H94" s="19"/>
      <c r="I94" s="19"/>
    </row>
    <row r="95" spans="1:9" ht="15.75">
      <c r="A95" s="265"/>
      <c r="B95" s="27"/>
      <c r="C95" s="25"/>
      <c r="D95" s="322" t="s">
        <v>176</v>
      </c>
      <c r="E95" s="322"/>
      <c r="F95" s="19"/>
      <c r="G95" s="19"/>
      <c r="H95" s="19"/>
      <c r="I95" s="19"/>
    </row>
    <row r="96" spans="1:9">
      <c r="A96" s="29"/>
      <c r="B96" s="1"/>
      <c r="C96" s="1"/>
      <c r="D96" s="19"/>
      <c r="E96" s="19"/>
      <c r="F96" s="19"/>
      <c r="G96" s="19"/>
      <c r="H96" s="19"/>
      <c r="I96" s="19"/>
    </row>
    <row r="97" spans="1:9">
      <c r="A97" s="1"/>
      <c r="B97" s="1"/>
      <c r="C97" s="1"/>
      <c r="D97" s="19"/>
      <c r="E97" s="19"/>
      <c r="F97" s="19"/>
      <c r="G97" s="19"/>
      <c r="H97" s="19"/>
      <c r="I97" s="19"/>
    </row>
    <row r="98" spans="1:9" ht="15.75">
      <c r="A98" s="243" t="s">
        <v>177</v>
      </c>
      <c r="B98" s="25"/>
      <c r="C98" s="25"/>
      <c r="D98" s="269"/>
      <c r="E98" s="269"/>
      <c r="F98" s="19"/>
      <c r="G98" s="243" t="s">
        <v>178</v>
      </c>
      <c r="H98" s="281"/>
      <c r="I98" s="270"/>
    </row>
    <row r="99" spans="1:9" ht="15.75">
      <c r="A99" s="1"/>
      <c r="B99" s="1"/>
      <c r="C99" s="1"/>
      <c r="D99" s="322" t="s">
        <v>176</v>
      </c>
      <c r="E99" s="322"/>
      <c r="F99" s="271"/>
      <c r="G99" s="19"/>
      <c r="H99" s="322" t="s">
        <v>179</v>
      </c>
      <c r="I99" s="322"/>
    </row>
  </sheetData>
  <mergeCells count="8">
    <mergeCell ref="H4:I4"/>
    <mergeCell ref="H5:I7"/>
    <mergeCell ref="H99:I99"/>
    <mergeCell ref="D99:E99"/>
    <mergeCell ref="F93:G93"/>
    <mergeCell ref="D95:E95"/>
    <mergeCell ref="D10:D11"/>
    <mergeCell ref="E10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4"/>
  <sheetViews>
    <sheetView zoomScale="60" zoomScaleNormal="60" workbookViewId="0">
      <selection activeCell="R39" sqref="R39"/>
    </sheetView>
  </sheetViews>
  <sheetFormatPr defaultRowHeight="15"/>
  <cols>
    <col min="1" max="1" width="1.5703125" customWidth="1"/>
    <col min="2" max="2" width="59.28515625" customWidth="1"/>
    <col min="3" max="10" width="16.7109375" customWidth="1"/>
  </cols>
  <sheetData>
    <row r="1" spans="1:10" ht="18.75">
      <c r="A1" s="588"/>
      <c r="B1" s="589"/>
      <c r="C1" s="589"/>
      <c r="D1" s="589"/>
      <c r="E1" s="590"/>
      <c r="F1" s="591"/>
      <c r="G1" s="591"/>
      <c r="H1" s="591"/>
      <c r="I1" s="590"/>
      <c r="J1" s="590"/>
    </row>
    <row r="2" spans="1:10" ht="15.75">
      <c r="A2" s="588"/>
      <c r="B2" s="589"/>
      <c r="C2" s="589"/>
      <c r="D2" s="589"/>
      <c r="E2" s="590"/>
      <c r="F2" s="592"/>
      <c r="G2" s="592"/>
      <c r="H2" s="592"/>
      <c r="I2" s="590"/>
      <c r="J2" s="590"/>
    </row>
    <row r="3" spans="1:10" ht="15.75">
      <c r="A3" s="588"/>
      <c r="B3" s="589"/>
      <c r="C3" s="589"/>
      <c r="D3" s="589"/>
      <c r="E3" s="590"/>
      <c r="F3" s="592"/>
      <c r="G3" s="592"/>
      <c r="H3" s="592"/>
      <c r="I3" s="590"/>
      <c r="J3" s="590"/>
    </row>
    <row r="4" spans="1:10" ht="15.75">
      <c r="A4" s="588"/>
      <c r="B4" s="589"/>
      <c r="C4" s="589"/>
      <c r="D4" s="589"/>
      <c r="E4" s="590"/>
      <c r="F4" s="592"/>
      <c r="G4" s="592"/>
      <c r="H4" s="592"/>
      <c r="I4" s="590"/>
      <c r="J4" s="590"/>
    </row>
    <row r="5" spans="1:10" ht="15.75">
      <c r="A5" s="588"/>
      <c r="B5" s="589"/>
      <c r="C5" s="589"/>
      <c r="D5" s="589"/>
      <c r="E5" s="590"/>
      <c r="F5" s="592"/>
      <c r="G5" s="592"/>
      <c r="H5" s="592"/>
      <c r="I5" s="590"/>
      <c r="J5" s="590"/>
    </row>
    <row r="6" spans="1:10" ht="15.75">
      <c r="A6" s="588"/>
      <c r="B6" s="589"/>
      <c r="C6" s="589"/>
      <c r="D6" s="589"/>
      <c r="E6" s="590"/>
      <c r="F6" s="592"/>
      <c r="G6" s="592"/>
      <c r="H6" s="592"/>
      <c r="I6" s="590"/>
      <c r="J6" s="590"/>
    </row>
    <row r="7" spans="1:10" ht="20.25">
      <c r="A7" s="588"/>
      <c r="B7" s="593"/>
      <c r="C7" s="593"/>
      <c r="D7" s="593"/>
      <c r="E7" s="590"/>
      <c r="F7" s="590"/>
      <c r="G7" s="590"/>
      <c r="H7" s="590"/>
      <c r="I7" s="590"/>
      <c r="J7" s="590"/>
    </row>
    <row r="8" spans="1:10" ht="21" thickBot="1">
      <c r="A8" s="588"/>
      <c r="B8" s="594" t="str">
        <f>VLOOKUP(E15,SMETKA,3,FALSE)</f>
        <v xml:space="preserve">                   ОТЧЕТ ЗА КАСОВОТО ИЗПЪЛНЕНИЕ НА СМЕТКИТЕ ЗА ЧУЖДИ СРЕДСТВА</v>
      </c>
      <c r="C8" s="595"/>
      <c r="D8" s="595"/>
      <c r="E8" s="596"/>
      <c r="F8" s="596"/>
      <c r="G8" s="596"/>
      <c r="H8" s="596"/>
      <c r="I8" s="596"/>
      <c r="J8" s="597"/>
    </row>
    <row r="9" spans="1:10" ht="21" thickTop="1">
      <c r="A9" s="588"/>
      <c r="B9" s="593"/>
      <c r="C9" s="593"/>
      <c r="D9" s="593"/>
      <c r="E9" s="590"/>
      <c r="F9" s="590"/>
      <c r="G9" s="590"/>
      <c r="H9" s="590"/>
      <c r="I9" s="590"/>
      <c r="J9" s="590"/>
    </row>
    <row r="10" spans="1:10" ht="18.75">
      <c r="A10" s="588"/>
      <c r="B10" s="598"/>
      <c r="C10" s="598"/>
      <c r="D10" s="598"/>
      <c r="E10" s="590"/>
      <c r="F10" s="599"/>
      <c r="G10" s="599"/>
      <c r="H10" s="599"/>
      <c r="I10" s="590"/>
      <c r="J10" s="590"/>
    </row>
    <row r="11" spans="1:10" ht="18.75">
      <c r="A11" s="588"/>
      <c r="B11" s="600" t="str">
        <f>+[1]OTCHET!B9</f>
        <v>АГРАРЕН УНИВЕРСИТЕТ-ПЛОВДИВ</v>
      </c>
      <c r="C11" s="600"/>
      <c r="D11" s="600"/>
      <c r="E11" s="601" t="s">
        <v>2</v>
      </c>
      <c r="F11" s="602">
        <f>[1]OTCHET!F9</f>
        <v>43646</v>
      </c>
      <c r="G11" s="603" t="s">
        <v>3</v>
      </c>
      <c r="H11" s="604" t="str">
        <f>+[1]OTCHET!H9</f>
        <v>000 455 464</v>
      </c>
      <c r="I11" s="605">
        <f>+[1]OTCHET!I9</f>
        <v>0</v>
      </c>
      <c r="J11" s="606"/>
    </row>
    <row r="12" spans="1:10" ht="18.75">
      <c r="A12" s="588"/>
      <c r="B12" s="607" t="s">
        <v>5</v>
      </c>
      <c r="C12" s="608"/>
      <c r="D12" s="598"/>
      <c r="E12" s="590"/>
      <c r="F12" s="609"/>
      <c r="G12" s="590"/>
      <c r="H12" s="610"/>
      <c r="I12" s="611" t="s">
        <v>6</v>
      </c>
      <c r="J12" s="611"/>
    </row>
    <row r="13" spans="1:10" ht="19.5">
      <c r="A13" s="588"/>
      <c r="B13" s="612" t="str">
        <f>+[1]OTCHET!B12</f>
        <v>Аграрен университет - Пловдив</v>
      </c>
      <c r="C13" s="608"/>
      <c r="D13" s="608"/>
      <c r="E13" s="613" t="str">
        <f>+[1]OTCHET!E12</f>
        <v>код по ЕБК:</v>
      </c>
      <c r="F13" s="614" t="str">
        <f>+[1]OTCHET!F12</f>
        <v>1722</v>
      </c>
      <c r="G13" s="590"/>
      <c r="H13" s="610"/>
      <c r="I13" s="615"/>
      <c r="J13" s="615"/>
    </row>
    <row r="14" spans="1:10" ht="15.75">
      <c r="A14" s="588"/>
      <c r="B14" s="616" t="s">
        <v>10</v>
      </c>
      <c r="C14" s="617"/>
      <c r="D14" s="617"/>
      <c r="E14" s="617"/>
      <c r="F14" s="617"/>
      <c r="G14" s="617"/>
      <c r="H14" s="610"/>
      <c r="I14" s="615"/>
      <c r="J14" s="615"/>
    </row>
    <row r="15" spans="1:10" ht="19.5">
      <c r="A15" s="588"/>
      <c r="B15" s="618" t="s">
        <v>11</v>
      </c>
      <c r="C15" s="619"/>
      <c r="D15" s="619"/>
      <c r="E15" s="620">
        <f>+[1]OTCHET!E15</f>
        <v>33</v>
      </c>
      <c r="F15" s="621" t="str">
        <f>[1]OTCHET!F15</f>
        <v>Чужди средства</v>
      </c>
      <c r="G15" s="617"/>
      <c r="H15" s="622"/>
      <c r="I15" s="622"/>
      <c r="J15" s="601"/>
    </row>
    <row r="16" spans="1:10" ht="16.5" thickBot="1">
      <c r="A16" s="588"/>
      <c r="B16" s="623"/>
      <c r="C16" s="623"/>
      <c r="D16" s="623"/>
      <c r="E16" s="624"/>
      <c r="F16" s="624"/>
      <c r="G16" s="624"/>
      <c r="H16" s="624"/>
      <c r="I16" s="624"/>
      <c r="J16" s="625" t="s">
        <v>13</v>
      </c>
    </row>
    <row r="17" spans="1:10" ht="15.75">
      <c r="A17" s="588"/>
      <c r="B17" s="328"/>
      <c r="C17" s="329" t="s">
        <v>14</v>
      </c>
      <c r="D17" s="329"/>
      <c r="E17" s="330" t="s">
        <v>15</v>
      </c>
      <c r="F17" s="331" t="s">
        <v>16</v>
      </c>
      <c r="G17" s="332" t="s">
        <v>17</v>
      </c>
      <c r="H17" s="333"/>
      <c r="I17" s="334"/>
      <c r="J17" s="335"/>
    </row>
    <row r="18" spans="1:10" ht="94.5">
      <c r="A18" s="588"/>
      <c r="B18" s="336" t="s">
        <v>18</v>
      </c>
      <c r="C18" s="337"/>
      <c r="D18" s="337"/>
      <c r="E18" s="338"/>
      <c r="F18" s="339"/>
      <c r="G18" s="340" t="s">
        <v>19</v>
      </c>
      <c r="H18" s="341" t="s">
        <v>20</v>
      </c>
      <c r="I18" s="341" t="s">
        <v>21</v>
      </c>
      <c r="J18" s="342" t="s">
        <v>22</v>
      </c>
    </row>
    <row r="19" spans="1:10" ht="15.75">
      <c r="A19" s="588"/>
      <c r="B19" s="343"/>
      <c r="C19" s="343"/>
      <c r="D19" s="343"/>
      <c r="E19" s="344"/>
      <c r="F19" s="344"/>
      <c r="G19" s="345"/>
      <c r="H19" s="346"/>
      <c r="I19" s="346"/>
      <c r="J19" s="347"/>
    </row>
    <row r="20" spans="1:10" ht="15.75">
      <c r="A20" s="588"/>
      <c r="B20" s="348" t="s">
        <v>23</v>
      </c>
      <c r="C20" s="349"/>
      <c r="D20" s="349"/>
      <c r="E20" s="350" t="s">
        <v>24</v>
      </c>
      <c r="F20" s="350" t="s">
        <v>25</v>
      </c>
      <c r="G20" s="351" t="s">
        <v>26</v>
      </c>
      <c r="H20" s="352" t="s">
        <v>27</v>
      </c>
      <c r="I20" s="352" t="s">
        <v>28</v>
      </c>
      <c r="J20" s="353" t="s">
        <v>29</v>
      </c>
    </row>
    <row r="21" spans="1:10" ht="15.75">
      <c r="A21" s="588"/>
      <c r="B21" s="354"/>
      <c r="C21" s="354"/>
      <c r="D21" s="354"/>
      <c r="E21" s="355"/>
      <c r="F21" s="355"/>
      <c r="G21" s="356"/>
      <c r="H21" s="357"/>
      <c r="I21" s="357"/>
      <c r="J21" s="358"/>
    </row>
    <row r="22" spans="1:10" ht="19.5" thickBot="1">
      <c r="A22" s="588">
        <v>10</v>
      </c>
      <c r="B22" s="359" t="s">
        <v>30</v>
      </c>
      <c r="C22" s="360" t="s">
        <v>31</v>
      </c>
      <c r="D22" s="361"/>
      <c r="E22" s="362">
        <f t="shared" ref="E22:J22" si="0">+E23+E25+E36+E37</f>
        <v>0</v>
      </c>
      <c r="F22" s="362">
        <f t="shared" si="0"/>
        <v>0</v>
      </c>
      <c r="G22" s="363">
        <f t="shared" si="0"/>
        <v>0</v>
      </c>
      <c r="H22" s="364">
        <f t="shared" si="0"/>
        <v>0</v>
      </c>
      <c r="I22" s="364">
        <f t="shared" si="0"/>
        <v>0</v>
      </c>
      <c r="J22" s="365">
        <f t="shared" si="0"/>
        <v>0</v>
      </c>
    </row>
    <row r="23" spans="1:10" ht="16.5" thickTop="1">
      <c r="A23" s="588">
        <v>15</v>
      </c>
      <c r="B23" s="366" t="s">
        <v>32</v>
      </c>
      <c r="C23" s="366" t="s">
        <v>33</v>
      </c>
      <c r="D23" s="366"/>
      <c r="E23" s="367">
        <f>[1]OTCHET!E22+[1]OTCHET!E28+[1]OTCHET!E33+[1]OTCHET!E39+[1]OTCHET!E47+[1]OTCHET!E52+[1]OTCHET!E58+[1]OTCHET!E61+[1]OTCHET!E64+[1]OTCHET!E65+[1]OTCHET!E72+[1]OTCHET!E73</f>
        <v>0</v>
      </c>
      <c r="F23" s="367">
        <f t="shared" ref="F23:F88" si="1">+G23+H23+I23+J23</f>
        <v>0</v>
      </c>
      <c r="G23" s="368">
        <f>[1]OTCHET!G22+[1]OTCHET!G28+[1]OTCHET!G33+[1]OTCHET!G39+[1]OTCHET!G47+[1]OTCHET!G52+[1]OTCHET!G58+[1]OTCHET!G61+[1]OTCHET!G64+[1]OTCHET!G65+[1]OTCHET!G72+[1]OTCHET!G73</f>
        <v>0</v>
      </c>
      <c r="H23" s="369">
        <f>[1]OTCHET!H22+[1]OTCHET!H28+[1]OTCHET!H33+[1]OTCHET!H39+[1]OTCHET!H47+[1]OTCHET!H52+[1]OTCHET!H58+[1]OTCHET!H61+[1]OTCHET!H64+[1]OTCHET!H65+[1]OTCHET!H72+[1]OTCHET!H73</f>
        <v>0</v>
      </c>
      <c r="I23" s="369">
        <f>[1]OTCHET!I22+[1]OTCHET!I28+[1]OTCHET!I33+[1]OTCHET!I39+[1]OTCHET!I47+[1]OTCHET!I52+[1]OTCHET!I58+[1]OTCHET!I61+[1]OTCHET!I64+[1]OTCHET!I65+[1]OTCHET!I72+[1]OTCHET!I73</f>
        <v>0</v>
      </c>
      <c r="J23" s="370">
        <f>[1]OTCHET!J22+[1]OTCHET!J28+[1]OTCHET!J33+[1]OTCHET!J39+[1]OTCHET!J47+[1]OTCHET!J52+[1]OTCHET!J58+[1]OTCHET!J61+[1]OTCHET!J64+[1]OTCHET!J65+[1]OTCHET!J72+[1]OTCHET!J73</f>
        <v>0</v>
      </c>
    </row>
    <row r="24" spans="1:10" ht="15.75">
      <c r="A24" s="588"/>
      <c r="B24" s="371" t="s">
        <v>34</v>
      </c>
      <c r="C24" s="371" t="s">
        <v>35</v>
      </c>
      <c r="D24" s="371"/>
      <c r="E24" s="372"/>
      <c r="F24" s="372">
        <f t="shared" si="1"/>
        <v>0</v>
      </c>
      <c r="G24" s="373"/>
      <c r="H24" s="374"/>
      <c r="I24" s="374"/>
      <c r="J24" s="375"/>
    </row>
    <row r="25" spans="1:10" ht="15.75">
      <c r="A25" s="588">
        <v>20</v>
      </c>
      <c r="B25" s="376" t="s">
        <v>36</v>
      </c>
      <c r="C25" s="376" t="s">
        <v>37</v>
      </c>
      <c r="D25" s="376"/>
      <c r="E25" s="377">
        <f>+E26+E30+E31+E32+E33</f>
        <v>0</v>
      </c>
      <c r="F25" s="377">
        <f>+F26+F30+F31+F32+F33</f>
        <v>0</v>
      </c>
      <c r="G25" s="378">
        <f t="shared" ref="G25:J25" si="2">+G26+G30+G31+G32+G33</f>
        <v>0</v>
      </c>
      <c r="H25" s="379">
        <f>+H26+H30+H31+H32+H33</f>
        <v>0</v>
      </c>
      <c r="I25" s="379">
        <f>+I26+I30+I31+I32+I33</f>
        <v>0</v>
      </c>
      <c r="J25" s="380">
        <f>+J26+J30+J31+J32+J33</f>
        <v>0</v>
      </c>
    </row>
    <row r="26" spans="1:10" ht="15.75">
      <c r="A26" s="588">
        <v>25</v>
      </c>
      <c r="B26" s="381" t="s">
        <v>38</v>
      </c>
      <c r="C26" s="381" t="s">
        <v>39</v>
      </c>
      <c r="D26" s="381"/>
      <c r="E26" s="382">
        <f>[1]OTCHET!E74</f>
        <v>0</v>
      </c>
      <c r="F26" s="382">
        <f t="shared" si="1"/>
        <v>0</v>
      </c>
      <c r="G26" s="383">
        <f>[1]OTCHET!G74</f>
        <v>0</v>
      </c>
      <c r="H26" s="384">
        <f>[1]OTCHET!H74</f>
        <v>0</v>
      </c>
      <c r="I26" s="384">
        <f>[1]OTCHET!I74</f>
        <v>0</v>
      </c>
      <c r="J26" s="385">
        <f>[1]OTCHET!J74</f>
        <v>0</v>
      </c>
    </row>
    <row r="27" spans="1:10" ht="15.75">
      <c r="A27" s="588">
        <v>26</v>
      </c>
      <c r="B27" s="386" t="s">
        <v>40</v>
      </c>
      <c r="C27" s="387" t="s">
        <v>41</v>
      </c>
      <c r="D27" s="386"/>
      <c r="E27" s="388">
        <f>[1]OTCHET!E75</f>
        <v>0</v>
      </c>
      <c r="F27" s="388">
        <f t="shared" si="1"/>
        <v>0</v>
      </c>
      <c r="G27" s="389">
        <f>[1]OTCHET!G75</f>
        <v>0</v>
      </c>
      <c r="H27" s="390">
        <f>[1]OTCHET!H75</f>
        <v>0</v>
      </c>
      <c r="I27" s="390">
        <f>[1]OTCHET!I75</f>
        <v>0</v>
      </c>
      <c r="J27" s="391">
        <f>[1]OTCHET!J75</f>
        <v>0</v>
      </c>
    </row>
    <row r="28" spans="1:10" ht="15.75">
      <c r="A28" s="588">
        <v>30</v>
      </c>
      <c r="B28" s="392" t="s">
        <v>42</v>
      </c>
      <c r="C28" s="393" t="s">
        <v>43</v>
      </c>
      <c r="D28" s="392"/>
      <c r="E28" s="394">
        <f>[1]OTCHET!E77</f>
        <v>0</v>
      </c>
      <c r="F28" s="394">
        <f t="shared" si="1"/>
        <v>0</v>
      </c>
      <c r="G28" s="395">
        <f>[1]OTCHET!G77</f>
        <v>0</v>
      </c>
      <c r="H28" s="396">
        <f>[1]OTCHET!H77</f>
        <v>0</v>
      </c>
      <c r="I28" s="396">
        <f>[1]OTCHET!I77</f>
        <v>0</v>
      </c>
      <c r="J28" s="397">
        <f>[1]OTCHET!J77</f>
        <v>0</v>
      </c>
    </row>
    <row r="29" spans="1:10" ht="15.75">
      <c r="A29" s="588">
        <v>35</v>
      </c>
      <c r="B29" s="398" t="s">
        <v>44</v>
      </c>
      <c r="C29" s="399" t="s">
        <v>45</v>
      </c>
      <c r="D29" s="398"/>
      <c r="E29" s="400">
        <f>+[1]OTCHET!E78+[1]OTCHET!E79</f>
        <v>0</v>
      </c>
      <c r="F29" s="400">
        <f t="shared" si="1"/>
        <v>0</v>
      </c>
      <c r="G29" s="401">
        <f>+[1]OTCHET!G78+[1]OTCHET!G79</f>
        <v>0</v>
      </c>
      <c r="H29" s="402">
        <f>+[1]OTCHET!H78+[1]OTCHET!H79</f>
        <v>0</v>
      </c>
      <c r="I29" s="402">
        <f>+[1]OTCHET!I78+[1]OTCHET!I79</f>
        <v>0</v>
      </c>
      <c r="J29" s="403">
        <f>+[1]OTCHET!J78+[1]OTCHET!J79</f>
        <v>0</v>
      </c>
    </row>
    <row r="30" spans="1:10" ht="15.75">
      <c r="A30" s="588">
        <v>40</v>
      </c>
      <c r="B30" s="404" t="s">
        <v>46</v>
      </c>
      <c r="C30" s="404" t="s">
        <v>47</v>
      </c>
      <c r="D30" s="404"/>
      <c r="E30" s="405">
        <f>[1]OTCHET!E90+[1]OTCHET!E93+[1]OTCHET!E94</f>
        <v>0</v>
      </c>
      <c r="F30" s="405">
        <f t="shared" si="1"/>
        <v>0</v>
      </c>
      <c r="G30" s="406">
        <f>[1]OTCHET!G90+[1]OTCHET!G93+[1]OTCHET!G94</f>
        <v>0</v>
      </c>
      <c r="H30" s="407">
        <f>[1]OTCHET!H90+[1]OTCHET!H93+[1]OTCHET!H94</f>
        <v>0</v>
      </c>
      <c r="I30" s="407">
        <f>[1]OTCHET!I90+[1]OTCHET!I93+[1]OTCHET!I94</f>
        <v>0</v>
      </c>
      <c r="J30" s="408">
        <f>[1]OTCHET!J90+[1]OTCHET!J93+[1]OTCHET!J94</f>
        <v>0</v>
      </c>
    </row>
    <row r="31" spans="1:10" ht="15.75">
      <c r="A31" s="588">
        <v>45</v>
      </c>
      <c r="B31" s="409" t="s">
        <v>48</v>
      </c>
      <c r="C31" s="409" t="s">
        <v>49</v>
      </c>
      <c r="D31" s="409"/>
      <c r="E31" s="410">
        <f>[1]OTCHET!E108</f>
        <v>0</v>
      </c>
      <c r="F31" s="410">
        <f t="shared" si="1"/>
        <v>0</v>
      </c>
      <c r="G31" s="411">
        <f>[1]OTCHET!G108</f>
        <v>0</v>
      </c>
      <c r="H31" s="412">
        <f>[1]OTCHET!H108</f>
        <v>0</v>
      </c>
      <c r="I31" s="412">
        <f>[1]OTCHET!I108</f>
        <v>0</v>
      </c>
      <c r="J31" s="413">
        <f>[1]OTCHET!J108</f>
        <v>0</v>
      </c>
    </row>
    <row r="32" spans="1:10" ht="15.75">
      <c r="A32" s="588">
        <v>50</v>
      </c>
      <c r="B32" s="409" t="s">
        <v>50</v>
      </c>
      <c r="C32" s="409" t="s">
        <v>51</v>
      </c>
      <c r="D32" s="409"/>
      <c r="E32" s="410">
        <f>[1]OTCHET!E112+[1]OTCHET!E121+[1]OTCHET!E137+[1]OTCHET!E138</f>
        <v>0</v>
      </c>
      <c r="F32" s="410">
        <f t="shared" si="1"/>
        <v>0</v>
      </c>
      <c r="G32" s="411">
        <f>[1]OTCHET!G112+[1]OTCHET!G121+[1]OTCHET!G137+[1]OTCHET!G138</f>
        <v>0</v>
      </c>
      <c r="H32" s="412">
        <f>[1]OTCHET!H112+[1]OTCHET!H121+[1]OTCHET!H137+[1]OTCHET!H138</f>
        <v>0</v>
      </c>
      <c r="I32" s="412">
        <f>[1]OTCHET!I112+[1]OTCHET!I121+[1]OTCHET!I137+[1]OTCHET!I138</f>
        <v>0</v>
      </c>
      <c r="J32" s="413">
        <f>[1]OTCHET!J112+[1]OTCHET!J121+[1]OTCHET!J137+[1]OTCHET!J138</f>
        <v>0</v>
      </c>
    </row>
    <row r="33" spans="1:10" ht="15.75">
      <c r="A33" s="588">
        <v>51</v>
      </c>
      <c r="B33" s="414" t="s">
        <v>52</v>
      </c>
      <c r="C33" s="415" t="s">
        <v>53</v>
      </c>
      <c r="D33" s="414"/>
      <c r="E33" s="372">
        <f>[1]OTCHET!E125</f>
        <v>0</v>
      </c>
      <c r="F33" s="372">
        <f t="shared" si="1"/>
        <v>0</v>
      </c>
      <c r="G33" s="373">
        <f>[1]OTCHET!G125</f>
        <v>0</v>
      </c>
      <c r="H33" s="374">
        <f>[1]OTCHET!H125</f>
        <v>0</v>
      </c>
      <c r="I33" s="374">
        <f>[1]OTCHET!I125</f>
        <v>0</v>
      </c>
      <c r="J33" s="375">
        <f>[1]OTCHET!J125</f>
        <v>0</v>
      </c>
    </row>
    <row r="34" spans="1:10" ht="16.5" thickBot="1">
      <c r="A34" s="588">
        <v>52</v>
      </c>
      <c r="B34" s="416"/>
      <c r="C34" s="417"/>
      <c r="D34" s="417"/>
      <c r="E34" s="418"/>
      <c r="F34" s="418">
        <f t="shared" si="1"/>
        <v>0</v>
      </c>
      <c r="G34" s="419"/>
      <c r="H34" s="420"/>
      <c r="I34" s="420"/>
      <c r="J34" s="421"/>
    </row>
    <row r="35" spans="1:10" ht="15.75">
      <c r="A35" s="588"/>
      <c r="B35" s="422"/>
      <c r="C35" s="422"/>
      <c r="D35" s="422"/>
      <c r="E35" s="423"/>
      <c r="F35" s="423">
        <f t="shared" si="1"/>
        <v>0</v>
      </c>
      <c r="G35" s="424"/>
      <c r="H35" s="425"/>
      <c r="I35" s="425"/>
      <c r="J35" s="426"/>
    </row>
    <row r="36" spans="1:10" ht="15.75">
      <c r="A36" s="588">
        <v>60</v>
      </c>
      <c r="B36" s="427" t="s">
        <v>54</v>
      </c>
      <c r="C36" s="427" t="s">
        <v>55</v>
      </c>
      <c r="D36" s="427"/>
      <c r="E36" s="428">
        <f>+[1]OTCHET!E139</f>
        <v>0</v>
      </c>
      <c r="F36" s="428">
        <f t="shared" si="1"/>
        <v>0</v>
      </c>
      <c r="G36" s="429">
        <f>+[1]OTCHET!G139</f>
        <v>0</v>
      </c>
      <c r="H36" s="430">
        <f>+[1]OTCHET!H139</f>
        <v>0</v>
      </c>
      <c r="I36" s="430">
        <f>+[1]OTCHET!I139</f>
        <v>0</v>
      </c>
      <c r="J36" s="431">
        <f>+[1]OTCHET!J139</f>
        <v>0</v>
      </c>
    </row>
    <row r="37" spans="1:10" ht="15.75">
      <c r="A37" s="588">
        <v>65</v>
      </c>
      <c r="B37" s="432" t="s">
        <v>56</v>
      </c>
      <c r="C37" s="432" t="s">
        <v>57</v>
      </c>
      <c r="D37" s="432"/>
      <c r="E37" s="433">
        <f>[1]OTCHET!E142+[1]OTCHET!E151+[1]OTCHET!E160</f>
        <v>0</v>
      </c>
      <c r="F37" s="433">
        <f t="shared" si="1"/>
        <v>0</v>
      </c>
      <c r="G37" s="434">
        <f>[1]OTCHET!G142+[1]OTCHET!G151+[1]OTCHET!G160</f>
        <v>0</v>
      </c>
      <c r="H37" s="435">
        <f>[1]OTCHET!H142+[1]OTCHET!H151+[1]OTCHET!H160</f>
        <v>0</v>
      </c>
      <c r="I37" s="435">
        <f>[1]OTCHET!I142+[1]OTCHET!I151+[1]OTCHET!I160</f>
        <v>0</v>
      </c>
      <c r="J37" s="436">
        <f>[1]OTCHET!J142+[1]OTCHET!J151+[1]OTCHET!J160</f>
        <v>0</v>
      </c>
    </row>
    <row r="38" spans="1:10" ht="19.5" thickBot="1">
      <c r="A38" s="588">
        <v>70</v>
      </c>
      <c r="B38" s="437" t="s">
        <v>58</v>
      </c>
      <c r="C38" s="438" t="s">
        <v>59</v>
      </c>
      <c r="D38" s="439"/>
      <c r="E38" s="440">
        <f t="shared" ref="E38:J38" si="3">E39+E43+E44+E46+SUM(E48:E52)+E55</f>
        <v>0</v>
      </c>
      <c r="F38" s="440">
        <f t="shared" si="3"/>
        <v>0</v>
      </c>
      <c r="G38" s="441">
        <f t="shared" si="3"/>
        <v>0</v>
      </c>
      <c r="H38" s="442">
        <f t="shared" si="3"/>
        <v>0</v>
      </c>
      <c r="I38" s="442">
        <f t="shared" si="3"/>
        <v>0</v>
      </c>
      <c r="J38" s="443">
        <f t="shared" si="3"/>
        <v>0</v>
      </c>
    </row>
    <row r="39" spans="1:10" ht="16.5" thickTop="1">
      <c r="A39" s="588">
        <v>75</v>
      </c>
      <c r="B39" s="444" t="s">
        <v>60</v>
      </c>
      <c r="C39" s="445" t="s">
        <v>61</v>
      </c>
      <c r="D39" s="444"/>
      <c r="E39" s="446">
        <f t="shared" ref="E39:J39" si="4">SUM(E40:E42)</f>
        <v>0</v>
      </c>
      <c r="F39" s="446">
        <f t="shared" si="4"/>
        <v>0</v>
      </c>
      <c r="G39" s="447">
        <f t="shared" si="4"/>
        <v>0</v>
      </c>
      <c r="H39" s="448">
        <f t="shared" si="4"/>
        <v>0</v>
      </c>
      <c r="I39" s="448">
        <f t="shared" si="4"/>
        <v>0</v>
      </c>
      <c r="J39" s="449">
        <f t="shared" si="4"/>
        <v>0</v>
      </c>
    </row>
    <row r="40" spans="1:10" ht="15.75">
      <c r="A40" s="588">
        <v>75</v>
      </c>
      <c r="B40" s="450" t="s">
        <v>62</v>
      </c>
      <c r="C40" s="451" t="s">
        <v>61</v>
      </c>
      <c r="D40" s="452"/>
      <c r="E40" s="453">
        <f>[1]OTCHET!E187</f>
        <v>0</v>
      </c>
      <c r="F40" s="453">
        <f t="shared" si="1"/>
        <v>0</v>
      </c>
      <c r="G40" s="454">
        <f>[1]OTCHET!G187</f>
        <v>0</v>
      </c>
      <c r="H40" s="455">
        <f>[1]OTCHET!H187</f>
        <v>0</v>
      </c>
      <c r="I40" s="455">
        <f>[1]OTCHET!I187</f>
        <v>0</v>
      </c>
      <c r="J40" s="456">
        <f>[1]OTCHET!J187</f>
        <v>0</v>
      </c>
    </row>
    <row r="41" spans="1:10" ht="15.75">
      <c r="A41" s="588">
        <v>80</v>
      </c>
      <c r="B41" s="457" t="s">
        <v>63</v>
      </c>
      <c r="C41" s="458" t="s">
        <v>64</v>
      </c>
      <c r="D41" s="459"/>
      <c r="E41" s="460">
        <f>[1]OTCHET!E190</f>
        <v>0</v>
      </c>
      <c r="F41" s="460">
        <f t="shared" si="1"/>
        <v>0</v>
      </c>
      <c r="G41" s="461">
        <f>[1]OTCHET!G190</f>
        <v>0</v>
      </c>
      <c r="H41" s="462">
        <f>[1]OTCHET!H190</f>
        <v>0</v>
      </c>
      <c r="I41" s="462">
        <f>[1]OTCHET!I190</f>
        <v>0</v>
      </c>
      <c r="J41" s="463">
        <f>[1]OTCHET!J190</f>
        <v>0</v>
      </c>
    </row>
    <row r="42" spans="1:10" ht="15.75">
      <c r="A42" s="588">
        <v>85</v>
      </c>
      <c r="B42" s="464" t="s">
        <v>65</v>
      </c>
      <c r="C42" s="465" t="s">
        <v>66</v>
      </c>
      <c r="D42" s="466"/>
      <c r="E42" s="467">
        <f>+[1]OTCHET!E196+[1]OTCHET!E204</f>
        <v>0</v>
      </c>
      <c r="F42" s="467">
        <f t="shared" si="1"/>
        <v>0</v>
      </c>
      <c r="G42" s="468">
        <f>+[1]OTCHET!G196+[1]OTCHET!G204</f>
        <v>0</v>
      </c>
      <c r="H42" s="469">
        <f>+[1]OTCHET!H196+[1]OTCHET!H204</f>
        <v>0</v>
      </c>
      <c r="I42" s="469">
        <f>+[1]OTCHET!I196+[1]OTCHET!I204</f>
        <v>0</v>
      </c>
      <c r="J42" s="470">
        <f>+[1]OTCHET!J196+[1]OTCHET!J204</f>
        <v>0</v>
      </c>
    </row>
    <row r="43" spans="1:10" ht="15.75">
      <c r="A43" s="588">
        <v>90</v>
      </c>
      <c r="B43" s="471" t="s">
        <v>67</v>
      </c>
      <c r="C43" s="472" t="s">
        <v>68</v>
      </c>
      <c r="D43" s="471"/>
      <c r="E43" s="473">
        <f>+[1]OTCHET!E205+[1]OTCHET!E223+[1]OTCHET!E271</f>
        <v>0</v>
      </c>
      <c r="F43" s="473">
        <f t="shared" si="1"/>
        <v>0</v>
      </c>
      <c r="G43" s="474">
        <f>+[1]OTCHET!G205+[1]OTCHET!G223+[1]OTCHET!G271</f>
        <v>0</v>
      </c>
      <c r="H43" s="475">
        <f>+[1]OTCHET!H205+[1]OTCHET!H223+[1]OTCHET!H271</f>
        <v>0</v>
      </c>
      <c r="I43" s="475">
        <f>+[1]OTCHET!I205+[1]OTCHET!I223+[1]OTCHET!I271</f>
        <v>0</v>
      </c>
      <c r="J43" s="476">
        <f>+[1]OTCHET!J205+[1]OTCHET!J223+[1]OTCHET!J271</f>
        <v>0</v>
      </c>
    </row>
    <row r="44" spans="1:10" ht="15.75">
      <c r="A44" s="588">
        <v>95</v>
      </c>
      <c r="B44" s="477" t="s">
        <v>69</v>
      </c>
      <c r="C44" s="371" t="s">
        <v>70</v>
      </c>
      <c r="D44" s="477"/>
      <c r="E44" s="372">
        <f>+[1]OTCHET!E227+[1]OTCHET!E233+[1]OTCHET!E236+[1]OTCHET!E237+[1]OTCHET!E238+[1]OTCHET!E239+[1]OTCHET!E240</f>
        <v>0</v>
      </c>
      <c r="F44" s="372">
        <f t="shared" si="1"/>
        <v>0</v>
      </c>
      <c r="G44" s="373">
        <f>+[1]OTCHET!G227+[1]OTCHET!G233+[1]OTCHET!G236+[1]OTCHET!G237+[1]OTCHET!G238+[1]OTCHET!G239+[1]OTCHET!G240</f>
        <v>0</v>
      </c>
      <c r="H44" s="374">
        <f>+[1]OTCHET!H227+[1]OTCHET!H233+[1]OTCHET!H236+[1]OTCHET!H237+[1]OTCHET!H238+[1]OTCHET!H239+[1]OTCHET!H240</f>
        <v>0</v>
      </c>
      <c r="I44" s="374">
        <f>+[1]OTCHET!I227+[1]OTCHET!I233+[1]OTCHET!I236+[1]OTCHET!I237+[1]OTCHET!I238+[1]OTCHET!I239+[1]OTCHET!I240</f>
        <v>0</v>
      </c>
      <c r="J44" s="375">
        <f>+[1]OTCHET!J227+[1]OTCHET!J233+[1]OTCHET!J236+[1]OTCHET!J237+[1]OTCHET!J238+[1]OTCHET!J239+[1]OTCHET!J240</f>
        <v>0</v>
      </c>
    </row>
    <row r="45" spans="1:10" ht="15.75">
      <c r="A45" s="588">
        <v>100</v>
      </c>
      <c r="B45" s="478" t="s">
        <v>71</v>
      </c>
      <c r="C45" s="478" t="s">
        <v>72</v>
      </c>
      <c r="D45" s="478"/>
      <c r="E45" s="479">
        <f>+[1]OTCHET!E236+[1]OTCHET!E237+[1]OTCHET!E238+[1]OTCHET!E239+[1]OTCHET!E243+[1]OTCHET!E244+[1]OTCHET!E248</f>
        <v>0</v>
      </c>
      <c r="F45" s="479">
        <f t="shared" si="1"/>
        <v>0</v>
      </c>
      <c r="G45" s="480">
        <f>+[1]OTCHET!G236+[1]OTCHET!G237+[1]OTCHET!G238+[1]OTCHET!G239+[1]OTCHET!G243+[1]OTCHET!G244+[1]OTCHET!G248</f>
        <v>0</v>
      </c>
      <c r="H45" s="481">
        <f>+[1]OTCHET!H236+[1]OTCHET!H237+[1]OTCHET!H238+[1]OTCHET!H239+[1]OTCHET!H243+[1]OTCHET!H244+[1]OTCHET!H248</f>
        <v>0</v>
      </c>
      <c r="I45" s="482">
        <f>+[1]OTCHET!I236+[1]OTCHET!I237+[1]OTCHET!I238+[1]OTCHET!I239+[1]OTCHET!I243+[1]OTCHET!I244+[1]OTCHET!I248</f>
        <v>0</v>
      </c>
      <c r="J45" s="483">
        <f>+[1]OTCHET!J236+[1]OTCHET!J237+[1]OTCHET!J238+[1]OTCHET!J239+[1]OTCHET!J243+[1]OTCHET!J244+[1]OTCHET!J248</f>
        <v>0</v>
      </c>
    </row>
    <row r="46" spans="1:10" ht="15.75">
      <c r="A46" s="588">
        <v>105</v>
      </c>
      <c r="B46" s="471" t="s">
        <v>73</v>
      </c>
      <c r="C46" s="472" t="s">
        <v>74</v>
      </c>
      <c r="D46" s="471"/>
      <c r="E46" s="473">
        <f>+[1]OTCHET!E255+[1]OTCHET!E256+[1]OTCHET!E257+[1]OTCHET!E258</f>
        <v>0</v>
      </c>
      <c r="F46" s="473">
        <f t="shared" si="1"/>
        <v>0</v>
      </c>
      <c r="G46" s="474">
        <f>+[1]OTCHET!G255+[1]OTCHET!G256+[1]OTCHET!G257+[1]OTCHET!G258</f>
        <v>0</v>
      </c>
      <c r="H46" s="475">
        <f>+[1]OTCHET!H255+[1]OTCHET!H256+[1]OTCHET!H257+[1]OTCHET!H258</f>
        <v>0</v>
      </c>
      <c r="I46" s="475">
        <f>+[1]OTCHET!I255+[1]OTCHET!I256+[1]OTCHET!I257+[1]OTCHET!I258</f>
        <v>0</v>
      </c>
      <c r="J46" s="476">
        <f>+[1]OTCHET!J255+[1]OTCHET!J256+[1]OTCHET!J257+[1]OTCHET!J258</f>
        <v>0</v>
      </c>
    </row>
    <row r="47" spans="1:10" ht="15.75">
      <c r="A47" s="588">
        <v>106</v>
      </c>
      <c r="B47" s="478" t="s">
        <v>75</v>
      </c>
      <c r="C47" s="478" t="s">
        <v>76</v>
      </c>
      <c r="D47" s="478"/>
      <c r="E47" s="479">
        <f>+[1]OTCHET!E256</f>
        <v>0</v>
      </c>
      <c r="F47" s="479">
        <f t="shared" si="1"/>
        <v>0</v>
      </c>
      <c r="G47" s="480">
        <f>+[1]OTCHET!G256</f>
        <v>0</v>
      </c>
      <c r="H47" s="481">
        <f>+[1]OTCHET!H256</f>
        <v>0</v>
      </c>
      <c r="I47" s="482">
        <f>+[1]OTCHET!I256</f>
        <v>0</v>
      </c>
      <c r="J47" s="483">
        <f>+[1]OTCHET!J256</f>
        <v>0</v>
      </c>
    </row>
    <row r="48" spans="1:10" ht="15.75">
      <c r="A48" s="588">
        <v>107</v>
      </c>
      <c r="B48" s="484" t="s">
        <v>77</v>
      </c>
      <c r="C48" s="484" t="s">
        <v>78</v>
      </c>
      <c r="D48" s="485"/>
      <c r="E48" s="410">
        <f>+[1]OTCHET!E265+[1]OTCHET!E269+[1]OTCHET!E270</f>
        <v>0</v>
      </c>
      <c r="F48" s="410">
        <f t="shared" si="1"/>
        <v>0</v>
      </c>
      <c r="G48" s="406">
        <f>+[1]OTCHET!G265+[1]OTCHET!G269+[1]OTCHET!G270</f>
        <v>0</v>
      </c>
      <c r="H48" s="407">
        <f>+[1]OTCHET!H265+[1]OTCHET!H269+[1]OTCHET!H270</f>
        <v>0</v>
      </c>
      <c r="I48" s="407">
        <f>+[1]OTCHET!I265+[1]OTCHET!I269+[1]OTCHET!I270</f>
        <v>0</v>
      </c>
      <c r="J48" s="408">
        <f>+[1]OTCHET!J265+[1]OTCHET!J269+[1]OTCHET!J270</f>
        <v>0</v>
      </c>
    </row>
    <row r="49" spans="1:10" ht="15.75">
      <c r="A49" s="588">
        <v>108</v>
      </c>
      <c r="B49" s="484" t="s">
        <v>79</v>
      </c>
      <c r="C49" s="484" t="s">
        <v>80</v>
      </c>
      <c r="D49" s="485"/>
      <c r="E49" s="410">
        <f>[1]OTCHET!E275+[1]OTCHET!E276+[1]OTCHET!E284+[1]OTCHET!E287</f>
        <v>0</v>
      </c>
      <c r="F49" s="410">
        <f t="shared" si="1"/>
        <v>0</v>
      </c>
      <c r="G49" s="411">
        <f>[1]OTCHET!G275+[1]OTCHET!G276+[1]OTCHET!G284+[1]OTCHET!G287</f>
        <v>0</v>
      </c>
      <c r="H49" s="412">
        <f>[1]OTCHET!H275+[1]OTCHET!H276+[1]OTCHET!H284+[1]OTCHET!H287</f>
        <v>0</v>
      </c>
      <c r="I49" s="412">
        <f>[1]OTCHET!I275+[1]OTCHET!I276+[1]OTCHET!I284+[1]OTCHET!I287</f>
        <v>0</v>
      </c>
      <c r="J49" s="413">
        <f>[1]OTCHET!J275+[1]OTCHET!J276+[1]OTCHET!J284+[1]OTCHET!J287</f>
        <v>0</v>
      </c>
    </row>
    <row r="50" spans="1:10" ht="15.75">
      <c r="A50" s="588">
        <v>110</v>
      </c>
      <c r="B50" s="484" t="s">
        <v>81</v>
      </c>
      <c r="C50" s="484" t="s">
        <v>82</v>
      </c>
      <c r="D50" s="484"/>
      <c r="E50" s="410">
        <f>+[1]OTCHET!E288</f>
        <v>0</v>
      </c>
      <c r="F50" s="410">
        <f t="shared" si="1"/>
        <v>0</v>
      </c>
      <c r="G50" s="411">
        <f>+[1]OTCHET!G288</f>
        <v>0</v>
      </c>
      <c r="H50" s="412">
        <f>+[1]OTCHET!H288</f>
        <v>0</v>
      </c>
      <c r="I50" s="412">
        <f>+[1]OTCHET!I288</f>
        <v>0</v>
      </c>
      <c r="J50" s="413">
        <f>+[1]OTCHET!J288</f>
        <v>0</v>
      </c>
    </row>
    <row r="51" spans="1:10" ht="15.75">
      <c r="A51" s="588">
        <v>115</v>
      </c>
      <c r="B51" s="477" t="s">
        <v>83</v>
      </c>
      <c r="C51" s="486" t="s">
        <v>84</v>
      </c>
      <c r="D51" s="371"/>
      <c r="E51" s="372">
        <f>+[1]OTCHET!E272</f>
        <v>0</v>
      </c>
      <c r="F51" s="372">
        <f>+G51+H51+I51+J51</f>
        <v>0</v>
      </c>
      <c r="G51" s="373">
        <f>+[1]OTCHET!G272</f>
        <v>0</v>
      </c>
      <c r="H51" s="374">
        <f>+[1]OTCHET!H272</f>
        <v>0</v>
      </c>
      <c r="I51" s="374">
        <f>+[1]OTCHET!I272</f>
        <v>0</v>
      </c>
      <c r="J51" s="375">
        <f>+[1]OTCHET!J272</f>
        <v>0</v>
      </c>
    </row>
    <row r="52" spans="1:10" ht="15.75">
      <c r="A52" s="588">
        <v>115</v>
      </c>
      <c r="B52" s="477" t="s">
        <v>85</v>
      </c>
      <c r="C52" s="486" t="s">
        <v>84</v>
      </c>
      <c r="D52" s="371"/>
      <c r="E52" s="372">
        <f>+[1]OTCHET!E293</f>
        <v>0</v>
      </c>
      <c r="F52" s="372">
        <f t="shared" si="1"/>
        <v>0</v>
      </c>
      <c r="G52" s="373">
        <f>+[1]OTCHET!G293</f>
        <v>0</v>
      </c>
      <c r="H52" s="374">
        <f>+[1]OTCHET!H293</f>
        <v>0</v>
      </c>
      <c r="I52" s="374">
        <f>+[1]OTCHET!I293</f>
        <v>0</v>
      </c>
      <c r="J52" s="375">
        <f>+[1]OTCHET!J293</f>
        <v>0</v>
      </c>
    </row>
    <row r="53" spans="1:10" ht="15.75">
      <c r="A53" s="588">
        <v>120</v>
      </c>
      <c r="B53" s="487" t="s">
        <v>86</v>
      </c>
      <c r="C53" s="487" t="s">
        <v>87</v>
      </c>
      <c r="D53" s="488"/>
      <c r="E53" s="489">
        <f>[1]OTCHET!E294</f>
        <v>0</v>
      </c>
      <c r="F53" s="489">
        <f t="shared" si="1"/>
        <v>0</v>
      </c>
      <c r="G53" s="490">
        <f>[1]OTCHET!G294</f>
        <v>0</v>
      </c>
      <c r="H53" s="491">
        <f>[1]OTCHET!H294</f>
        <v>0</v>
      </c>
      <c r="I53" s="491">
        <f>[1]OTCHET!I294</f>
        <v>0</v>
      </c>
      <c r="J53" s="492">
        <f>[1]OTCHET!J294</f>
        <v>0</v>
      </c>
    </row>
    <row r="54" spans="1:10" ht="15.75">
      <c r="A54" s="588">
        <v>125</v>
      </c>
      <c r="B54" s="493" t="s">
        <v>88</v>
      </c>
      <c r="C54" s="494" t="s">
        <v>89</v>
      </c>
      <c r="D54" s="495"/>
      <c r="E54" s="496">
        <f>[1]OTCHET!E296</f>
        <v>0</v>
      </c>
      <c r="F54" s="496">
        <f t="shared" si="1"/>
        <v>0</v>
      </c>
      <c r="G54" s="497">
        <f>[1]OTCHET!G296</f>
        <v>0</v>
      </c>
      <c r="H54" s="498">
        <f>[1]OTCHET!H296</f>
        <v>0</v>
      </c>
      <c r="I54" s="498">
        <f>[1]OTCHET!I296</f>
        <v>0</v>
      </c>
      <c r="J54" s="499">
        <f>[1]OTCHET!J296</f>
        <v>0</v>
      </c>
    </row>
    <row r="55" spans="1:10" ht="15.75">
      <c r="A55" s="626">
        <v>127</v>
      </c>
      <c r="B55" s="416" t="s">
        <v>90</v>
      </c>
      <c r="C55" s="416" t="s">
        <v>91</v>
      </c>
      <c r="D55" s="500"/>
      <c r="E55" s="501">
        <f>+[1]OTCHET!E297</f>
        <v>0</v>
      </c>
      <c r="F55" s="501">
        <f t="shared" si="1"/>
        <v>0</v>
      </c>
      <c r="G55" s="502">
        <f>+[1]OTCHET!G297</f>
        <v>0</v>
      </c>
      <c r="H55" s="503">
        <f>+[1]OTCHET!H297</f>
        <v>0</v>
      </c>
      <c r="I55" s="503">
        <f>+[1]OTCHET!I297</f>
        <v>0</v>
      </c>
      <c r="J55" s="504">
        <f>+[1]OTCHET!J297</f>
        <v>0</v>
      </c>
    </row>
    <row r="56" spans="1:10" ht="19.5" thickBot="1">
      <c r="A56" s="588">
        <v>130</v>
      </c>
      <c r="B56" s="505" t="s">
        <v>92</v>
      </c>
      <c r="C56" s="506" t="s">
        <v>93</v>
      </c>
      <c r="D56" s="506"/>
      <c r="E56" s="507">
        <f t="shared" ref="E56:J56" si="5">+E57+E58+E62</f>
        <v>0</v>
      </c>
      <c r="F56" s="507">
        <f t="shared" si="5"/>
        <v>0</v>
      </c>
      <c r="G56" s="508">
        <f t="shared" si="5"/>
        <v>0</v>
      </c>
      <c r="H56" s="509">
        <f t="shared" si="5"/>
        <v>0</v>
      </c>
      <c r="I56" s="510">
        <f t="shared" si="5"/>
        <v>0</v>
      </c>
      <c r="J56" s="511">
        <f t="shared" si="5"/>
        <v>0</v>
      </c>
    </row>
    <row r="57" spans="1:10" ht="16.5" thickTop="1">
      <c r="A57" s="588">
        <v>135</v>
      </c>
      <c r="B57" s="471" t="s">
        <v>94</v>
      </c>
      <c r="C57" s="472" t="s">
        <v>95</v>
      </c>
      <c r="D57" s="471"/>
      <c r="E57" s="512">
        <f>+[1]OTCHET!E361+[1]OTCHET!E375+[1]OTCHET!E388</f>
        <v>0</v>
      </c>
      <c r="F57" s="512">
        <f t="shared" si="1"/>
        <v>0</v>
      </c>
      <c r="G57" s="513">
        <f>+[1]OTCHET!G361+[1]OTCHET!G375+[1]OTCHET!G388</f>
        <v>0</v>
      </c>
      <c r="H57" s="514">
        <f>+[1]OTCHET!H361+[1]OTCHET!H375+[1]OTCHET!H388</f>
        <v>0</v>
      </c>
      <c r="I57" s="514">
        <f>+[1]OTCHET!I361+[1]OTCHET!I375+[1]OTCHET!I388</f>
        <v>0</v>
      </c>
      <c r="J57" s="515">
        <f>+[1]OTCHET!J361+[1]OTCHET!J375+[1]OTCHET!J388</f>
        <v>0</v>
      </c>
    </row>
    <row r="58" spans="1:10" ht="15.75">
      <c r="A58" s="588">
        <v>140</v>
      </c>
      <c r="B58" s="485" t="s">
        <v>96</v>
      </c>
      <c r="C58" s="484" t="s">
        <v>97</v>
      </c>
      <c r="D58" s="485"/>
      <c r="E58" s="516">
        <f>+[1]OTCHET!E383+[1]OTCHET!E391+[1]OTCHET!E396+[1]OTCHET!E399+[1]OTCHET!E402+[1]OTCHET!E405+[1]OTCHET!E406+[1]OTCHET!E409+[1]OTCHET!E422+[1]OTCHET!E423+[1]OTCHET!E424+[1]OTCHET!E425+[1]OTCHET!E426</f>
        <v>0</v>
      </c>
      <c r="F58" s="516">
        <f t="shared" si="1"/>
        <v>0</v>
      </c>
      <c r="G58" s="517">
        <f>+[1]OTCHET!G383+[1]OTCHET!G391+[1]OTCHET!G396+[1]OTCHET!G399+[1]OTCHET!G402+[1]OTCHET!G405+[1]OTCHET!G406+[1]OTCHET!G409+[1]OTCHET!G422+[1]OTCHET!G423+[1]OTCHET!G424+[1]OTCHET!G425+[1]OTCHET!G426</f>
        <v>0</v>
      </c>
      <c r="H58" s="518">
        <f>+[1]OTCHET!H383+[1]OTCHET!H391+[1]OTCHET!H396+[1]OTCHET!H399+[1]OTCHET!H402+[1]OTCHET!H405+[1]OTCHET!H406+[1]OTCHET!H409+[1]OTCHET!H422+[1]OTCHET!H423+[1]OTCHET!H424+[1]OTCHET!H425+[1]OTCHET!H426</f>
        <v>0</v>
      </c>
      <c r="I58" s="518">
        <f>+[1]OTCHET!I383+[1]OTCHET!I391+[1]OTCHET!I396+[1]OTCHET!I399+[1]OTCHET!I402+[1]OTCHET!I405+[1]OTCHET!I406+[1]OTCHET!I409+[1]OTCHET!I422+[1]OTCHET!I423+[1]OTCHET!I424+[1]OTCHET!I425+[1]OTCHET!I426</f>
        <v>0</v>
      </c>
      <c r="J58" s="519">
        <f>+[1]OTCHET!J383+[1]OTCHET!J391+[1]OTCHET!J396+[1]OTCHET!J399+[1]OTCHET!J402+[1]OTCHET!J405+[1]OTCHET!J406+[1]OTCHET!J409+[1]OTCHET!J422+[1]OTCHET!J423+[1]OTCHET!J424+[1]OTCHET!J425+[1]OTCHET!J426</f>
        <v>0</v>
      </c>
    </row>
    <row r="59" spans="1:10" ht="15.75">
      <c r="A59" s="588">
        <v>145</v>
      </c>
      <c r="B59" s="371" t="s">
        <v>98</v>
      </c>
      <c r="C59" s="371" t="s">
        <v>99</v>
      </c>
      <c r="D59" s="477"/>
      <c r="E59" s="520">
        <f>+[1]OTCHET!E422+[1]OTCHET!E423+[1]OTCHET!E424+[1]OTCHET!E425+[1]OTCHET!E426</f>
        <v>0</v>
      </c>
      <c r="F59" s="520">
        <f t="shared" si="1"/>
        <v>0</v>
      </c>
      <c r="G59" s="521">
        <f>+[1]OTCHET!G422+[1]OTCHET!G423+[1]OTCHET!G424+[1]OTCHET!G425+[1]OTCHET!G426</f>
        <v>0</v>
      </c>
      <c r="H59" s="522">
        <f>+[1]OTCHET!H422+[1]OTCHET!H423+[1]OTCHET!H424+[1]OTCHET!H425+[1]OTCHET!H426</f>
        <v>0</v>
      </c>
      <c r="I59" s="522">
        <f>+[1]OTCHET!I422+[1]OTCHET!I423+[1]OTCHET!I424+[1]OTCHET!I425+[1]OTCHET!I426</f>
        <v>0</v>
      </c>
      <c r="J59" s="523">
        <f>+[1]OTCHET!J422+[1]OTCHET!J423+[1]OTCHET!J424+[1]OTCHET!J425+[1]OTCHET!J426</f>
        <v>0</v>
      </c>
    </row>
    <row r="60" spans="1:10" ht="15.75">
      <c r="A60" s="588">
        <v>150</v>
      </c>
      <c r="B60" s="524" t="s">
        <v>100</v>
      </c>
      <c r="C60" s="524" t="s">
        <v>35</v>
      </c>
      <c r="D60" s="525"/>
      <c r="E60" s="526">
        <f>[1]OTCHET!E405</f>
        <v>0</v>
      </c>
      <c r="F60" s="526">
        <f t="shared" si="1"/>
        <v>0</v>
      </c>
      <c r="G60" s="527">
        <f>[1]OTCHET!G405</f>
        <v>0</v>
      </c>
      <c r="H60" s="528">
        <f>[1]OTCHET!H405</f>
        <v>0</v>
      </c>
      <c r="I60" s="528">
        <f>[1]OTCHET!I405</f>
        <v>0</v>
      </c>
      <c r="J60" s="529">
        <f>[1]OTCHET!J405</f>
        <v>0</v>
      </c>
    </row>
    <row r="61" spans="1:10" ht="15.75">
      <c r="A61" s="588">
        <v>160</v>
      </c>
      <c r="B61" s="530"/>
      <c r="C61" s="531"/>
      <c r="D61" s="471"/>
      <c r="E61" s="512"/>
      <c r="F61" s="512">
        <f t="shared" si="1"/>
        <v>0</v>
      </c>
      <c r="G61" s="513"/>
      <c r="H61" s="514"/>
      <c r="I61" s="514"/>
      <c r="J61" s="515"/>
    </row>
    <row r="62" spans="1:10" ht="15.75">
      <c r="A62" s="626">
        <v>162</v>
      </c>
      <c r="B62" s="532" t="s">
        <v>101</v>
      </c>
      <c r="C62" s="432" t="s">
        <v>102</v>
      </c>
      <c r="D62" s="532"/>
      <c r="E62" s="433">
        <f>[1]OTCHET!E412</f>
        <v>0</v>
      </c>
      <c r="F62" s="433">
        <f t="shared" si="1"/>
        <v>0</v>
      </c>
      <c r="G62" s="434">
        <f>[1]OTCHET!G412</f>
        <v>0</v>
      </c>
      <c r="H62" s="435">
        <f>[1]OTCHET!H412</f>
        <v>0</v>
      </c>
      <c r="I62" s="435">
        <f>[1]OTCHET!I412</f>
        <v>0</v>
      </c>
      <c r="J62" s="436">
        <f>[1]OTCHET!J412</f>
        <v>0</v>
      </c>
    </row>
    <row r="63" spans="1:10" ht="19.5" thickBot="1">
      <c r="A63" s="588">
        <v>165</v>
      </c>
      <c r="B63" s="533" t="s">
        <v>103</v>
      </c>
      <c r="C63" s="534" t="s">
        <v>104</v>
      </c>
      <c r="D63" s="535"/>
      <c r="E63" s="536">
        <f>+[1]OTCHET!E249</f>
        <v>0</v>
      </c>
      <c r="F63" s="536">
        <f t="shared" si="1"/>
        <v>0</v>
      </c>
      <c r="G63" s="537">
        <f>+[1]OTCHET!G249</f>
        <v>0</v>
      </c>
      <c r="H63" s="538">
        <f>+[1]OTCHET!H249</f>
        <v>0</v>
      </c>
      <c r="I63" s="538">
        <f>+[1]OTCHET!I249</f>
        <v>0</v>
      </c>
      <c r="J63" s="539">
        <f>+[1]OTCHET!J249</f>
        <v>0</v>
      </c>
    </row>
    <row r="64" spans="1:10" ht="19.5" thickTop="1">
      <c r="A64" s="588">
        <v>175</v>
      </c>
      <c r="B64" s="540" t="s">
        <v>105</v>
      </c>
      <c r="C64" s="541"/>
      <c r="D64" s="541"/>
      <c r="E64" s="542">
        <f t="shared" ref="E64:J64" si="6">+E22-E38+E56-E63</f>
        <v>0</v>
      </c>
      <c r="F64" s="542">
        <f t="shared" si="6"/>
        <v>0</v>
      </c>
      <c r="G64" s="543">
        <f t="shared" si="6"/>
        <v>0</v>
      </c>
      <c r="H64" s="544">
        <f t="shared" si="6"/>
        <v>0</v>
      </c>
      <c r="I64" s="544">
        <f t="shared" si="6"/>
        <v>0</v>
      </c>
      <c r="J64" s="545">
        <f t="shared" si="6"/>
        <v>0</v>
      </c>
    </row>
    <row r="65" spans="1:10">
      <c r="A65" s="588">
        <v>180</v>
      </c>
      <c r="B65" s="546">
        <f>+IF(+SUM(E$65:J$65)=0,0,"Контрола: дефицит/излишък = финансиране с обратен знак (V. + VІ. = 0)")</f>
        <v>0</v>
      </c>
      <c r="C65" s="547"/>
      <c r="D65" s="547"/>
      <c r="E65" s="548">
        <f t="shared" ref="E65:J65" si="7">+E$64+E$66</f>
        <v>0</v>
      </c>
      <c r="F65" s="548">
        <f t="shared" si="7"/>
        <v>0</v>
      </c>
      <c r="G65" s="549">
        <f t="shared" si="7"/>
        <v>0</v>
      </c>
      <c r="H65" s="549">
        <f t="shared" si="7"/>
        <v>0</v>
      </c>
      <c r="I65" s="549">
        <f t="shared" si="7"/>
        <v>0</v>
      </c>
      <c r="J65" s="550">
        <f t="shared" si="7"/>
        <v>0</v>
      </c>
    </row>
    <row r="66" spans="1:10" ht="19.5" thickBot="1">
      <c r="A66" s="588">
        <v>185</v>
      </c>
      <c r="B66" s="359" t="s">
        <v>106</v>
      </c>
      <c r="C66" s="551" t="s">
        <v>107</v>
      </c>
      <c r="D66" s="551"/>
      <c r="E66" s="552">
        <f>SUM(+E68+E76+E77+E84+E85+E86+E89+E90+E91+E92+E93+E94+E95)</f>
        <v>0</v>
      </c>
      <c r="F66" s="552">
        <f>SUM(+F68+F76+F77+F84+F85+F86+F89+F90+F91+F92+F93+F94+F95)</f>
        <v>0</v>
      </c>
      <c r="G66" s="553">
        <f t="shared" ref="G66:J66" si="8">SUM(+G68+G76+G77+G84+G85+G86+G89+G90+G91+G92+G93+G94+G95)</f>
        <v>0</v>
      </c>
      <c r="H66" s="554">
        <f>SUM(+H68+H76+H77+H84+H85+H86+H89+H90+H91+H92+H93+H94+H95)</f>
        <v>0</v>
      </c>
      <c r="I66" s="554">
        <f>SUM(+I68+I76+I77+I84+I85+I86+I89+I90+I91+I92+I93+I94+I95)</f>
        <v>0</v>
      </c>
      <c r="J66" s="555">
        <f>SUM(+J68+J76+J77+J84+J85+J86+J89+J90+J91+J92+J93+J94+J95)</f>
        <v>0</v>
      </c>
    </row>
    <row r="67" spans="1:10" ht="16.5" thickTop="1">
      <c r="A67" s="588">
        <v>190</v>
      </c>
      <c r="B67" s="556"/>
      <c r="C67" s="556"/>
      <c r="D67" s="556"/>
      <c r="E67" s="557"/>
      <c r="F67" s="558">
        <f t="shared" si="1"/>
        <v>0</v>
      </c>
      <c r="G67" s="559"/>
      <c r="H67" s="560"/>
      <c r="I67" s="560"/>
      <c r="J67" s="561"/>
    </row>
    <row r="68" spans="1:10" ht="15.75">
      <c r="A68" s="627">
        <v>195</v>
      </c>
      <c r="B68" s="477" t="s">
        <v>108</v>
      </c>
      <c r="C68" s="371" t="s">
        <v>109</v>
      </c>
      <c r="D68" s="477"/>
      <c r="E68" s="520">
        <f>SUM(E69:E75)</f>
        <v>0</v>
      </c>
      <c r="F68" s="520">
        <f>SUM(F69:F75)</f>
        <v>0</v>
      </c>
      <c r="G68" s="521">
        <f t="shared" ref="G68:J68" si="9">SUM(G69:G75)</f>
        <v>0</v>
      </c>
      <c r="H68" s="522">
        <f>SUM(H69:H75)</f>
        <v>0</v>
      </c>
      <c r="I68" s="522">
        <f>SUM(I69:I75)</f>
        <v>0</v>
      </c>
      <c r="J68" s="523">
        <f>SUM(J69:J75)</f>
        <v>0</v>
      </c>
    </row>
    <row r="69" spans="1:10" ht="15.75">
      <c r="A69" s="628">
        <v>200</v>
      </c>
      <c r="B69" s="562" t="s">
        <v>110</v>
      </c>
      <c r="C69" s="562" t="s">
        <v>111</v>
      </c>
      <c r="D69" s="562"/>
      <c r="E69" s="563">
        <f>+[1]OTCHET!E482+[1]OTCHET!E483+[1]OTCHET!E486+[1]OTCHET!E487+[1]OTCHET!E490+[1]OTCHET!E491+[1]OTCHET!E495</f>
        <v>0</v>
      </c>
      <c r="F69" s="563">
        <f t="shared" si="1"/>
        <v>0</v>
      </c>
      <c r="G69" s="564">
        <f>+[1]OTCHET!G482+[1]OTCHET!G483+[1]OTCHET!G486+[1]OTCHET!G487+[1]OTCHET!G490+[1]OTCHET!G491+[1]OTCHET!G495</f>
        <v>0</v>
      </c>
      <c r="H69" s="565">
        <f>+[1]OTCHET!H482+[1]OTCHET!H483+[1]OTCHET!H486+[1]OTCHET!H487+[1]OTCHET!H490+[1]OTCHET!H491+[1]OTCHET!H495</f>
        <v>0</v>
      </c>
      <c r="I69" s="565">
        <f>+[1]OTCHET!I482+[1]OTCHET!I483+[1]OTCHET!I486+[1]OTCHET!I487+[1]OTCHET!I490+[1]OTCHET!I491+[1]OTCHET!I495</f>
        <v>0</v>
      </c>
      <c r="J69" s="566">
        <f>+[1]OTCHET!J482+[1]OTCHET!J483+[1]OTCHET!J486+[1]OTCHET!J487+[1]OTCHET!J490+[1]OTCHET!J491+[1]OTCHET!J495</f>
        <v>0</v>
      </c>
    </row>
    <row r="70" spans="1:10" ht="15.75">
      <c r="A70" s="628">
        <v>205</v>
      </c>
      <c r="B70" s="567" t="s">
        <v>112</v>
      </c>
      <c r="C70" s="567" t="s">
        <v>113</v>
      </c>
      <c r="D70" s="567"/>
      <c r="E70" s="568">
        <f>+[1]OTCHET!E484+[1]OTCHET!E485+[1]OTCHET!E488+[1]OTCHET!E489+[1]OTCHET!E492+[1]OTCHET!E493+[1]OTCHET!E494+[1]OTCHET!E496</f>
        <v>0</v>
      </c>
      <c r="F70" s="568">
        <f t="shared" si="1"/>
        <v>0</v>
      </c>
      <c r="G70" s="569">
        <f>+[1]OTCHET!G484+[1]OTCHET!G485+[1]OTCHET!G488+[1]OTCHET!G489+[1]OTCHET!G492+[1]OTCHET!G493+[1]OTCHET!G494+[1]OTCHET!G496</f>
        <v>0</v>
      </c>
      <c r="H70" s="570">
        <f>+[1]OTCHET!H484+[1]OTCHET!H485+[1]OTCHET!H488+[1]OTCHET!H489+[1]OTCHET!H492+[1]OTCHET!H493+[1]OTCHET!H494+[1]OTCHET!H496</f>
        <v>0</v>
      </c>
      <c r="I70" s="570">
        <f>+[1]OTCHET!I484+[1]OTCHET!I485+[1]OTCHET!I488+[1]OTCHET!I489+[1]OTCHET!I492+[1]OTCHET!I493+[1]OTCHET!I494+[1]OTCHET!I496</f>
        <v>0</v>
      </c>
      <c r="J70" s="571">
        <f>+[1]OTCHET!J484+[1]OTCHET!J485+[1]OTCHET!J488+[1]OTCHET!J489+[1]OTCHET!J492+[1]OTCHET!J493+[1]OTCHET!J494+[1]OTCHET!J496</f>
        <v>0</v>
      </c>
    </row>
    <row r="71" spans="1:10" ht="15.75">
      <c r="A71" s="628">
        <v>210</v>
      </c>
      <c r="B71" s="567" t="s">
        <v>114</v>
      </c>
      <c r="C71" s="567" t="s">
        <v>115</v>
      </c>
      <c r="D71" s="567"/>
      <c r="E71" s="568">
        <f>+[1]OTCHET!E497</f>
        <v>0</v>
      </c>
      <c r="F71" s="568">
        <f t="shared" si="1"/>
        <v>0</v>
      </c>
      <c r="G71" s="569">
        <f>+[1]OTCHET!G497</f>
        <v>0</v>
      </c>
      <c r="H71" s="570">
        <f>+[1]OTCHET!H497</f>
        <v>0</v>
      </c>
      <c r="I71" s="570">
        <f>+[1]OTCHET!I497</f>
        <v>0</v>
      </c>
      <c r="J71" s="571">
        <f>+[1]OTCHET!J497</f>
        <v>0</v>
      </c>
    </row>
    <row r="72" spans="1:10" ht="15.75">
      <c r="A72" s="628">
        <v>215</v>
      </c>
      <c r="B72" s="567" t="s">
        <v>116</v>
      </c>
      <c r="C72" s="567" t="s">
        <v>117</v>
      </c>
      <c r="D72" s="567"/>
      <c r="E72" s="568">
        <f>+[1]OTCHET!E502</f>
        <v>0</v>
      </c>
      <c r="F72" s="568">
        <f t="shared" si="1"/>
        <v>0</v>
      </c>
      <c r="G72" s="569">
        <f>+[1]OTCHET!G502</f>
        <v>0</v>
      </c>
      <c r="H72" s="570">
        <f>+[1]OTCHET!H502</f>
        <v>0</v>
      </c>
      <c r="I72" s="570">
        <f>+[1]OTCHET!I502</f>
        <v>0</v>
      </c>
      <c r="J72" s="571">
        <f>+[1]OTCHET!J502</f>
        <v>0</v>
      </c>
    </row>
    <row r="73" spans="1:10" ht="15.75">
      <c r="A73" s="628">
        <v>220</v>
      </c>
      <c r="B73" s="567" t="s">
        <v>118</v>
      </c>
      <c r="C73" s="567" t="s">
        <v>119</v>
      </c>
      <c r="D73" s="567"/>
      <c r="E73" s="568">
        <f>+[1]OTCHET!E542</f>
        <v>0</v>
      </c>
      <c r="F73" s="568">
        <f t="shared" si="1"/>
        <v>0</v>
      </c>
      <c r="G73" s="569">
        <f>+[1]OTCHET!G542</f>
        <v>0</v>
      </c>
      <c r="H73" s="570">
        <f>+[1]OTCHET!H542</f>
        <v>0</v>
      </c>
      <c r="I73" s="570">
        <f>+[1]OTCHET!I542</f>
        <v>0</v>
      </c>
      <c r="J73" s="571">
        <f>+[1]OTCHET!J542</f>
        <v>0</v>
      </c>
    </row>
    <row r="74" spans="1:10" ht="15.75">
      <c r="A74" s="628">
        <v>230</v>
      </c>
      <c r="B74" s="572" t="s">
        <v>120</v>
      </c>
      <c r="C74" s="572" t="s">
        <v>121</v>
      </c>
      <c r="D74" s="572"/>
      <c r="E74" s="568">
        <f>+[1]OTCHET!E581+[1]OTCHET!E582</f>
        <v>0</v>
      </c>
      <c r="F74" s="568">
        <f t="shared" si="1"/>
        <v>0</v>
      </c>
      <c r="G74" s="569">
        <f>+[1]OTCHET!G581+[1]OTCHET!G582</f>
        <v>0</v>
      </c>
      <c r="H74" s="570">
        <f>+[1]OTCHET!H581+[1]OTCHET!H582</f>
        <v>0</v>
      </c>
      <c r="I74" s="570">
        <f>+[1]OTCHET!I581+[1]OTCHET!I582</f>
        <v>0</v>
      </c>
      <c r="J74" s="571">
        <f>+[1]OTCHET!J581+[1]OTCHET!J582</f>
        <v>0</v>
      </c>
    </row>
    <row r="75" spans="1:10" ht="15.75">
      <c r="A75" s="628">
        <v>235</v>
      </c>
      <c r="B75" s="573" t="s">
        <v>122</v>
      </c>
      <c r="C75" s="573" t="s">
        <v>123</v>
      </c>
      <c r="D75" s="573"/>
      <c r="E75" s="574">
        <f>+[1]OTCHET!E583+[1]OTCHET!E584+[1]OTCHET!E585</f>
        <v>0</v>
      </c>
      <c r="F75" s="574">
        <f t="shared" si="1"/>
        <v>0</v>
      </c>
      <c r="G75" s="575">
        <f>+[1]OTCHET!G583+[1]OTCHET!G584+[1]OTCHET!G585</f>
        <v>0</v>
      </c>
      <c r="H75" s="576">
        <f>+[1]OTCHET!H583+[1]OTCHET!H584+[1]OTCHET!H585</f>
        <v>0</v>
      </c>
      <c r="I75" s="576">
        <f>+[1]OTCHET!I583+[1]OTCHET!I584+[1]OTCHET!I585</f>
        <v>0</v>
      </c>
      <c r="J75" s="577">
        <f>+[1]OTCHET!J583+[1]OTCHET!J584+[1]OTCHET!J585</f>
        <v>0</v>
      </c>
    </row>
    <row r="76" spans="1:10" ht="15.75">
      <c r="A76" s="628">
        <v>240</v>
      </c>
      <c r="B76" s="471" t="s">
        <v>124</v>
      </c>
      <c r="C76" s="472" t="s">
        <v>125</v>
      </c>
      <c r="D76" s="471"/>
      <c r="E76" s="512">
        <f>[1]OTCHET!E461</f>
        <v>0</v>
      </c>
      <c r="F76" s="512">
        <f t="shared" si="1"/>
        <v>0</v>
      </c>
      <c r="G76" s="513">
        <f>[1]OTCHET!G461</f>
        <v>0</v>
      </c>
      <c r="H76" s="514">
        <f>[1]OTCHET!H461</f>
        <v>0</v>
      </c>
      <c r="I76" s="514">
        <f>[1]OTCHET!I461</f>
        <v>0</v>
      </c>
      <c r="J76" s="515">
        <f>[1]OTCHET!J461</f>
        <v>0</v>
      </c>
    </row>
    <row r="77" spans="1:10" ht="15.75">
      <c r="A77" s="628">
        <v>245</v>
      </c>
      <c r="B77" s="477" t="s">
        <v>126</v>
      </c>
      <c r="C77" s="371" t="s">
        <v>127</v>
      </c>
      <c r="D77" s="477"/>
      <c r="E77" s="520">
        <f>SUM(E78:E83)</f>
        <v>0</v>
      </c>
      <c r="F77" s="520">
        <f>SUM(F78:F83)</f>
        <v>0</v>
      </c>
      <c r="G77" s="521">
        <f t="shared" ref="G77:J77" si="10">SUM(G78:G83)</f>
        <v>0</v>
      </c>
      <c r="H77" s="522">
        <f>SUM(H78:H83)</f>
        <v>0</v>
      </c>
      <c r="I77" s="522">
        <f>SUM(I78:I83)</f>
        <v>0</v>
      </c>
      <c r="J77" s="523">
        <f>SUM(J78:J83)</f>
        <v>0</v>
      </c>
    </row>
    <row r="78" spans="1:10" ht="15.75">
      <c r="A78" s="628">
        <v>250</v>
      </c>
      <c r="B78" s="562" t="s">
        <v>128</v>
      </c>
      <c r="C78" s="562" t="s">
        <v>129</v>
      </c>
      <c r="D78" s="562"/>
      <c r="E78" s="563">
        <f>+[1]OTCHET!E466+[1]OTCHET!E469</f>
        <v>0</v>
      </c>
      <c r="F78" s="563">
        <f t="shared" si="1"/>
        <v>0</v>
      </c>
      <c r="G78" s="564">
        <f>+[1]OTCHET!G466+[1]OTCHET!G469</f>
        <v>0</v>
      </c>
      <c r="H78" s="565">
        <f>+[1]OTCHET!H466+[1]OTCHET!H469</f>
        <v>0</v>
      </c>
      <c r="I78" s="565">
        <f>+[1]OTCHET!I466+[1]OTCHET!I469</f>
        <v>0</v>
      </c>
      <c r="J78" s="566">
        <f>+[1]OTCHET!J466+[1]OTCHET!J469</f>
        <v>0</v>
      </c>
    </row>
    <row r="79" spans="1:10" ht="15.75">
      <c r="A79" s="628">
        <v>260</v>
      </c>
      <c r="B79" s="567" t="s">
        <v>130</v>
      </c>
      <c r="C79" s="567" t="s">
        <v>131</v>
      </c>
      <c r="D79" s="567"/>
      <c r="E79" s="568">
        <f>+[1]OTCHET!E467+[1]OTCHET!E470</f>
        <v>0</v>
      </c>
      <c r="F79" s="568">
        <f t="shared" si="1"/>
        <v>0</v>
      </c>
      <c r="G79" s="569">
        <f>+[1]OTCHET!G467+[1]OTCHET!G470</f>
        <v>0</v>
      </c>
      <c r="H79" s="570">
        <f>+[1]OTCHET!H467+[1]OTCHET!H470</f>
        <v>0</v>
      </c>
      <c r="I79" s="570">
        <f>+[1]OTCHET!I467+[1]OTCHET!I470</f>
        <v>0</v>
      </c>
      <c r="J79" s="571">
        <f>+[1]OTCHET!J467+[1]OTCHET!J470</f>
        <v>0</v>
      </c>
    </row>
    <row r="80" spans="1:10" ht="15.75">
      <c r="A80" s="628">
        <v>265</v>
      </c>
      <c r="B80" s="567" t="s">
        <v>132</v>
      </c>
      <c r="C80" s="567" t="s">
        <v>133</v>
      </c>
      <c r="D80" s="567"/>
      <c r="E80" s="568">
        <f>[1]OTCHET!E471</f>
        <v>0</v>
      </c>
      <c r="F80" s="568">
        <f t="shared" si="1"/>
        <v>0</v>
      </c>
      <c r="G80" s="569">
        <f>[1]OTCHET!G471</f>
        <v>0</v>
      </c>
      <c r="H80" s="570">
        <f>[1]OTCHET!H471</f>
        <v>0</v>
      </c>
      <c r="I80" s="570">
        <f>[1]OTCHET!I471</f>
        <v>0</v>
      </c>
      <c r="J80" s="571">
        <f>[1]OTCHET!J471</f>
        <v>0</v>
      </c>
    </row>
    <row r="81" spans="1:10" ht="15.75">
      <c r="A81" s="628"/>
      <c r="B81" s="567"/>
      <c r="C81" s="567"/>
      <c r="D81" s="567"/>
      <c r="E81" s="568"/>
      <c r="F81" s="568">
        <f t="shared" si="1"/>
        <v>0</v>
      </c>
      <c r="G81" s="569"/>
      <c r="H81" s="570"/>
      <c r="I81" s="570"/>
      <c r="J81" s="571"/>
    </row>
    <row r="82" spans="1:10" ht="15.75">
      <c r="A82" s="628">
        <v>270</v>
      </c>
      <c r="B82" s="567" t="s">
        <v>134</v>
      </c>
      <c r="C82" s="567" t="s">
        <v>135</v>
      </c>
      <c r="D82" s="567"/>
      <c r="E82" s="568">
        <f>+[1]OTCHET!E479</f>
        <v>0</v>
      </c>
      <c r="F82" s="568">
        <f t="shared" si="1"/>
        <v>0</v>
      </c>
      <c r="G82" s="569">
        <f>+[1]OTCHET!G479</f>
        <v>0</v>
      </c>
      <c r="H82" s="570">
        <f>+[1]OTCHET!H479</f>
        <v>0</v>
      </c>
      <c r="I82" s="570">
        <f>+[1]OTCHET!I479</f>
        <v>0</v>
      </c>
      <c r="J82" s="571">
        <f>+[1]OTCHET!J479</f>
        <v>0</v>
      </c>
    </row>
    <row r="83" spans="1:10" ht="15.75">
      <c r="A83" s="628">
        <v>275</v>
      </c>
      <c r="B83" s="578" t="s">
        <v>136</v>
      </c>
      <c r="C83" s="578" t="s">
        <v>137</v>
      </c>
      <c r="D83" s="578"/>
      <c r="E83" s="574">
        <f>+[1]OTCHET!E480</f>
        <v>0</v>
      </c>
      <c r="F83" s="574">
        <f t="shared" si="1"/>
        <v>0</v>
      </c>
      <c r="G83" s="575">
        <f>+[1]OTCHET!G480</f>
        <v>0</v>
      </c>
      <c r="H83" s="576">
        <f>+[1]OTCHET!H480</f>
        <v>0</v>
      </c>
      <c r="I83" s="576">
        <f>+[1]OTCHET!I480</f>
        <v>0</v>
      </c>
      <c r="J83" s="577">
        <f>+[1]OTCHET!J480</f>
        <v>0</v>
      </c>
    </row>
    <row r="84" spans="1:10" ht="15.75">
      <c r="A84" s="628">
        <v>280</v>
      </c>
      <c r="B84" s="471" t="s">
        <v>138</v>
      </c>
      <c r="C84" s="472" t="s">
        <v>139</v>
      </c>
      <c r="D84" s="471"/>
      <c r="E84" s="512">
        <f>[1]OTCHET!E535</f>
        <v>0</v>
      </c>
      <c r="F84" s="512">
        <f t="shared" si="1"/>
        <v>0</v>
      </c>
      <c r="G84" s="513">
        <f>[1]OTCHET!G535</f>
        <v>0</v>
      </c>
      <c r="H84" s="514">
        <f>[1]OTCHET!H535</f>
        <v>0</v>
      </c>
      <c r="I84" s="514">
        <f>[1]OTCHET!I535</f>
        <v>0</v>
      </c>
      <c r="J84" s="515">
        <f>[1]OTCHET!J535</f>
        <v>0</v>
      </c>
    </row>
    <row r="85" spans="1:10" ht="15.75">
      <c r="A85" s="628">
        <v>285</v>
      </c>
      <c r="B85" s="485" t="s">
        <v>140</v>
      </c>
      <c r="C85" s="484" t="s">
        <v>141</v>
      </c>
      <c r="D85" s="485"/>
      <c r="E85" s="516">
        <f>[1]OTCHET!E536</f>
        <v>0</v>
      </c>
      <c r="F85" s="516">
        <f t="shared" si="1"/>
        <v>0</v>
      </c>
      <c r="G85" s="517">
        <f>[1]OTCHET!G536</f>
        <v>0</v>
      </c>
      <c r="H85" s="518">
        <f>[1]OTCHET!H536</f>
        <v>0</v>
      </c>
      <c r="I85" s="518">
        <f>[1]OTCHET!I536</f>
        <v>0</v>
      </c>
      <c r="J85" s="519">
        <f>[1]OTCHET!J536</f>
        <v>0</v>
      </c>
    </row>
    <row r="86" spans="1:10" ht="15.75">
      <c r="A86" s="628">
        <v>290</v>
      </c>
      <c r="B86" s="477" t="s">
        <v>142</v>
      </c>
      <c r="C86" s="371" t="s">
        <v>143</v>
      </c>
      <c r="D86" s="477"/>
      <c r="E86" s="520">
        <f>+E87+E88</f>
        <v>0</v>
      </c>
      <c r="F86" s="520">
        <f>+F87+F88</f>
        <v>-6166</v>
      </c>
      <c r="G86" s="521">
        <f t="shared" ref="G86:J86" si="11">+G87+G88</f>
        <v>-1044</v>
      </c>
      <c r="H86" s="522">
        <f>+H87+H88</f>
        <v>0</v>
      </c>
      <c r="I86" s="522">
        <f>+I87+I88</f>
        <v>-5122</v>
      </c>
      <c r="J86" s="523">
        <f>+J87+J88</f>
        <v>0</v>
      </c>
    </row>
    <row r="87" spans="1:10" ht="15.75">
      <c r="A87" s="628">
        <v>295</v>
      </c>
      <c r="B87" s="562" t="s">
        <v>144</v>
      </c>
      <c r="C87" s="562" t="s">
        <v>145</v>
      </c>
      <c r="D87" s="579"/>
      <c r="E87" s="563">
        <f>+[1]OTCHET!E503+[1]OTCHET!E512+[1]OTCHET!E516+[1]OTCHET!E543</f>
        <v>0</v>
      </c>
      <c r="F87" s="563">
        <f t="shared" si="1"/>
        <v>0</v>
      </c>
      <c r="G87" s="564">
        <f>+[1]OTCHET!G503+[1]OTCHET!G512+[1]OTCHET!G516+[1]OTCHET!G543</f>
        <v>0</v>
      </c>
      <c r="H87" s="565">
        <f>+[1]OTCHET!H503+[1]OTCHET!H512+[1]OTCHET!H516+[1]OTCHET!H543</f>
        <v>0</v>
      </c>
      <c r="I87" s="565">
        <f>+[1]OTCHET!I503+[1]OTCHET!I512+[1]OTCHET!I516+[1]OTCHET!I543</f>
        <v>0</v>
      </c>
      <c r="J87" s="566">
        <f>+[1]OTCHET!J503+[1]OTCHET!J512+[1]OTCHET!J516+[1]OTCHET!J543</f>
        <v>0</v>
      </c>
    </row>
    <row r="88" spans="1:10" ht="15.75">
      <c r="A88" s="628">
        <v>300</v>
      </c>
      <c r="B88" s="578" t="s">
        <v>146</v>
      </c>
      <c r="C88" s="578" t="s">
        <v>147</v>
      </c>
      <c r="D88" s="580"/>
      <c r="E88" s="574">
        <f>+[1]OTCHET!E521+[1]OTCHET!E524+[1]OTCHET!E544</f>
        <v>0</v>
      </c>
      <c r="F88" s="574">
        <f t="shared" si="1"/>
        <v>-6166</v>
      </c>
      <c r="G88" s="575">
        <f>+[1]OTCHET!G521+[1]OTCHET!G524+[1]OTCHET!G544</f>
        <v>-1044</v>
      </c>
      <c r="H88" s="576">
        <f>+[1]OTCHET!H521+[1]OTCHET!H524+[1]OTCHET!H544</f>
        <v>0</v>
      </c>
      <c r="I88" s="576">
        <f>+[1]OTCHET!I521+[1]OTCHET!I524+[1]OTCHET!I544</f>
        <v>-5122</v>
      </c>
      <c r="J88" s="577">
        <f>+[1]OTCHET!J521+[1]OTCHET!J524+[1]OTCHET!J544</f>
        <v>0</v>
      </c>
    </row>
    <row r="89" spans="1:10" ht="15.75">
      <c r="A89" s="628">
        <v>310</v>
      </c>
      <c r="B89" s="471" t="s">
        <v>148</v>
      </c>
      <c r="C89" s="472" t="s">
        <v>149</v>
      </c>
      <c r="D89" s="581"/>
      <c r="E89" s="512">
        <f>[1]OTCHET!E531</f>
        <v>0</v>
      </c>
      <c r="F89" s="512">
        <f t="shared" ref="F89:F96" si="12">+G89+H89+I89+J89</f>
        <v>0</v>
      </c>
      <c r="G89" s="513">
        <f>[1]OTCHET!G531</f>
        <v>0</v>
      </c>
      <c r="H89" s="514">
        <f>[1]OTCHET!H531</f>
        <v>0</v>
      </c>
      <c r="I89" s="514">
        <f>[1]OTCHET!I531</f>
        <v>0</v>
      </c>
      <c r="J89" s="515">
        <f>[1]OTCHET!J531</f>
        <v>0</v>
      </c>
    </row>
    <row r="90" spans="1:10" ht="15.75">
      <c r="A90" s="628">
        <v>320</v>
      </c>
      <c r="B90" s="485" t="s">
        <v>150</v>
      </c>
      <c r="C90" s="484" t="s">
        <v>151</v>
      </c>
      <c r="D90" s="485"/>
      <c r="E90" s="516">
        <f>+[1]OTCHET!E567+[1]OTCHET!E568+[1]OTCHET!E569+[1]OTCHET!E570+[1]OTCHET!E571+[1]OTCHET!E572</f>
        <v>0</v>
      </c>
      <c r="F90" s="516">
        <f t="shared" si="12"/>
        <v>42938</v>
      </c>
      <c r="G90" s="517">
        <f>+[1]OTCHET!G567+[1]OTCHET!G568+[1]OTCHET!G569+[1]OTCHET!G570+[1]OTCHET!G571+[1]OTCHET!G572</f>
        <v>42938</v>
      </c>
      <c r="H90" s="518">
        <f>+[1]OTCHET!H567+[1]OTCHET!H568+[1]OTCHET!H569+[1]OTCHET!H570+[1]OTCHET!H571+[1]OTCHET!H572</f>
        <v>0</v>
      </c>
      <c r="I90" s="518">
        <f>+[1]OTCHET!I567+[1]OTCHET!I568+[1]OTCHET!I569+[1]OTCHET!I570+[1]OTCHET!I571+[1]OTCHET!I572</f>
        <v>0</v>
      </c>
      <c r="J90" s="519">
        <f>+[1]OTCHET!J567+[1]OTCHET!J568+[1]OTCHET!J569+[1]OTCHET!J570+[1]OTCHET!J571+[1]OTCHET!J572</f>
        <v>0</v>
      </c>
    </row>
    <row r="91" spans="1:10" ht="15.75">
      <c r="A91" s="628">
        <v>330</v>
      </c>
      <c r="B91" s="582" t="s">
        <v>152</v>
      </c>
      <c r="C91" s="582" t="s">
        <v>153</v>
      </c>
      <c r="D91" s="582"/>
      <c r="E91" s="410">
        <f>+[1]OTCHET!E573+[1]OTCHET!E574+[1]OTCHET!E575+[1]OTCHET!E576+[1]OTCHET!E577+[1]OTCHET!E578+[1]OTCHET!E579</f>
        <v>0</v>
      </c>
      <c r="F91" s="410">
        <f t="shared" si="12"/>
        <v>-36772</v>
      </c>
      <c r="G91" s="411">
        <f>+[1]OTCHET!G573+[1]OTCHET!G574+[1]OTCHET!G575+[1]OTCHET!G576+[1]OTCHET!G577+[1]OTCHET!G578+[1]OTCHET!G579</f>
        <v>-36772</v>
      </c>
      <c r="H91" s="412">
        <f>+[1]OTCHET!H573+[1]OTCHET!H574+[1]OTCHET!H575+[1]OTCHET!H576+[1]OTCHET!H577+[1]OTCHET!H578+[1]OTCHET!H579</f>
        <v>0</v>
      </c>
      <c r="I91" s="412">
        <f>+[1]OTCHET!I573+[1]OTCHET!I574+[1]OTCHET!I575+[1]OTCHET!I576+[1]OTCHET!I577+[1]OTCHET!I578+[1]OTCHET!I579</f>
        <v>0</v>
      </c>
      <c r="J91" s="413">
        <f>+[1]OTCHET!J573+[1]OTCHET!J574+[1]OTCHET!J575+[1]OTCHET!J576+[1]OTCHET!J577+[1]OTCHET!J578+[1]OTCHET!J579</f>
        <v>0</v>
      </c>
    </row>
    <row r="92" spans="1:10" ht="15.75">
      <c r="A92" s="628">
        <v>335</v>
      </c>
      <c r="B92" s="484" t="s">
        <v>154</v>
      </c>
      <c r="C92" s="484" t="s">
        <v>155</v>
      </c>
      <c r="D92" s="582"/>
      <c r="E92" s="410">
        <f>+[1]OTCHET!E580</f>
        <v>0</v>
      </c>
      <c r="F92" s="410">
        <f t="shared" si="12"/>
        <v>0</v>
      </c>
      <c r="G92" s="411">
        <f>+[1]OTCHET!G580</f>
        <v>0</v>
      </c>
      <c r="H92" s="412">
        <f>+[1]OTCHET!H580</f>
        <v>0</v>
      </c>
      <c r="I92" s="412">
        <f>+[1]OTCHET!I580</f>
        <v>0</v>
      </c>
      <c r="J92" s="413">
        <f>+[1]OTCHET!J580</f>
        <v>0</v>
      </c>
    </row>
    <row r="93" spans="1:10" ht="15.75">
      <c r="A93" s="628">
        <v>340</v>
      </c>
      <c r="B93" s="484" t="s">
        <v>156</v>
      </c>
      <c r="C93" s="484" t="s">
        <v>157</v>
      </c>
      <c r="D93" s="484"/>
      <c r="E93" s="410">
        <f>+[1]OTCHET!E587+[1]OTCHET!E588</f>
        <v>0</v>
      </c>
      <c r="F93" s="410">
        <f t="shared" si="12"/>
        <v>0</v>
      </c>
      <c r="G93" s="411">
        <f>+[1]OTCHET!G587+[1]OTCHET!G588</f>
        <v>0</v>
      </c>
      <c r="H93" s="412">
        <f>+[1]OTCHET!H587+[1]OTCHET!H588</f>
        <v>0</v>
      </c>
      <c r="I93" s="412">
        <f>+[1]OTCHET!I587+[1]OTCHET!I588</f>
        <v>0</v>
      </c>
      <c r="J93" s="413">
        <f>+[1]OTCHET!J587+[1]OTCHET!J588</f>
        <v>0</v>
      </c>
    </row>
    <row r="94" spans="1:10" ht="15.75">
      <c r="A94" s="628">
        <v>345</v>
      </c>
      <c r="B94" s="484" t="s">
        <v>158</v>
      </c>
      <c r="C94" s="582" t="s">
        <v>159</v>
      </c>
      <c r="D94" s="484"/>
      <c r="E94" s="410">
        <f>+[1]OTCHET!E589+[1]OTCHET!E590</f>
        <v>0</v>
      </c>
      <c r="F94" s="410">
        <f t="shared" si="12"/>
        <v>0</v>
      </c>
      <c r="G94" s="411">
        <f>+[1]OTCHET!G589+[1]OTCHET!G590</f>
        <v>0</v>
      </c>
      <c r="H94" s="412">
        <f>+[1]OTCHET!H589+[1]OTCHET!H590</f>
        <v>0</v>
      </c>
      <c r="I94" s="412">
        <f>+[1]OTCHET!I589+[1]OTCHET!I590</f>
        <v>0</v>
      </c>
      <c r="J94" s="413">
        <f>+[1]OTCHET!J589+[1]OTCHET!J590</f>
        <v>0</v>
      </c>
    </row>
    <row r="95" spans="1:10" ht="15.75">
      <c r="A95" s="628">
        <v>350</v>
      </c>
      <c r="B95" s="371" t="s">
        <v>160</v>
      </c>
      <c r="C95" s="371" t="s">
        <v>161</v>
      </c>
      <c r="D95" s="371"/>
      <c r="E95" s="372">
        <f>[1]OTCHET!E591</f>
        <v>0</v>
      </c>
      <c r="F95" s="372">
        <f t="shared" si="12"/>
        <v>0</v>
      </c>
      <c r="G95" s="373">
        <f>[1]OTCHET!G591</f>
        <v>-5122</v>
      </c>
      <c r="H95" s="374">
        <f>[1]OTCHET!H591</f>
        <v>0</v>
      </c>
      <c r="I95" s="374">
        <f>[1]OTCHET!I591</f>
        <v>5122</v>
      </c>
      <c r="J95" s="375">
        <f>[1]OTCHET!J591</f>
        <v>0</v>
      </c>
    </row>
    <row r="96" spans="1:10" ht="16.5" thickBot="1">
      <c r="A96" s="629">
        <v>355</v>
      </c>
      <c r="B96" s="583" t="s">
        <v>162</v>
      </c>
      <c r="C96" s="583" t="s">
        <v>163</v>
      </c>
      <c r="D96" s="583"/>
      <c r="E96" s="584">
        <f>+[1]OTCHET!E594</f>
        <v>0</v>
      </c>
      <c r="F96" s="584">
        <f t="shared" si="12"/>
        <v>0</v>
      </c>
      <c r="G96" s="585">
        <f>+[1]OTCHET!G594</f>
        <v>0</v>
      </c>
      <c r="H96" s="586">
        <f>+[1]OTCHET!H594</f>
        <v>0</v>
      </c>
      <c r="I96" s="586">
        <f>+[1]OTCHET!I594</f>
        <v>0</v>
      </c>
      <c r="J96" s="587">
        <f>+[1]OTCHET!J594</f>
        <v>0</v>
      </c>
    </row>
    <row r="97" spans="1:10" ht="16.5" thickBot="1">
      <c r="A97" s="588"/>
      <c r="B97" s="630" t="s">
        <v>164</v>
      </c>
      <c r="C97" s="630"/>
      <c r="D97" s="630"/>
      <c r="E97" s="631"/>
      <c r="F97" s="631"/>
      <c r="G97" s="631"/>
      <c r="H97" s="631"/>
      <c r="I97" s="631"/>
      <c r="J97" s="631"/>
    </row>
    <row r="98" spans="1:10" ht="16.5" thickBot="1">
      <c r="A98" s="588"/>
      <c r="B98" s="630" t="s">
        <v>165</v>
      </c>
      <c r="C98" s="630"/>
      <c r="D98" s="630"/>
      <c r="E98" s="631"/>
      <c r="F98" s="631"/>
      <c r="G98" s="631"/>
      <c r="H98" s="631"/>
      <c r="I98" s="631"/>
      <c r="J98" s="631"/>
    </row>
    <row r="99" spans="1:10" ht="16.5" thickBot="1">
      <c r="A99" s="588"/>
      <c r="B99" s="630" t="s">
        <v>166</v>
      </c>
      <c r="C99" s="630"/>
      <c r="D99" s="630"/>
      <c r="E99" s="631"/>
      <c r="F99" s="631"/>
      <c r="G99" s="631"/>
      <c r="H99" s="631"/>
      <c r="I99" s="631"/>
      <c r="J99" s="632"/>
    </row>
    <row r="100" spans="1:10" ht="16.5" thickBot="1">
      <c r="A100" s="588"/>
      <c r="B100" s="633" t="s">
        <v>167</v>
      </c>
      <c r="C100" s="634"/>
      <c r="D100" s="634"/>
      <c r="E100" s="631"/>
      <c r="F100" s="631"/>
      <c r="G100" s="631"/>
      <c r="H100" s="631"/>
      <c r="I100" s="631"/>
      <c r="J100" s="632"/>
    </row>
    <row r="101" spans="1:10" ht="16.5" thickBot="1">
      <c r="A101" s="588"/>
      <c r="B101" s="633"/>
      <c r="C101" s="633"/>
      <c r="D101" s="633"/>
      <c r="E101" s="635"/>
      <c r="F101" s="635"/>
      <c r="G101" s="635"/>
      <c r="H101" s="635"/>
      <c r="I101" s="635"/>
      <c r="J101" s="635"/>
    </row>
    <row r="102" spans="1:10" ht="16.5" thickBot="1">
      <c r="A102" s="588"/>
      <c r="B102" s="634" t="s">
        <v>168</v>
      </c>
      <c r="C102" s="634"/>
      <c r="D102" s="634"/>
      <c r="E102" s="635"/>
      <c r="F102" s="635"/>
      <c r="G102" s="635"/>
      <c r="H102" s="635"/>
      <c r="I102" s="635"/>
      <c r="J102" s="635"/>
    </row>
    <row r="103" spans="1:10" ht="16.5" thickBot="1">
      <c r="A103" s="588"/>
      <c r="B103" s="630" t="s">
        <v>166</v>
      </c>
      <c r="C103" s="630"/>
      <c r="D103" s="630"/>
      <c r="E103" s="635"/>
      <c r="F103" s="636"/>
      <c r="G103" s="636"/>
      <c r="H103" s="636"/>
      <c r="I103" s="635"/>
      <c r="J103" s="635"/>
    </row>
    <row r="104" spans="1:10" ht="16.5" thickBot="1">
      <c r="A104" s="588"/>
      <c r="B104" s="637" t="s">
        <v>167</v>
      </c>
      <c r="C104" s="633"/>
      <c r="D104" s="633"/>
      <c r="E104" s="635"/>
      <c r="F104" s="636"/>
      <c r="G104" s="636"/>
      <c r="H104" s="636"/>
      <c r="I104" s="635"/>
      <c r="J104" s="635"/>
    </row>
    <row r="105" spans="1:10" ht="15.75">
      <c r="A105" s="588"/>
      <c r="B105" s="638">
        <f>+IF(+SUM(E$65:J$65)=0,0,"Контрола: дефицит/излишък = финансиране с обратен знак (V. + VІ. = 0)")</f>
        <v>0</v>
      </c>
      <c r="C105" s="639"/>
      <c r="D105" s="639"/>
      <c r="E105" s="640">
        <f t="shared" ref="E105:J105" si="13">+E$64+E$66</f>
        <v>0</v>
      </c>
      <c r="F105" s="640">
        <f t="shared" si="13"/>
        <v>0</v>
      </c>
      <c r="G105" s="641">
        <f t="shared" si="13"/>
        <v>0</v>
      </c>
      <c r="H105" s="641">
        <f t="shared" si="13"/>
        <v>0</v>
      </c>
      <c r="I105" s="641">
        <f t="shared" si="13"/>
        <v>0</v>
      </c>
      <c r="J105" s="641">
        <f t="shared" si="13"/>
        <v>0</v>
      </c>
    </row>
    <row r="106" spans="1:10" ht="15.75">
      <c r="A106" s="588"/>
      <c r="B106" s="642"/>
      <c r="C106" s="642"/>
      <c r="D106" s="642"/>
      <c r="E106" s="643"/>
      <c r="F106" s="610"/>
      <c r="G106" s="644"/>
      <c r="H106" s="590"/>
      <c r="I106" s="590"/>
      <c r="J106" s="645"/>
    </row>
    <row r="107" spans="1:10" ht="15.75">
      <c r="A107" s="588"/>
      <c r="B107" s="646" t="str">
        <f>+[1]OTCHET!H605</f>
        <v>rosi_hristeva_au@abv.bg</v>
      </c>
      <c r="C107" s="642"/>
      <c r="D107" s="642"/>
      <c r="E107" s="603"/>
      <c r="F107" s="645"/>
      <c r="G107" s="647" t="str">
        <f>+[1]OTCHET!E605</f>
        <v>032/654331</v>
      </c>
      <c r="H107" s="647" t="str">
        <f>+[1]OTCHET!F605</f>
        <v>032/654304</v>
      </c>
      <c r="I107" s="648"/>
      <c r="J107" s="649" t="str">
        <f>+[1]OTCHET!B605</f>
        <v>05.07.2019 г.</v>
      </c>
    </row>
    <row r="108" spans="1:10" ht="15.75">
      <c r="A108" s="588"/>
      <c r="B108" s="650" t="s">
        <v>172</v>
      </c>
      <c r="C108" s="651"/>
      <c r="D108" s="651"/>
      <c r="E108" s="652"/>
      <c r="F108" s="652"/>
      <c r="G108" s="653" t="s">
        <v>173</v>
      </c>
      <c r="H108" s="653"/>
      <c r="I108" s="654"/>
      <c r="J108" s="650" t="s">
        <v>174</v>
      </c>
    </row>
    <row r="109" spans="1:10" ht="15.75">
      <c r="A109" s="588"/>
      <c r="B109" s="655" t="s">
        <v>175</v>
      </c>
      <c r="C109" s="588"/>
      <c r="D109" s="588"/>
      <c r="E109" s="656"/>
      <c r="F109" s="657"/>
      <c r="G109" s="590"/>
      <c r="H109" s="590"/>
      <c r="I109" s="590"/>
      <c r="J109" s="590"/>
    </row>
    <row r="110" spans="1:10" ht="15.75">
      <c r="A110" s="588"/>
      <c r="B110" s="648"/>
      <c r="C110" s="592"/>
      <c r="D110" s="642"/>
      <c r="E110" s="658" t="str">
        <f>+[1]OTCHET!D603</f>
        <v>Росица Христева</v>
      </c>
      <c r="F110" s="658"/>
      <c r="G110" s="590"/>
      <c r="H110" s="590"/>
      <c r="I110" s="590"/>
      <c r="J110" s="590"/>
    </row>
    <row r="111" spans="1:10">
      <c r="A111" s="588"/>
      <c r="B111" s="588"/>
      <c r="C111" s="659"/>
      <c r="D111" s="659"/>
      <c r="E111" s="590"/>
      <c r="F111" s="590"/>
      <c r="G111" s="590"/>
      <c r="H111" s="590"/>
      <c r="I111" s="590"/>
      <c r="J111" s="590"/>
    </row>
    <row r="112" spans="1:10">
      <c r="A112" s="588"/>
      <c r="B112" s="659"/>
      <c r="C112" s="659"/>
      <c r="D112" s="659"/>
      <c r="E112" s="590"/>
      <c r="F112" s="590"/>
      <c r="G112" s="590"/>
      <c r="H112" s="590"/>
      <c r="I112" s="590"/>
      <c r="J112" s="590"/>
    </row>
    <row r="113" spans="1:10" ht="15.75">
      <c r="A113" s="588"/>
      <c r="B113" s="660" t="s">
        <v>177</v>
      </c>
      <c r="C113" s="642"/>
      <c r="D113" s="642"/>
      <c r="E113" s="657"/>
      <c r="F113" s="657"/>
      <c r="G113" s="590"/>
      <c r="H113" s="660" t="s">
        <v>178</v>
      </c>
      <c r="I113" s="661"/>
      <c r="J113" s="662"/>
    </row>
    <row r="114" spans="1:10" ht="15.75">
      <c r="A114" s="588"/>
      <c r="B114" s="659"/>
      <c r="C114" s="659"/>
      <c r="D114" s="659"/>
      <c r="E114" s="658" t="str">
        <f>+[1]OTCHET!G600</f>
        <v>Росица Христева</v>
      </c>
      <c r="F114" s="658"/>
      <c r="G114" s="663"/>
      <c r="H114" s="590"/>
      <c r="I114" s="658" t="str">
        <f>+[1]OTCHET!G603</f>
        <v>проф. Д-р Христина Янчева</v>
      </c>
      <c r="J114" s="658"/>
    </row>
  </sheetData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93" priority="21" stopIfTrue="1" operator="notEqual">
      <formula>0</formula>
    </cfRule>
  </conditionalFormatting>
  <conditionalFormatting sqref="E105:J105">
    <cfRule type="cellIs" dxfId="292" priority="20" stopIfTrue="1" operator="notEqual">
      <formula>0</formula>
    </cfRule>
  </conditionalFormatting>
  <conditionalFormatting sqref="G107:H107 B107">
    <cfRule type="cellIs" dxfId="291" priority="19" stopIfTrue="1" operator="equal">
      <formula>0</formula>
    </cfRule>
  </conditionalFormatting>
  <conditionalFormatting sqref="I114 E110">
    <cfRule type="cellIs" dxfId="290" priority="18" stopIfTrue="1" operator="equal">
      <formula>0</formula>
    </cfRule>
  </conditionalFormatting>
  <conditionalFormatting sqref="J107">
    <cfRule type="cellIs" dxfId="289" priority="17" stopIfTrue="1" operator="equal">
      <formula>0</formula>
    </cfRule>
  </conditionalFormatting>
  <conditionalFormatting sqref="E114:F114">
    <cfRule type="cellIs" dxfId="288" priority="16" stopIfTrue="1" operator="equal">
      <formula>0</formula>
    </cfRule>
  </conditionalFormatting>
  <conditionalFormatting sqref="F15">
    <cfRule type="cellIs" dxfId="287" priority="11" stopIfTrue="1" operator="equal">
      <formula>"Чужди средства"</formula>
    </cfRule>
    <cfRule type="cellIs" dxfId="286" priority="12" stopIfTrue="1" operator="equal">
      <formula>"СЕС - ДМП"</formula>
    </cfRule>
    <cfRule type="cellIs" dxfId="285" priority="13" stopIfTrue="1" operator="equal">
      <formula>"СЕС - РА"</formula>
    </cfRule>
    <cfRule type="cellIs" dxfId="284" priority="14" stopIfTrue="1" operator="equal">
      <formula>"СЕС - ДЕС"</formula>
    </cfRule>
    <cfRule type="cellIs" dxfId="283" priority="15" stopIfTrue="1" operator="equal">
      <formula>"СЕС - КСФ"</formula>
    </cfRule>
  </conditionalFormatting>
  <conditionalFormatting sqref="B105">
    <cfRule type="cellIs" dxfId="282" priority="10" stopIfTrue="1" operator="notEqual">
      <formula>0</formula>
    </cfRule>
  </conditionalFormatting>
  <conditionalFormatting sqref="I11:J11">
    <cfRule type="cellIs" dxfId="281" priority="6" stopIfTrue="1" operator="between">
      <formula>1000000000000</formula>
      <formula>9999999999999990</formula>
    </cfRule>
    <cfRule type="cellIs" dxfId="280" priority="7" stopIfTrue="1" operator="between">
      <formula>10000000000</formula>
      <formula>999999999999</formula>
    </cfRule>
    <cfRule type="cellIs" dxfId="279" priority="8" stopIfTrue="1" operator="between">
      <formula>1000000</formula>
      <formula>99999999</formula>
    </cfRule>
    <cfRule type="cellIs" dxfId="278" priority="9" stopIfTrue="1" operator="between">
      <formula>100</formula>
      <formula>9999</formula>
    </cfRule>
  </conditionalFormatting>
  <conditionalFormatting sqref="E15">
    <cfRule type="cellIs" dxfId="277" priority="1" stopIfTrue="1" operator="equal">
      <formula>"Чужди средства"</formula>
    </cfRule>
    <cfRule type="cellIs" dxfId="276" priority="2" stopIfTrue="1" operator="equal">
      <formula>"СЕС - ДМП"</formula>
    </cfRule>
    <cfRule type="cellIs" dxfId="275" priority="3" stopIfTrue="1" operator="equal">
      <formula>"СЕС - РА"</formula>
    </cfRule>
    <cfRule type="cellIs" dxfId="274" priority="4" stopIfTrue="1" operator="equal">
      <formula>"СЕС - ДЕС"</formula>
    </cfRule>
    <cfRule type="cellIs" dxfId="273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0" zoomScaleNormal="60" workbookViewId="0">
      <selection activeCell="X16" sqref="X16"/>
    </sheetView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0" zoomScaleNormal="60" workbookViewId="0">
      <selection activeCell="AC58" sqref="AC58"/>
    </sheetView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60" zoomScaleNormal="60" workbookViewId="0">
      <selection activeCell="AG36" sqref="AG36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5</vt:i4>
      </vt:variant>
    </vt:vector>
  </HeadingPairs>
  <TitlesOfParts>
    <vt:vector size="5" baseType="lpstr">
      <vt:lpstr>бюджет</vt:lpstr>
      <vt:lpstr>Лист7</vt:lpstr>
      <vt:lpstr>Лист12</vt:lpstr>
      <vt:lpstr>Лист13</vt:lpstr>
      <vt:lpstr>Лист14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2019-09-25T06:23:25Z</dcterms:created>
  <dcterms:modified xsi:type="dcterms:W3CDTF">2019-09-25T06:44:44Z</dcterms:modified>
</cp:coreProperties>
</file>