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ГОДИШНИ ОТЧЕТИ\МЕС. ОТЧЕТИ 2020\"/>
    </mc:Choice>
  </mc:AlternateContent>
  <xr:revisionPtr revIDLastSave="0" documentId="13_ncr:1_{4C7B95F6-4A24-496B-BE39-4D148EF41A33}"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s>
  <definedNames>
    <definedName name="SMETKA">[2]list!$A$2:$C$7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F95" i="10" s="1"/>
  <c r="E95" i="10"/>
  <c r="J94" i="10"/>
  <c r="I94" i="10"/>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J86" i="10" s="1"/>
  <c r="I88" i="10"/>
  <c r="H88" i="10"/>
  <c r="G88" i="10"/>
  <c r="E88" i="10"/>
  <c r="J87" i="10"/>
  <c r="I87" i="10"/>
  <c r="H87" i="10"/>
  <c r="G87" i="10"/>
  <c r="F87" i="10" s="1"/>
  <c r="E87" i="10"/>
  <c r="J85" i="10"/>
  <c r="I85" i="10"/>
  <c r="H85" i="10"/>
  <c r="G85" i="10"/>
  <c r="E85" i="10"/>
  <c r="J84" i="10"/>
  <c r="I84" i="10"/>
  <c r="H84" i="10"/>
  <c r="G84" i="10"/>
  <c r="E84" i="10"/>
  <c r="J83" i="10"/>
  <c r="I83" i="10"/>
  <c r="H83" i="10"/>
  <c r="G83" i="10"/>
  <c r="E83" i="10"/>
  <c r="E77" i="10" s="1"/>
  <c r="J82" i="10"/>
  <c r="I82" i="10"/>
  <c r="H82" i="10"/>
  <c r="G82" i="10"/>
  <c r="E82" i="10"/>
  <c r="J80" i="10"/>
  <c r="I80" i="10"/>
  <c r="H80" i="10"/>
  <c r="G80" i="10"/>
  <c r="E80" i="10"/>
  <c r="J79" i="10"/>
  <c r="I79" i="10"/>
  <c r="H79" i="10"/>
  <c r="G79" i="10"/>
  <c r="E79" i="10"/>
  <c r="J78" i="10"/>
  <c r="J77" i="10" s="1"/>
  <c r="I78" i="10"/>
  <c r="H78" i="10"/>
  <c r="G78" i="10"/>
  <c r="E78" i="10"/>
  <c r="J76" i="10"/>
  <c r="I76" i="10"/>
  <c r="H76" i="10"/>
  <c r="G76" i="10"/>
  <c r="E76" i="10"/>
  <c r="J75" i="10"/>
  <c r="I75" i="10"/>
  <c r="H75" i="10"/>
  <c r="G75" i="10"/>
  <c r="E75" i="10"/>
  <c r="J74" i="10"/>
  <c r="I74" i="10"/>
  <c r="I68" i="10" s="1"/>
  <c r="H74" i="10"/>
  <c r="G74" i="10"/>
  <c r="E74" i="10"/>
  <c r="J73" i="10"/>
  <c r="I73" i="10"/>
  <c r="H73" i="10"/>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F63" i="10" s="1"/>
  <c r="E63" i="10"/>
  <c r="J62" i="10"/>
  <c r="I62" i="10"/>
  <c r="H62" i="10"/>
  <c r="G62" i="10"/>
  <c r="E62" i="10"/>
  <c r="J60" i="10"/>
  <c r="I60" i="10"/>
  <c r="H60" i="10"/>
  <c r="G60" i="10"/>
  <c r="E60" i="10"/>
  <c r="J59" i="10"/>
  <c r="I59" i="10"/>
  <c r="H59" i="10"/>
  <c r="G59" i="10"/>
  <c r="E59" i="10"/>
  <c r="J58" i="10"/>
  <c r="I58" i="10"/>
  <c r="H58" i="10"/>
  <c r="G58" i="10"/>
  <c r="E58" i="10"/>
  <c r="J57" i="10"/>
  <c r="I57" i="10"/>
  <c r="H57" i="10"/>
  <c r="F57" i="10" s="1"/>
  <c r="G57" i="10"/>
  <c r="E57" i="10"/>
  <c r="J55" i="10"/>
  <c r="I55" i="10"/>
  <c r="H55" i="10"/>
  <c r="G55" i="10"/>
  <c r="E55" i="10"/>
  <c r="J54" i="10"/>
  <c r="F54" i="10" s="1"/>
  <c r="I54" i="10"/>
  <c r="H54" i="10"/>
  <c r="G54" i="10"/>
  <c r="E54" i="10"/>
  <c r="J53" i="10"/>
  <c r="I53" i="10"/>
  <c r="H53" i="10"/>
  <c r="G53" i="10"/>
  <c r="F53" i="10" s="1"/>
  <c r="E53" i="10"/>
  <c r="J52" i="10"/>
  <c r="I52" i="10"/>
  <c r="H52" i="10"/>
  <c r="G52" i="10"/>
  <c r="E52" i="10"/>
  <c r="J51" i="10"/>
  <c r="I51" i="10"/>
  <c r="F51" i="10" s="1"/>
  <c r="H51" i="10"/>
  <c r="G51" i="10"/>
  <c r="E51" i="10"/>
  <c r="J50" i="10"/>
  <c r="I50" i="10"/>
  <c r="H50" i="10"/>
  <c r="G50" i="10"/>
  <c r="E50" i="10"/>
  <c r="J49" i="10"/>
  <c r="I49" i="10"/>
  <c r="H49" i="10"/>
  <c r="G49" i="10"/>
  <c r="E49" i="10"/>
  <c r="J48" i="10"/>
  <c r="I48" i="10"/>
  <c r="H48" i="10"/>
  <c r="G48" i="10"/>
  <c r="E48" i="10"/>
  <c r="J47" i="10"/>
  <c r="I47" i="10"/>
  <c r="H47" i="10"/>
  <c r="G47" i="10"/>
  <c r="E47" i="10"/>
  <c r="J46" i="10"/>
  <c r="F46" i="10" s="1"/>
  <c r="I46" i="10"/>
  <c r="H46" i="10"/>
  <c r="G46" i="10"/>
  <c r="E46" i="10"/>
  <c r="J45" i="10"/>
  <c r="I45" i="10"/>
  <c r="H45" i="10"/>
  <c r="G45" i="10"/>
  <c r="E45" i="10"/>
  <c r="J44" i="10"/>
  <c r="I44" i="10"/>
  <c r="H44" i="10"/>
  <c r="G44" i="10"/>
  <c r="E44" i="10"/>
  <c r="J43" i="10"/>
  <c r="I43" i="10"/>
  <c r="F43" i="10" s="1"/>
  <c r="H43" i="10"/>
  <c r="G43" i="10"/>
  <c r="E43" i="10"/>
  <c r="J42" i="10"/>
  <c r="I42" i="10"/>
  <c r="H42" i="10"/>
  <c r="G42" i="10"/>
  <c r="E42" i="10"/>
  <c r="E39" i="10" s="1"/>
  <c r="E38" i="10" s="1"/>
  <c r="J41" i="10"/>
  <c r="I41" i="10"/>
  <c r="H41" i="10"/>
  <c r="G41" i="10"/>
  <c r="E41" i="10"/>
  <c r="J40" i="10"/>
  <c r="I40" i="10"/>
  <c r="H40" i="10"/>
  <c r="G40" i="10"/>
  <c r="E40" i="10"/>
  <c r="J37" i="10"/>
  <c r="I37" i="10"/>
  <c r="H37" i="10"/>
  <c r="G37" i="10"/>
  <c r="E37" i="10"/>
  <c r="J36" i="10"/>
  <c r="I36" i="10"/>
  <c r="H36" i="10"/>
  <c r="G36" i="10"/>
  <c r="E36" i="10"/>
  <c r="J33" i="10"/>
  <c r="I33" i="10"/>
  <c r="H33" i="10"/>
  <c r="G33" i="10"/>
  <c r="G25" i="10" s="1"/>
  <c r="G22" i="10" s="1"/>
  <c r="E33" i="10"/>
  <c r="J32" i="10"/>
  <c r="I32" i="10"/>
  <c r="H32" i="10"/>
  <c r="G32" i="10"/>
  <c r="E32" i="10"/>
  <c r="J31" i="10"/>
  <c r="I31" i="10"/>
  <c r="F31" i="10" s="1"/>
  <c r="H31" i="10"/>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F96" i="9" s="1"/>
  <c r="I96" i="9"/>
  <c r="H96" i="9"/>
  <c r="G96" i="9"/>
  <c r="E96" i="9"/>
  <c r="J95" i="9"/>
  <c r="I95" i="9"/>
  <c r="H95" i="9"/>
  <c r="G95" i="9"/>
  <c r="F95" i="9" s="1"/>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F88" i="9" s="1"/>
  <c r="I88" i="9"/>
  <c r="H88" i="9"/>
  <c r="G88" i="9"/>
  <c r="E88" i="9"/>
  <c r="J87" i="9"/>
  <c r="I87" i="9"/>
  <c r="H87" i="9"/>
  <c r="G87" i="9"/>
  <c r="F87" i="9" s="1"/>
  <c r="E87" i="9"/>
  <c r="J85" i="9"/>
  <c r="I85" i="9"/>
  <c r="H85" i="9"/>
  <c r="G85" i="9"/>
  <c r="E85" i="9"/>
  <c r="J84" i="9"/>
  <c r="I84" i="9"/>
  <c r="H84" i="9"/>
  <c r="G84" i="9"/>
  <c r="E84" i="9"/>
  <c r="J83" i="9"/>
  <c r="I83" i="9"/>
  <c r="H83" i="9"/>
  <c r="G83" i="9"/>
  <c r="E83" i="9"/>
  <c r="J82" i="9"/>
  <c r="I82" i="9"/>
  <c r="H82" i="9"/>
  <c r="G82" i="9"/>
  <c r="E82" i="9"/>
  <c r="J80" i="9"/>
  <c r="I80" i="9"/>
  <c r="H80" i="9"/>
  <c r="G80" i="9"/>
  <c r="E80" i="9"/>
  <c r="J79" i="9"/>
  <c r="I79" i="9"/>
  <c r="H79" i="9"/>
  <c r="G79" i="9"/>
  <c r="E79" i="9"/>
  <c r="J78" i="9"/>
  <c r="F78" i="9" s="1"/>
  <c r="I78" i="9"/>
  <c r="H78" i="9"/>
  <c r="G78" i="9"/>
  <c r="E78" i="9"/>
  <c r="J76" i="9"/>
  <c r="I76" i="9"/>
  <c r="H76" i="9"/>
  <c r="G76" i="9"/>
  <c r="F76" i="9" s="1"/>
  <c r="E76" i="9"/>
  <c r="J75" i="9"/>
  <c r="I75" i="9"/>
  <c r="H75" i="9"/>
  <c r="G75" i="9"/>
  <c r="E75" i="9"/>
  <c r="J74" i="9"/>
  <c r="I74" i="9"/>
  <c r="H74" i="9"/>
  <c r="G74" i="9"/>
  <c r="E74" i="9"/>
  <c r="J73" i="9"/>
  <c r="I73" i="9"/>
  <c r="H73" i="9"/>
  <c r="G73" i="9"/>
  <c r="E73" i="9"/>
  <c r="E68" i="9" s="1"/>
  <c r="J72" i="9"/>
  <c r="I72" i="9"/>
  <c r="H72" i="9"/>
  <c r="G72" i="9"/>
  <c r="E72" i="9"/>
  <c r="J71" i="9"/>
  <c r="I71" i="9"/>
  <c r="H71" i="9"/>
  <c r="G71" i="9"/>
  <c r="E71" i="9"/>
  <c r="J70" i="9"/>
  <c r="I70" i="9"/>
  <c r="H70" i="9"/>
  <c r="G70" i="9"/>
  <c r="E70" i="9"/>
  <c r="J69" i="9"/>
  <c r="I69" i="9"/>
  <c r="H69" i="9"/>
  <c r="G69" i="9"/>
  <c r="E69" i="9"/>
  <c r="J63" i="9"/>
  <c r="I63" i="9"/>
  <c r="H63" i="9"/>
  <c r="G63" i="9"/>
  <c r="F63" i="9" s="1"/>
  <c r="E63" i="9"/>
  <c r="J62" i="9"/>
  <c r="I62" i="9"/>
  <c r="H62" i="9"/>
  <c r="G62" i="9"/>
  <c r="E62" i="9"/>
  <c r="J60" i="9"/>
  <c r="I60" i="9"/>
  <c r="F60" i="9" s="1"/>
  <c r="H60" i="9"/>
  <c r="G60" i="9"/>
  <c r="E60" i="9"/>
  <c r="J59" i="9"/>
  <c r="I59" i="9"/>
  <c r="H59" i="9"/>
  <c r="G59" i="9"/>
  <c r="E59" i="9"/>
  <c r="J58" i="9"/>
  <c r="I58" i="9"/>
  <c r="H58" i="9"/>
  <c r="G58" i="9"/>
  <c r="E58" i="9"/>
  <c r="J57" i="9"/>
  <c r="I57" i="9"/>
  <c r="H57" i="9"/>
  <c r="F57" i="9" s="1"/>
  <c r="G57" i="9"/>
  <c r="E57" i="9"/>
  <c r="J55" i="9"/>
  <c r="I55" i="9"/>
  <c r="H55" i="9"/>
  <c r="G55" i="9"/>
  <c r="E55" i="9"/>
  <c r="J54" i="9"/>
  <c r="I54" i="9"/>
  <c r="H54" i="9"/>
  <c r="G54" i="9"/>
  <c r="E54" i="9"/>
  <c r="J53" i="9"/>
  <c r="I53" i="9"/>
  <c r="H53" i="9"/>
  <c r="G53" i="9"/>
  <c r="F53" i="9" s="1"/>
  <c r="E53" i="9"/>
  <c r="J52" i="9"/>
  <c r="I52" i="9"/>
  <c r="H52" i="9"/>
  <c r="G52" i="9"/>
  <c r="E52" i="9"/>
  <c r="J51" i="9"/>
  <c r="I51" i="9"/>
  <c r="H51" i="9"/>
  <c r="G51" i="9"/>
  <c r="E51" i="9"/>
  <c r="J50" i="9"/>
  <c r="I50" i="9"/>
  <c r="H50" i="9"/>
  <c r="G50" i="9"/>
  <c r="E50" i="9"/>
  <c r="J49" i="9"/>
  <c r="I49" i="9"/>
  <c r="H49" i="9"/>
  <c r="G49" i="9"/>
  <c r="E49" i="9"/>
  <c r="J48" i="9"/>
  <c r="I48" i="9"/>
  <c r="H48" i="9"/>
  <c r="F48" i="9" s="1"/>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E39" i="9" s="1"/>
  <c r="E38" i="9" s="1"/>
  <c r="J41" i="9"/>
  <c r="I41" i="9"/>
  <c r="H41" i="9"/>
  <c r="G41" i="9"/>
  <c r="E41" i="9"/>
  <c r="J40" i="9"/>
  <c r="I40" i="9"/>
  <c r="H40" i="9"/>
  <c r="H39" i="9" s="1"/>
  <c r="H38" i="9" s="1"/>
  <c r="G40" i="9"/>
  <c r="E40" i="9"/>
  <c r="J37" i="9"/>
  <c r="I37" i="9"/>
  <c r="H37" i="9"/>
  <c r="G37" i="9"/>
  <c r="E37" i="9"/>
  <c r="J36" i="9"/>
  <c r="F36" i="9" s="1"/>
  <c r="I36" i="9"/>
  <c r="H36" i="9"/>
  <c r="G36" i="9"/>
  <c r="E36" i="9"/>
  <c r="J33" i="9"/>
  <c r="I33" i="9"/>
  <c r="H33" i="9"/>
  <c r="G33" i="9"/>
  <c r="F33" i="9" s="1"/>
  <c r="E33" i="9"/>
  <c r="J32" i="9"/>
  <c r="I32" i="9"/>
  <c r="H32" i="9"/>
  <c r="G32" i="9"/>
  <c r="E32" i="9"/>
  <c r="J31" i="9"/>
  <c r="I31" i="9"/>
  <c r="I25" i="9" s="1"/>
  <c r="I22" i="9" s="1"/>
  <c r="H31" i="9"/>
  <c r="G31" i="9"/>
  <c r="E31" i="9"/>
  <c r="J30" i="9"/>
  <c r="I30" i="9"/>
  <c r="H30" i="9"/>
  <c r="G30" i="9"/>
  <c r="E30" i="9"/>
  <c r="E25" i="9" s="1"/>
  <c r="J29" i="9"/>
  <c r="I29" i="9"/>
  <c r="H29" i="9"/>
  <c r="G29" i="9"/>
  <c r="E29" i="9"/>
  <c r="J28" i="9"/>
  <c r="I28" i="9"/>
  <c r="H28" i="9"/>
  <c r="F28" i="9" s="1"/>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F95" i="8" s="1"/>
  <c r="E95" i="8"/>
  <c r="J94" i="8"/>
  <c r="I94" i="8"/>
  <c r="H94" i="8"/>
  <c r="G94" i="8"/>
  <c r="E94" i="8"/>
  <c r="J93" i="8"/>
  <c r="I93" i="8"/>
  <c r="H93" i="8"/>
  <c r="G93" i="8"/>
  <c r="E93" i="8"/>
  <c r="J92" i="8"/>
  <c r="I92" i="8"/>
  <c r="H92" i="8"/>
  <c r="G92" i="8"/>
  <c r="E92" i="8"/>
  <c r="J91" i="8"/>
  <c r="I91" i="8"/>
  <c r="H91" i="8"/>
  <c r="G91" i="8"/>
  <c r="E91" i="8"/>
  <c r="J90" i="8"/>
  <c r="I90" i="8"/>
  <c r="H90" i="8"/>
  <c r="F90" i="8" s="1"/>
  <c r="G90" i="8"/>
  <c r="E90" i="8"/>
  <c r="J89" i="8"/>
  <c r="I89" i="8"/>
  <c r="H89" i="8"/>
  <c r="G89" i="8"/>
  <c r="E89" i="8"/>
  <c r="J88" i="8"/>
  <c r="F88" i="8" s="1"/>
  <c r="I88" i="8"/>
  <c r="H88" i="8"/>
  <c r="G88" i="8"/>
  <c r="E88" i="8"/>
  <c r="J87" i="8"/>
  <c r="I87" i="8"/>
  <c r="H87" i="8"/>
  <c r="G87" i="8"/>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F78" i="8" s="1"/>
  <c r="I78" i="8"/>
  <c r="H78" i="8"/>
  <c r="G78" i="8"/>
  <c r="E78" i="8"/>
  <c r="J76" i="8"/>
  <c r="I76" i="8"/>
  <c r="H76" i="8"/>
  <c r="G76" i="8"/>
  <c r="E76" i="8"/>
  <c r="J75" i="8"/>
  <c r="I75" i="8"/>
  <c r="H75" i="8"/>
  <c r="G75" i="8"/>
  <c r="E75" i="8"/>
  <c r="J74" i="8"/>
  <c r="I74" i="8"/>
  <c r="I68" i="8" s="1"/>
  <c r="H74" i="8"/>
  <c r="G74" i="8"/>
  <c r="E74" i="8"/>
  <c r="J73" i="8"/>
  <c r="I73" i="8"/>
  <c r="H73" i="8"/>
  <c r="F73" i="8" s="1"/>
  <c r="G73" i="8"/>
  <c r="E73" i="8"/>
  <c r="E68" i="8" s="1"/>
  <c r="J72" i="8"/>
  <c r="I72" i="8"/>
  <c r="H72" i="8"/>
  <c r="G72" i="8"/>
  <c r="E72" i="8"/>
  <c r="J71" i="8"/>
  <c r="I71" i="8"/>
  <c r="H71" i="8"/>
  <c r="G71" i="8"/>
  <c r="E71" i="8"/>
  <c r="J70" i="8"/>
  <c r="I70" i="8"/>
  <c r="H70" i="8"/>
  <c r="G70" i="8"/>
  <c r="F70" i="8" s="1"/>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G57" i="8"/>
  <c r="E57" i="8"/>
  <c r="J55" i="8"/>
  <c r="I55" i="8"/>
  <c r="H55" i="8"/>
  <c r="G55" i="8"/>
  <c r="F55" i="8" s="1"/>
  <c r="E55" i="8"/>
  <c r="J54" i="8"/>
  <c r="F54" i="8" s="1"/>
  <c r="I54" i="8"/>
  <c r="H54" i="8"/>
  <c r="G54" i="8"/>
  <c r="E54" i="8"/>
  <c r="J53" i="8"/>
  <c r="I53" i="8"/>
  <c r="H53" i="8"/>
  <c r="G53" i="8"/>
  <c r="E53" i="8"/>
  <c r="J52" i="8"/>
  <c r="I52" i="8"/>
  <c r="H52" i="8"/>
  <c r="G52" i="8"/>
  <c r="E52" i="8"/>
  <c r="J51" i="8"/>
  <c r="I51" i="8"/>
  <c r="F51" i="8" s="1"/>
  <c r="H51" i="8"/>
  <c r="G51" i="8"/>
  <c r="E51" i="8"/>
  <c r="J50" i="8"/>
  <c r="I50" i="8"/>
  <c r="H50" i="8"/>
  <c r="G50" i="8"/>
  <c r="E50" i="8"/>
  <c r="J49" i="8"/>
  <c r="I49" i="8"/>
  <c r="H49" i="8"/>
  <c r="G49" i="8"/>
  <c r="E49" i="8"/>
  <c r="J48" i="8"/>
  <c r="I48" i="8"/>
  <c r="H48" i="8"/>
  <c r="G48" i="8"/>
  <c r="E48" i="8"/>
  <c r="J47" i="8"/>
  <c r="I47" i="8"/>
  <c r="H47" i="8"/>
  <c r="G47" i="8"/>
  <c r="E47" i="8"/>
  <c r="J46" i="8"/>
  <c r="F46" i="8" s="1"/>
  <c r="I46" i="8"/>
  <c r="H46" i="8"/>
  <c r="G46" i="8"/>
  <c r="E46" i="8"/>
  <c r="J45" i="8"/>
  <c r="I45" i="8"/>
  <c r="H45" i="8"/>
  <c r="G45" i="8"/>
  <c r="E45" i="8"/>
  <c r="J44" i="8"/>
  <c r="I44" i="8"/>
  <c r="H44" i="8"/>
  <c r="G44" i="8"/>
  <c r="E44" i="8"/>
  <c r="J43" i="8"/>
  <c r="I43" i="8"/>
  <c r="H43" i="8"/>
  <c r="G43" i="8"/>
  <c r="E43" i="8"/>
  <c r="J42" i="8"/>
  <c r="I42" i="8"/>
  <c r="H42" i="8"/>
  <c r="G42" i="8"/>
  <c r="E42" i="8"/>
  <c r="E39" i="8" s="1"/>
  <c r="J41" i="8"/>
  <c r="I41" i="8"/>
  <c r="H41" i="8"/>
  <c r="G41" i="8"/>
  <c r="E41" i="8"/>
  <c r="J40" i="8"/>
  <c r="J39" i="8" s="1"/>
  <c r="J38" i="8" s="1"/>
  <c r="I40" i="8"/>
  <c r="H40" i="8"/>
  <c r="H39" i="8" s="1"/>
  <c r="H38" i="8" s="1"/>
  <c r="G40" i="8"/>
  <c r="E40" i="8"/>
  <c r="J37" i="8"/>
  <c r="I37" i="8"/>
  <c r="H37" i="8"/>
  <c r="G37" i="8"/>
  <c r="E37" i="8"/>
  <c r="J36" i="8"/>
  <c r="I36" i="8"/>
  <c r="H36" i="8"/>
  <c r="G36" i="8"/>
  <c r="E36" i="8"/>
  <c r="J33" i="8"/>
  <c r="I33" i="8"/>
  <c r="H33" i="8"/>
  <c r="G33" i="8"/>
  <c r="G25" i="8" s="1"/>
  <c r="G22" i="8" s="1"/>
  <c r="E33" i="8"/>
  <c r="J32" i="8"/>
  <c r="I32" i="8"/>
  <c r="H32" i="8"/>
  <c r="G32" i="8"/>
  <c r="E32" i="8"/>
  <c r="J31" i="8"/>
  <c r="I31" i="8"/>
  <c r="F31" i="8" s="1"/>
  <c r="H31" i="8"/>
  <c r="G31" i="8"/>
  <c r="E31" i="8"/>
  <c r="J30" i="8"/>
  <c r="I30" i="8"/>
  <c r="H30" i="8"/>
  <c r="H25" i="8" s="1"/>
  <c r="H22" i="8" s="1"/>
  <c r="G30" i="8"/>
  <c r="E30" i="8"/>
  <c r="J29" i="8"/>
  <c r="I29" i="8"/>
  <c r="H29" i="8"/>
  <c r="G29" i="8"/>
  <c r="E29" i="8"/>
  <c r="J28" i="8"/>
  <c r="I28" i="8"/>
  <c r="H28" i="8"/>
  <c r="G28" i="8"/>
  <c r="E28" i="8"/>
  <c r="J27" i="8"/>
  <c r="I27" i="8"/>
  <c r="H27" i="8"/>
  <c r="G27" i="8"/>
  <c r="F27" i="8" s="1"/>
  <c r="E27" i="8"/>
  <c r="J26" i="8"/>
  <c r="J25" i="8" s="1"/>
  <c r="I26" i="8"/>
  <c r="H26" i="8"/>
  <c r="G26" i="8"/>
  <c r="E26" i="8"/>
  <c r="J23" i="8"/>
  <c r="I23" i="8"/>
  <c r="H23" i="8"/>
  <c r="G23" i="8"/>
  <c r="E23" i="8"/>
  <c r="F15" i="8"/>
  <c r="E15" i="8"/>
  <c r="F13" i="8"/>
  <c r="E13" i="8"/>
  <c r="I11" i="8"/>
  <c r="H11" i="8"/>
  <c r="F11" i="8"/>
  <c r="B13" i="8"/>
  <c r="B11" i="8"/>
  <c r="I114" i="7"/>
  <c r="E114" i="7"/>
  <c r="E110" i="7"/>
  <c r="J107" i="7"/>
  <c r="H107" i="7"/>
  <c r="G107" i="7"/>
  <c r="B107" i="7"/>
  <c r="J96" i="7"/>
  <c r="F96" i="7" s="1"/>
  <c r="I96" i="7"/>
  <c r="H96" i="7"/>
  <c r="G96" i="7"/>
  <c r="E96" i="7"/>
  <c r="J95" i="7"/>
  <c r="I95" i="7"/>
  <c r="H95" i="7"/>
  <c r="G95" i="7"/>
  <c r="E95" i="7"/>
  <c r="J94" i="7"/>
  <c r="I94" i="7"/>
  <c r="H94" i="7"/>
  <c r="G94" i="7"/>
  <c r="E94" i="7"/>
  <c r="J93" i="7"/>
  <c r="I93" i="7"/>
  <c r="F93" i="7" s="1"/>
  <c r="H93" i="7"/>
  <c r="G93" i="7"/>
  <c r="E93" i="7"/>
  <c r="J92" i="7"/>
  <c r="I92" i="7"/>
  <c r="H92" i="7"/>
  <c r="G92" i="7"/>
  <c r="E92" i="7"/>
  <c r="J91" i="7"/>
  <c r="I91" i="7"/>
  <c r="H91" i="7"/>
  <c r="G91" i="7"/>
  <c r="E91" i="7"/>
  <c r="J90" i="7"/>
  <c r="I90" i="7"/>
  <c r="H90" i="7"/>
  <c r="F90" i="7" s="1"/>
  <c r="G90" i="7"/>
  <c r="E90" i="7"/>
  <c r="J89" i="7"/>
  <c r="I89" i="7"/>
  <c r="H89" i="7"/>
  <c r="G89" i="7"/>
  <c r="E89" i="7"/>
  <c r="J88" i="7"/>
  <c r="F88" i="7" s="1"/>
  <c r="I88" i="7"/>
  <c r="H88" i="7"/>
  <c r="G88" i="7"/>
  <c r="E88" i="7"/>
  <c r="J87" i="7"/>
  <c r="I87" i="7"/>
  <c r="H87" i="7"/>
  <c r="G87" i="7"/>
  <c r="G86" i="7" s="1"/>
  <c r="E87" i="7"/>
  <c r="J85" i="7"/>
  <c r="I85" i="7"/>
  <c r="H85" i="7"/>
  <c r="G85" i="7"/>
  <c r="E85" i="7"/>
  <c r="J84" i="7"/>
  <c r="I84" i="7"/>
  <c r="H84" i="7"/>
  <c r="G84" i="7"/>
  <c r="E84" i="7"/>
  <c r="J83" i="7"/>
  <c r="I83" i="7"/>
  <c r="H83" i="7"/>
  <c r="G83" i="7"/>
  <c r="E83" i="7"/>
  <c r="E77" i="7" s="1"/>
  <c r="J82" i="7"/>
  <c r="I82" i="7"/>
  <c r="H82" i="7"/>
  <c r="G82" i="7"/>
  <c r="E82" i="7"/>
  <c r="J80" i="7"/>
  <c r="I80" i="7"/>
  <c r="H80" i="7"/>
  <c r="G80" i="7"/>
  <c r="E80" i="7"/>
  <c r="J79" i="7"/>
  <c r="I79" i="7"/>
  <c r="H79" i="7"/>
  <c r="G79" i="7"/>
  <c r="E79" i="7"/>
  <c r="J78" i="7"/>
  <c r="F78" i="7" s="1"/>
  <c r="I78" i="7"/>
  <c r="H78" i="7"/>
  <c r="G78" i="7"/>
  <c r="E78" i="7"/>
  <c r="J76" i="7"/>
  <c r="I76" i="7"/>
  <c r="H76" i="7"/>
  <c r="G76" i="7"/>
  <c r="F76" i="7" s="1"/>
  <c r="E76" i="7"/>
  <c r="J75" i="7"/>
  <c r="I75" i="7"/>
  <c r="H75" i="7"/>
  <c r="G75" i="7"/>
  <c r="E75" i="7"/>
  <c r="J74" i="7"/>
  <c r="I74" i="7"/>
  <c r="I68" i="7" s="1"/>
  <c r="I66" i="7" s="1"/>
  <c r="H74" i="7"/>
  <c r="G74" i="7"/>
  <c r="E74" i="7"/>
  <c r="J73" i="7"/>
  <c r="I73" i="7"/>
  <c r="H73" i="7"/>
  <c r="G73" i="7"/>
  <c r="E73" i="7"/>
  <c r="E68" i="7" s="1"/>
  <c r="E66" i="7" s="1"/>
  <c r="J72" i="7"/>
  <c r="I72" i="7"/>
  <c r="H72" i="7"/>
  <c r="G72" i="7"/>
  <c r="E72" i="7"/>
  <c r="J71" i="7"/>
  <c r="I71" i="7"/>
  <c r="H71" i="7"/>
  <c r="H68" i="7" s="1"/>
  <c r="G71" i="7"/>
  <c r="E71" i="7"/>
  <c r="J70" i="7"/>
  <c r="I70" i="7"/>
  <c r="H70" i="7"/>
  <c r="G70" i="7"/>
  <c r="E70" i="7"/>
  <c r="J69" i="7"/>
  <c r="J68" i="7" s="1"/>
  <c r="I69" i="7"/>
  <c r="H69" i="7"/>
  <c r="G69" i="7"/>
  <c r="E69" i="7"/>
  <c r="J63" i="7"/>
  <c r="I63" i="7"/>
  <c r="H63" i="7"/>
  <c r="G63" i="7"/>
  <c r="E63" i="7"/>
  <c r="J62" i="7"/>
  <c r="I62" i="7"/>
  <c r="H62" i="7"/>
  <c r="G62" i="7"/>
  <c r="E62" i="7"/>
  <c r="J60" i="7"/>
  <c r="I60" i="7"/>
  <c r="F60" i="7" s="1"/>
  <c r="H60" i="7"/>
  <c r="G60" i="7"/>
  <c r="E60" i="7"/>
  <c r="J59" i="7"/>
  <c r="I59" i="7"/>
  <c r="H59" i="7"/>
  <c r="G59" i="7"/>
  <c r="E59" i="7"/>
  <c r="J58" i="7"/>
  <c r="I58" i="7"/>
  <c r="H58" i="7"/>
  <c r="G58" i="7"/>
  <c r="E58" i="7"/>
  <c r="J57" i="7"/>
  <c r="I57" i="7"/>
  <c r="H57" i="7"/>
  <c r="G57" i="7"/>
  <c r="E57" i="7"/>
  <c r="J55" i="7"/>
  <c r="I55" i="7"/>
  <c r="H55" i="7"/>
  <c r="G55" i="7"/>
  <c r="E55" i="7"/>
  <c r="J54" i="7"/>
  <c r="F54" i="7" s="1"/>
  <c r="I54" i="7"/>
  <c r="H54" i="7"/>
  <c r="G54" i="7"/>
  <c r="E54" i="7"/>
  <c r="J53" i="7"/>
  <c r="I53" i="7"/>
  <c r="H53" i="7"/>
  <c r="G53" i="7"/>
  <c r="E53" i="7"/>
  <c r="J52" i="7"/>
  <c r="I52" i="7"/>
  <c r="H52" i="7"/>
  <c r="G52" i="7"/>
  <c r="E52" i="7"/>
  <c r="J51" i="7"/>
  <c r="I51" i="7"/>
  <c r="F51" i="7" s="1"/>
  <c r="H51" i="7"/>
  <c r="G51" i="7"/>
  <c r="E51" i="7"/>
  <c r="J50" i="7"/>
  <c r="I50" i="7"/>
  <c r="H50" i="7"/>
  <c r="G50" i="7"/>
  <c r="E50" i="7"/>
  <c r="J49" i="7"/>
  <c r="I49" i="7"/>
  <c r="H49" i="7"/>
  <c r="G49" i="7"/>
  <c r="E49" i="7"/>
  <c r="J48" i="7"/>
  <c r="I48" i="7"/>
  <c r="H48" i="7"/>
  <c r="F48" i="7" s="1"/>
  <c r="G48" i="7"/>
  <c r="E48" i="7"/>
  <c r="J47" i="7"/>
  <c r="I47" i="7"/>
  <c r="H47" i="7"/>
  <c r="G47" i="7"/>
  <c r="E47" i="7"/>
  <c r="J46" i="7"/>
  <c r="F46" i="7" s="1"/>
  <c r="I46" i="7"/>
  <c r="H46" i="7"/>
  <c r="G46" i="7"/>
  <c r="E46" i="7"/>
  <c r="J45" i="7"/>
  <c r="I45" i="7"/>
  <c r="H45" i="7"/>
  <c r="G45" i="7"/>
  <c r="E45" i="7"/>
  <c r="J44" i="7"/>
  <c r="I44" i="7"/>
  <c r="H44" i="7"/>
  <c r="G44" i="7"/>
  <c r="E44" i="7"/>
  <c r="J43" i="7"/>
  <c r="I43" i="7"/>
  <c r="H43" i="7"/>
  <c r="G43" i="7"/>
  <c r="E43" i="7"/>
  <c r="J42" i="7"/>
  <c r="I42" i="7"/>
  <c r="H42" i="7"/>
  <c r="G42" i="7"/>
  <c r="E42" i="7"/>
  <c r="E39" i="7" s="1"/>
  <c r="E38" i="7" s="1"/>
  <c r="J41" i="7"/>
  <c r="I41" i="7"/>
  <c r="H41" i="7"/>
  <c r="G41" i="7"/>
  <c r="E41" i="7"/>
  <c r="J40" i="7"/>
  <c r="I40" i="7"/>
  <c r="H40" i="7"/>
  <c r="H39" i="7" s="1"/>
  <c r="H38" i="7" s="1"/>
  <c r="G40" i="7"/>
  <c r="E40" i="7"/>
  <c r="J37" i="7"/>
  <c r="I37" i="7"/>
  <c r="H37" i="7"/>
  <c r="G37" i="7"/>
  <c r="E37" i="7"/>
  <c r="J36" i="7"/>
  <c r="I36" i="7"/>
  <c r="H36" i="7"/>
  <c r="G36" i="7"/>
  <c r="E36" i="7"/>
  <c r="J33" i="7"/>
  <c r="I33" i="7"/>
  <c r="H33" i="7"/>
  <c r="G33" i="7"/>
  <c r="E33" i="7"/>
  <c r="J32" i="7"/>
  <c r="I32" i="7"/>
  <c r="H32" i="7"/>
  <c r="G32" i="7"/>
  <c r="E32" i="7"/>
  <c r="J31" i="7"/>
  <c r="I31" i="7"/>
  <c r="F31" i="7" s="1"/>
  <c r="H31" i="7"/>
  <c r="G31" i="7"/>
  <c r="E31" i="7"/>
  <c r="J30" i="7"/>
  <c r="I30" i="7"/>
  <c r="H30" i="7"/>
  <c r="G30" i="7"/>
  <c r="E30" i="7"/>
  <c r="J29" i="7"/>
  <c r="I29" i="7"/>
  <c r="H29" i="7"/>
  <c r="G29" i="7"/>
  <c r="E29" i="7"/>
  <c r="J28" i="7"/>
  <c r="I28" i="7"/>
  <c r="H28" i="7"/>
  <c r="F28" i="7" s="1"/>
  <c r="G28" i="7"/>
  <c r="E28" i="7"/>
  <c r="J27" i="7"/>
  <c r="I27" i="7"/>
  <c r="H27" i="7"/>
  <c r="G27" i="7"/>
  <c r="E27" i="7"/>
  <c r="J26" i="7"/>
  <c r="J25" i="7" s="1"/>
  <c r="J22" i="7" s="1"/>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F94" i="6" s="1"/>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I88" i="6"/>
  <c r="H88" i="6"/>
  <c r="H86" i="6" s="1"/>
  <c r="G88" i="6"/>
  <c r="E88" i="6"/>
  <c r="J87" i="6"/>
  <c r="I87" i="6"/>
  <c r="H87" i="6"/>
  <c r="G87" i="6"/>
  <c r="E87" i="6"/>
  <c r="J85" i="6"/>
  <c r="I85" i="6"/>
  <c r="F85" i="6" s="1"/>
  <c r="H85" i="6"/>
  <c r="G85" i="6"/>
  <c r="E85" i="6"/>
  <c r="J84" i="6"/>
  <c r="I84" i="6"/>
  <c r="H84" i="6"/>
  <c r="G84" i="6"/>
  <c r="E84" i="6"/>
  <c r="J83" i="6"/>
  <c r="I83" i="6"/>
  <c r="H83" i="6"/>
  <c r="G83" i="6"/>
  <c r="E83" i="6"/>
  <c r="J82" i="6"/>
  <c r="I82" i="6"/>
  <c r="H82" i="6"/>
  <c r="G82" i="6"/>
  <c r="E82" i="6"/>
  <c r="J80" i="6"/>
  <c r="I80" i="6"/>
  <c r="H80" i="6"/>
  <c r="G80" i="6"/>
  <c r="E80" i="6"/>
  <c r="J79" i="6"/>
  <c r="F79" i="6" s="1"/>
  <c r="I79" i="6"/>
  <c r="H79" i="6"/>
  <c r="G79" i="6"/>
  <c r="E79" i="6"/>
  <c r="J78" i="6"/>
  <c r="I78" i="6"/>
  <c r="H78" i="6"/>
  <c r="G78" i="6"/>
  <c r="E78" i="6"/>
  <c r="J76" i="6"/>
  <c r="I76" i="6"/>
  <c r="H76" i="6"/>
  <c r="G76" i="6"/>
  <c r="E76" i="6"/>
  <c r="J75" i="6"/>
  <c r="I75" i="6"/>
  <c r="H75" i="6"/>
  <c r="G75" i="6"/>
  <c r="E75" i="6"/>
  <c r="J74" i="6"/>
  <c r="I74" i="6"/>
  <c r="H74" i="6"/>
  <c r="G74" i="6"/>
  <c r="F74" i="6" s="1"/>
  <c r="E74" i="6"/>
  <c r="J73" i="6"/>
  <c r="I73" i="6"/>
  <c r="H73" i="6"/>
  <c r="G73" i="6"/>
  <c r="E73" i="6"/>
  <c r="J72" i="6"/>
  <c r="I72" i="6"/>
  <c r="I68" i="6" s="1"/>
  <c r="H72" i="6"/>
  <c r="G72" i="6"/>
  <c r="E72" i="6"/>
  <c r="J71" i="6"/>
  <c r="I71" i="6"/>
  <c r="H71" i="6"/>
  <c r="G71" i="6"/>
  <c r="E71" i="6"/>
  <c r="J70" i="6"/>
  <c r="I70" i="6"/>
  <c r="H70" i="6"/>
  <c r="G70" i="6"/>
  <c r="E70" i="6"/>
  <c r="J69" i="6"/>
  <c r="I69" i="6"/>
  <c r="H69" i="6"/>
  <c r="G69" i="6"/>
  <c r="G68" i="6" s="1"/>
  <c r="E69" i="6"/>
  <c r="J63" i="6"/>
  <c r="I63" i="6"/>
  <c r="H63" i="6"/>
  <c r="G63" i="6"/>
  <c r="E63" i="6"/>
  <c r="J62" i="6"/>
  <c r="J56" i="6" s="1"/>
  <c r="I62" i="6"/>
  <c r="F62" i="6" s="1"/>
  <c r="H62" i="6"/>
  <c r="G62" i="6"/>
  <c r="E62" i="6"/>
  <c r="J60" i="6"/>
  <c r="I60" i="6"/>
  <c r="H60" i="6"/>
  <c r="G60" i="6"/>
  <c r="F60" i="6" s="1"/>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F52" i="6" s="1"/>
  <c r="H52" i="6"/>
  <c r="G52" i="6"/>
  <c r="E52" i="6"/>
  <c r="J51" i="6"/>
  <c r="I51" i="6"/>
  <c r="H51" i="6"/>
  <c r="G51" i="6"/>
  <c r="E51" i="6"/>
  <c r="J50" i="6"/>
  <c r="I50" i="6"/>
  <c r="H50" i="6"/>
  <c r="G50" i="6"/>
  <c r="E50" i="6"/>
  <c r="J49" i="6"/>
  <c r="I49" i="6"/>
  <c r="H49" i="6"/>
  <c r="F49" i="6" s="1"/>
  <c r="G49" i="6"/>
  <c r="E49" i="6"/>
  <c r="J48" i="6"/>
  <c r="I48" i="6"/>
  <c r="H48" i="6"/>
  <c r="G48" i="6"/>
  <c r="E48" i="6"/>
  <c r="J47" i="6"/>
  <c r="I47" i="6"/>
  <c r="H47" i="6"/>
  <c r="G47" i="6"/>
  <c r="E47" i="6"/>
  <c r="J46" i="6"/>
  <c r="I46" i="6"/>
  <c r="H46" i="6"/>
  <c r="G46" i="6"/>
  <c r="E46" i="6"/>
  <c r="J45" i="6"/>
  <c r="I45" i="6"/>
  <c r="H45" i="6"/>
  <c r="G45" i="6"/>
  <c r="E45" i="6"/>
  <c r="J44" i="6"/>
  <c r="I44" i="6"/>
  <c r="F44" i="6" s="1"/>
  <c r="H44" i="6"/>
  <c r="G44" i="6"/>
  <c r="E44" i="6"/>
  <c r="J43" i="6"/>
  <c r="I43" i="6"/>
  <c r="H43" i="6"/>
  <c r="G43" i="6"/>
  <c r="F43" i="6" s="1"/>
  <c r="E43" i="6"/>
  <c r="J42" i="6"/>
  <c r="I42" i="6"/>
  <c r="H42" i="6"/>
  <c r="G42" i="6"/>
  <c r="E42" i="6"/>
  <c r="J41" i="6"/>
  <c r="I41" i="6"/>
  <c r="I39" i="6" s="1"/>
  <c r="I38" i="6" s="1"/>
  <c r="H41" i="6"/>
  <c r="H39" i="6" s="1"/>
  <c r="H38" i="6" s="1"/>
  <c r="G41" i="6"/>
  <c r="E41" i="6"/>
  <c r="J40" i="6"/>
  <c r="I40" i="6"/>
  <c r="H40" i="6"/>
  <c r="G40" i="6"/>
  <c r="E40" i="6"/>
  <c r="E39" i="6" s="1"/>
  <c r="E38" i="6" s="1"/>
  <c r="J37" i="6"/>
  <c r="I37" i="6"/>
  <c r="H37" i="6"/>
  <c r="G37" i="6"/>
  <c r="E37" i="6"/>
  <c r="J36" i="6"/>
  <c r="I36" i="6"/>
  <c r="H36" i="6"/>
  <c r="G36" i="6"/>
  <c r="F36" i="6" s="1"/>
  <c r="E36" i="6"/>
  <c r="J33" i="6"/>
  <c r="I33" i="6"/>
  <c r="H33" i="6"/>
  <c r="G33" i="6"/>
  <c r="E33" i="6"/>
  <c r="J32" i="6"/>
  <c r="J25" i="6" s="1"/>
  <c r="I32" i="6"/>
  <c r="H32" i="6"/>
  <c r="G32" i="6"/>
  <c r="E32" i="6"/>
  <c r="J31" i="6"/>
  <c r="I31" i="6"/>
  <c r="H31" i="6"/>
  <c r="G31" i="6"/>
  <c r="F31" i="6" s="1"/>
  <c r="E31" i="6"/>
  <c r="E25" i="6" s="1"/>
  <c r="J30" i="6"/>
  <c r="I30" i="6"/>
  <c r="H30" i="6"/>
  <c r="G30" i="6"/>
  <c r="E30" i="6"/>
  <c r="J29" i="6"/>
  <c r="I29" i="6"/>
  <c r="H29" i="6"/>
  <c r="G29" i="6"/>
  <c r="E29" i="6"/>
  <c r="J28" i="6"/>
  <c r="I28" i="6"/>
  <c r="H28" i="6"/>
  <c r="G28" i="6"/>
  <c r="E28" i="6"/>
  <c r="J27" i="6"/>
  <c r="I27" i="6"/>
  <c r="H27" i="6"/>
  <c r="G27" i="6"/>
  <c r="E27" i="6"/>
  <c r="J26" i="6"/>
  <c r="I26" i="6"/>
  <c r="H26" i="6"/>
  <c r="H25" i="6" s="1"/>
  <c r="H22" i="6" s="1"/>
  <c r="G26" i="6"/>
  <c r="E26" i="6"/>
  <c r="J23" i="6"/>
  <c r="I23" i="6"/>
  <c r="H23" i="6"/>
  <c r="G23" i="6"/>
  <c r="E23" i="6"/>
  <c r="F15" i="6"/>
  <c r="E15" i="6"/>
  <c r="B8" i="6" s="1"/>
  <c r="F13" i="6"/>
  <c r="E13" i="6"/>
  <c r="I11" i="6"/>
  <c r="H11" i="6"/>
  <c r="F11" i="6"/>
  <c r="B13" i="6"/>
  <c r="B11" i="6"/>
  <c r="F91" i="10"/>
  <c r="I86" i="10"/>
  <c r="E86" i="10"/>
  <c r="F85" i="10"/>
  <c r="F81" i="10"/>
  <c r="F79" i="10"/>
  <c r="F75" i="10"/>
  <c r="F73" i="10"/>
  <c r="E68" i="10"/>
  <c r="G68" i="10"/>
  <c r="F67" i="10"/>
  <c r="F61" i="10"/>
  <c r="F58" i="10"/>
  <c r="E56" i="10"/>
  <c r="J56" i="10"/>
  <c r="I39" i="10"/>
  <c r="H39" i="10"/>
  <c r="H38" i="10" s="1"/>
  <c r="J39" i="10"/>
  <c r="F35" i="10"/>
  <c r="F34" i="10"/>
  <c r="F32" i="10"/>
  <c r="J25" i="10"/>
  <c r="H25" i="10"/>
  <c r="H22" i="10" s="1"/>
  <c r="F24" i="10"/>
  <c r="B8" i="10"/>
  <c r="J86" i="9"/>
  <c r="H86" i="9"/>
  <c r="E86" i="9"/>
  <c r="I86" i="9"/>
  <c r="F83" i="9"/>
  <c r="F82" i="9"/>
  <c r="F81" i="9"/>
  <c r="F79" i="9"/>
  <c r="F73" i="9"/>
  <c r="F72" i="9"/>
  <c r="I68" i="9"/>
  <c r="G68" i="9"/>
  <c r="F67" i="9"/>
  <c r="F61" i="9"/>
  <c r="F59" i="9"/>
  <c r="J56" i="9"/>
  <c r="F49" i="9"/>
  <c r="J39" i="9"/>
  <c r="F41" i="9"/>
  <c r="F40" i="9"/>
  <c r="I39" i="9"/>
  <c r="F37" i="9"/>
  <c r="F35" i="9"/>
  <c r="F34" i="9"/>
  <c r="J25" i="9"/>
  <c r="F29" i="9"/>
  <c r="H25" i="9"/>
  <c r="F24" i="9"/>
  <c r="B8" i="9"/>
  <c r="F91" i="8"/>
  <c r="F87" i="8"/>
  <c r="E86" i="8"/>
  <c r="H86" i="8"/>
  <c r="F85" i="8"/>
  <c r="F82" i="8"/>
  <c r="F81" i="8"/>
  <c r="F74" i="8"/>
  <c r="G68" i="8"/>
  <c r="F67" i="8"/>
  <c r="F61" i="8"/>
  <c r="F59" i="8"/>
  <c r="F58" i="8"/>
  <c r="J56" i="8"/>
  <c r="I56" i="8"/>
  <c r="G56" i="8"/>
  <c r="F47" i="8"/>
  <c r="F43" i="8"/>
  <c r="I39" i="8"/>
  <c r="F35" i="8"/>
  <c r="F34" i="8"/>
  <c r="F32" i="8"/>
  <c r="F24" i="8"/>
  <c r="B8" i="8"/>
  <c r="F94" i="7"/>
  <c r="F92" i="7"/>
  <c r="F91" i="7"/>
  <c r="I86" i="7"/>
  <c r="E86" i="7"/>
  <c r="F84" i="7"/>
  <c r="I77" i="7"/>
  <c r="F82" i="7"/>
  <c r="F81" i="7"/>
  <c r="F75" i="7"/>
  <c r="F72" i="7"/>
  <c r="G68" i="7"/>
  <c r="F67" i="7"/>
  <c r="J56" i="7"/>
  <c r="F61" i="7"/>
  <c r="F59" i="7"/>
  <c r="F58" i="7"/>
  <c r="E56" i="7"/>
  <c r="I56" i="7"/>
  <c r="G56" i="7"/>
  <c r="F53" i="7"/>
  <c r="F52" i="7"/>
  <c r="F50" i="7"/>
  <c r="F44" i="7"/>
  <c r="I39" i="7"/>
  <c r="F41" i="7"/>
  <c r="G39" i="7"/>
  <c r="G38" i="7" s="1"/>
  <c r="J39" i="7"/>
  <c r="F37" i="7"/>
  <c r="F35" i="7"/>
  <c r="F34" i="7"/>
  <c r="F32" i="7"/>
  <c r="F30" i="7"/>
  <c r="F29" i="7"/>
  <c r="E25" i="7"/>
  <c r="H25" i="7"/>
  <c r="H22" i="7" s="1"/>
  <c r="F24" i="7"/>
  <c r="B8" i="7"/>
  <c r="F93" i="6"/>
  <c r="F90" i="6"/>
  <c r="J86" i="6"/>
  <c r="I86" i="6"/>
  <c r="E86" i="6"/>
  <c r="F81" i="6"/>
  <c r="F80" i="6"/>
  <c r="F73" i="6"/>
  <c r="F71" i="6"/>
  <c r="E68" i="6"/>
  <c r="F67" i="6"/>
  <c r="F63" i="6"/>
  <c r="F61" i="6"/>
  <c r="F51" i="6"/>
  <c r="F48" i="6"/>
  <c r="J39" i="6"/>
  <c r="F40" i="6"/>
  <c r="F35" i="6"/>
  <c r="F34" i="6"/>
  <c r="F30" i="6"/>
  <c r="F29" i="6"/>
  <c r="F28" i="6"/>
  <c r="F24"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M66" i="9" s="1"/>
  <c r="L69" i="9"/>
  <c r="L68" i="9" s="1"/>
  <c r="L66" i="9" s="1"/>
  <c r="K69" i="9"/>
  <c r="K68" i="9" s="1"/>
  <c r="K66" i="9" s="1"/>
  <c r="M56" i="9"/>
  <c r="L56" i="9"/>
  <c r="K56" i="9"/>
  <c r="M38" i="9"/>
  <c r="L38" i="9"/>
  <c r="K38" i="9"/>
  <c r="M25" i="9"/>
  <c r="L25" i="9"/>
  <c r="K25" i="9"/>
  <c r="M22" i="9"/>
  <c r="L22" i="9"/>
  <c r="L64" i="9" s="1"/>
  <c r="K22" i="9"/>
  <c r="K64" i="9" s="1"/>
  <c r="I38" i="10" l="1"/>
  <c r="F33" i="10"/>
  <c r="J38" i="10"/>
  <c r="J38" i="9"/>
  <c r="J77" i="9"/>
  <c r="I38" i="9"/>
  <c r="J86" i="8"/>
  <c r="J77" i="8"/>
  <c r="I38" i="8"/>
  <c r="I38" i="7"/>
  <c r="F26" i="7"/>
  <c r="J86" i="7"/>
  <c r="I25" i="7"/>
  <c r="I22" i="7" s="1"/>
  <c r="I64" i="7" s="1"/>
  <c r="J38" i="7"/>
  <c r="J64" i="7" s="1"/>
  <c r="F41" i="6"/>
  <c r="J77" i="6"/>
  <c r="J38" i="6"/>
  <c r="H22" i="9"/>
  <c r="F91" i="6"/>
  <c r="F73" i="7"/>
  <c r="F30" i="8"/>
  <c r="F44" i="8"/>
  <c r="F52" i="8"/>
  <c r="F83" i="8"/>
  <c r="I86" i="8"/>
  <c r="F96" i="8"/>
  <c r="F26" i="9"/>
  <c r="F46" i="9"/>
  <c r="F54" i="9"/>
  <c r="F58" i="9"/>
  <c r="F93" i="9"/>
  <c r="F49" i="10"/>
  <c r="F62" i="10"/>
  <c r="F69" i="10"/>
  <c r="F74" i="10"/>
  <c r="F78" i="10"/>
  <c r="H86" i="10"/>
  <c r="K65" i="9"/>
  <c r="E66" i="10"/>
  <c r="F59" i="6"/>
  <c r="F72" i="6"/>
  <c r="M64" i="9"/>
  <c r="M65" i="9" s="1"/>
  <c r="F26" i="6"/>
  <c r="F32" i="6"/>
  <c r="F46" i="6"/>
  <c r="F54" i="6"/>
  <c r="F58" i="6"/>
  <c r="F83" i="6"/>
  <c r="F88" i="6"/>
  <c r="F96" i="6"/>
  <c r="G25" i="7"/>
  <c r="G22" i="7" s="1"/>
  <c r="G64" i="7" s="1"/>
  <c r="G105" i="7" s="1"/>
  <c r="F40" i="7"/>
  <c r="F47" i="7"/>
  <c r="F63" i="7"/>
  <c r="F70" i="7"/>
  <c r="F80" i="7"/>
  <c r="H77" i="7"/>
  <c r="F85" i="7"/>
  <c r="F87" i="7"/>
  <c r="F86" i="7" s="1"/>
  <c r="E25" i="8"/>
  <c r="E22" i="8" s="1"/>
  <c r="F29" i="8"/>
  <c r="F41" i="8"/>
  <c r="F39" i="8" s="1"/>
  <c r="F72" i="8"/>
  <c r="F93" i="8"/>
  <c r="F31" i="9"/>
  <c r="F43" i="9"/>
  <c r="F51" i="9"/>
  <c r="F62" i="9"/>
  <c r="F56" i="9" s="1"/>
  <c r="F74" i="9"/>
  <c r="F75" i="9"/>
  <c r="E77" i="9"/>
  <c r="E66" i="9" s="1"/>
  <c r="F85" i="9"/>
  <c r="F90" i="9"/>
  <c r="J22" i="10"/>
  <c r="I25" i="10"/>
  <c r="I22" i="10" s="1"/>
  <c r="F28" i="10"/>
  <c r="F36" i="10"/>
  <c r="F40" i="10"/>
  <c r="F48" i="10"/>
  <c r="F60" i="10"/>
  <c r="F76" i="10"/>
  <c r="F89" i="10"/>
  <c r="L65" i="9"/>
  <c r="E22" i="7"/>
  <c r="E64" i="7" s="1"/>
  <c r="E65" i="7" s="1"/>
  <c r="E77" i="8"/>
  <c r="E66" i="8" s="1"/>
  <c r="F23" i="9"/>
  <c r="E56" i="9"/>
  <c r="F69" i="9"/>
  <c r="F86" i="9"/>
  <c r="F71" i="10"/>
  <c r="I77" i="10"/>
  <c r="I66" i="10" s="1"/>
  <c r="F84" i="10"/>
  <c r="F92" i="10"/>
  <c r="F94" i="10"/>
  <c r="J22" i="6"/>
  <c r="I25" i="6"/>
  <c r="I22" i="6" s="1"/>
  <c r="I64" i="6" s="1"/>
  <c r="E56" i="6"/>
  <c r="J68" i="6"/>
  <c r="J66" i="6" s="1"/>
  <c r="F75" i="6"/>
  <c r="E77" i="6"/>
  <c r="E66" i="6" s="1"/>
  <c r="F23" i="7"/>
  <c r="F43" i="7"/>
  <c r="J77" i="7"/>
  <c r="F37" i="8"/>
  <c r="F49" i="8"/>
  <c r="F63" i="8"/>
  <c r="F75" i="8"/>
  <c r="F79" i="8"/>
  <c r="F77" i="8" s="1"/>
  <c r="F86" i="8"/>
  <c r="F92" i="9"/>
  <c r="F30" i="10"/>
  <c r="F42" i="10"/>
  <c r="F50" i="10"/>
  <c r="H68" i="10"/>
  <c r="F80" i="10"/>
  <c r="E38" i="8"/>
  <c r="F37" i="6"/>
  <c r="F33" i="6"/>
  <c r="F45" i="6"/>
  <c r="F53" i="6"/>
  <c r="F57" i="6"/>
  <c r="F56" i="6" s="1"/>
  <c r="F78" i="6"/>
  <c r="F82" i="6"/>
  <c r="F87" i="6"/>
  <c r="F86" i="6" s="1"/>
  <c r="F95" i="6"/>
  <c r="F36" i="7"/>
  <c r="F49" i="7"/>
  <c r="F62" i="7"/>
  <c r="F69" i="7"/>
  <c r="G77" i="7"/>
  <c r="G66" i="7" s="1"/>
  <c r="F79" i="7"/>
  <c r="F89" i="7"/>
  <c r="J22" i="8"/>
  <c r="J64" i="8" s="1"/>
  <c r="I25" i="8"/>
  <c r="I22" i="8" s="1"/>
  <c r="I64" i="8" s="1"/>
  <c r="I105" i="8" s="1"/>
  <c r="F36" i="8"/>
  <c r="F40" i="8"/>
  <c r="F48" i="8"/>
  <c r="F62" i="8"/>
  <c r="J68" i="8"/>
  <c r="J66" i="8" s="1"/>
  <c r="H77" i="8"/>
  <c r="F92" i="8"/>
  <c r="G25" i="9"/>
  <c r="G22" i="9" s="1"/>
  <c r="F30" i="9"/>
  <c r="F42" i="9"/>
  <c r="F39" i="9" s="1"/>
  <c r="F50" i="9"/>
  <c r="F71" i="9"/>
  <c r="I77" i="9"/>
  <c r="I66" i="9" s="1"/>
  <c r="F84" i="9"/>
  <c r="F89" i="9"/>
  <c r="F27" i="10"/>
  <c r="F45" i="10"/>
  <c r="F47" i="10"/>
  <c r="F55" i="10"/>
  <c r="I56" i="10"/>
  <c r="F59" i="10"/>
  <c r="F96" i="10"/>
  <c r="G25" i="6"/>
  <c r="G22" i="6" s="1"/>
  <c r="F42" i="6"/>
  <c r="F39" i="6" s="1"/>
  <c r="F50" i="6"/>
  <c r="F92" i="6"/>
  <c r="F27" i="7"/>
  <c r="F33" i="7"/>
  <c r="F25" i="7" s="1"/>
  <c r="F42" i="7"/>
  <c r="F55" i="7"/>
  <c r="F74" i="7"/>
  <c r="F95" i="7"/>
  <c r="F33" i="8"/>
  <c r="F45" i="8"/>
  <c r="F53" i="8"/>
  <c r="E56" i="8"/>
  <c r="F60" i="8"/>
  <c r="F76" i="8"/>
  <c r="I77" i="8"/>
  <c r="I66" i="8" s="1"/>
  <c r="F84" i="8"/>
  <c r="F89" i="8"/>
  <c r="F27" i="9"/>
  <c r="F47" i="9"/>
  <c r="F55" i="9"/>
  <c r="I56" i="9"/>
  <c r="H68" i="9"/>
  <c r="F80" i="9"/>
  <c r="F77" i="9" s="1"/>
  <c r="F94" i="9"/>
  <c r="F44" i="10"/>
  <c r="F52" i="10"/>
  <c r="F72" i="10"/>
  <c r="F83" i="10"/>
  <c r="F93" i="10"/>
  <c r="F27" i="6"/>
  <c r="F47" i="6"/>
  <c r="F55" i="6"/>
  <c r="I56" i="6"/>
  <c r="F70" i="6"/>
  <c r="F76" i="6"/>
  <c r="I77" i="6"/>
  <c r="I66" i="6" s="1"/>
  <c r="F84" i="6"/>
  <c r="F89" i="6"/>
  <c r="F45" i="7"/>
  <c r="F57" i="7"/>
  <c r="F71" i="7"/>
  <c r="F83" i="7"/>
  <c r="F28" i="8"/>
  <c r="F42" i="8"/>
  <c r="F50" i="8"/>
  <c r="F57" i="8"/>
  <c r="F56" i="8" s="1"/>
  <c r="F71" i="8"/>
  <c r="F80" i="8"/>
  <c r="F94" i="8"/>
  <c r="E22" i="9"/>
  <c r="E64" i="9" s="1"/>
  <c r="E105" i="9" s="1"/>
  <c r="F32" i="9"/>
  <c r="F44" i="9"/>
  <c r="F52" i="9"/>
  <c r="F91" i="9"/>
  <c r="E25" i="10"/>
  <c r="E22" i="10" s="1"/>
  <c r="E64" i="10" s="1"/>
  <c r="F29" i="10"/>
  <c r="F37" i="10"/>
  <c r="F41" i="10"/>
  <c r="F88" i="10"/>
  <c r="F86" i="10" s="1"/>
  <c r="F90" i="10"/>
  <c r="F56" i="10"/>
  <c r="F23" i="10"/>
  <c r="G56" i="10"/>
  <c r="F26" i="10"/>
  <c r="H56" i="10"/>
  <c r="H64" i="10" s="1"/>
  <c r="G77" i="10"/>
  <c r="F82" i="10"/>
  <c r="G39" i="10"/>
  <c r="G38" i="10" s="1"/>
  <c r="J68" i="10"/>
  <c r="J66" i="10" s="1"/>
  <c r="F70" i="10"/>
  <c r="F68" i="10" s="1"/>
  <c r="H77" i="10"/>
  <c r="G86" i="10"/>
  <c r="H56" i="9"/>
  <c r="H64" i="9" s="1"/>
  <c r="G77" i="9"/>
  <c r="J22" i="9"/>
  <c r="J64" i="9" s="1"/>
  <c r="G39" i="9"/>
  <c r="G38" i="9" s="1"/>
  <c r="J68" i="9"/>
  <c r="J66" i="9" s="1"/>
  <c r="F70" i="9"/>
  <c r="H77" i="9"/>
  <c r="H66" i="9" s="1"/>
  <c r="G86" i="9"/>
  <c r="G56" i="9"/>
  <c r="F26" i="8"/>
  <c r="F25" i="8" s="1"/>
  <c r="H56" i="8"/>
  <c r="H64" i="8" s="1"/>
  <c r="G77" i="8"/>
  <c r="F23" i="8"/>
  <c r="H68" i="8"/>
  <c r="F69" i="8"/>
  <c r="G39" i="8"/>
  <c r="G38" i="8" s="1"/>
  <c r="G64" i="8" s="1"/>
  <c r="G86" i="8"/>
  <c r="F77" i="7"/>
  <c r="H56" i="7"/>
  <c r="H64" i="7" s="1"/>
  <c r="H86" i="7"/>
  <c r="H66" i="7" s="1"/>
  <c r="E22" i="6"/>
  <c r="E64" i="6" s="1"/>
  <c r="G56" i="6"/>
  <c r="H68" i="6"/>
  <c r="F69" i="6"/>
  <c r="F68" i="6" s="1"/>
  <c r="H56" i="6"/>
  <c r="H64" i="6" s="1"/>
  <c r="G77" i="6"/>
  <c r="F23" i="6"/>
  <c r="G39" i="6"/>
  <c r="G38" i="6" s="1"/>
  <c r="H77" i="6"/>
  <c r="G86" i="6"/>
  <c r="F39" i="10" l="1"/>
  <c r="F38" i="10" s="1"/>
  <c r="F25" i="10"/>
  <c r="F22" i="10" s="1"/>
  <c r="F64" i="10" s="1"/>
  <c r="H66" i="10"/>
  <c r="I64" i="10"/>
  <c r="I105" i="10" s="1"/>
  <c r="J64" i="10"/>
  <c r="F25" i="9"/>
  <c r="F22" i="9" s="1"/>
  <c r="F64" i="9" s="1"/>
  <c r="F68" i="9"/>
  <c r="I64" i="9"/>
  <c r="E64" i="8"/>
  <c r="J105" i="8"/>
  <c r="I105" i="7"/>
  <c r="I65" i="7"/>
  <c r="F56" i="7"/>
  <c r="J66" i="7"/>
  <c r="J105" i="7" s="1"/>
  <c r="F22" i="7"/>
  <c r="F25" i="6"/>
  <c r="G66" i="6"/>
  <c r="F77" i="6"/>
  <c r="F66" i="6" s="1"/>
  <c r="J64" i="6"/>
  <c r="F38" i="6"/>
  <c r="I105" i="9"/>
  <c r="I65" i="9"/>
  <c r="E65" i="10"/>
  <c r="E105" i="10"/>
  <c r="F66" i="9"/>
  <c r="E105" i="7"/>
  <c r="F68" i="8"/>
  <c r="F66" i="8" s="1"/>
  <c r="I65" i="8"/>
  <c r="J65" i="10"/>
  <c r="F39" i="7"/>
  <c r="F38" i="7" s="1"/>
  <c r="F64" i="7" s="1"/>
  <c r="F38" i="9"/>
  <c r="H66" i="8"/>
  <c r="H65" i="8" s="1"/>
  <c r="G64" i="10"/>
  <c r="G65" i="7"/>
  <c r="J65" i="8"/>
  <c r="G64" i="9"/>
  <c r="F77" i="10"/>
  <c r="F66" i="10" s="1"/>
  <c r="I65" i="10"/>
  <c r="F68" i="7"/>
  <c r="F66" i="7" s="1"/>
  <c r="F38" i="8"/>
  <c r="G64" i="6"/>
  <c r="G105" i="6" s="1"/>
  <c r="G66" i="8"/>
  <c r="G105" i="8" s="1"/>
  <c r="E65" i="9"/>
  <c r="F22" i="6"/>
  <c r="F64" i="6" s="1"/>
  <c r="H65" i="10"/>
  <c r="H105" i="10"/>
  <c r="J105" i="10"/>
  <c r="G66" i="10"/>
  <c r="G65" i="10" s="1"/>
  <c r="H65" i="9"/>
  <c r="H105" i="9"/>
  <c r="J105" i="9"/>
  <c r="J65" i="9"/>
  <c r="G66" i="9"/>
  <c r="H105" i="8"/>
  <c r="E105" i="8"/>
  <c r="E65" i="8"/>
  <c r="F22" i="8"/>
  <c r="F64" i="8" s="1"/>
  <c r="H65" i="7"/>
  <c r="H105" i="7"/>
  <c r="I105" i="6"/>
  <c r="I65" i="6"/>
  <c r="E105" i="6"/>
  <c r="E65" i="6"/>
  <c r="H66" i="6"/>
  <c r="H65" i="6" s="1"/>
  <c r="F65" i="9" l="1"/>
  <c r="F105" i="9"/>
  <c r="G105" i="9"/>
  <c r="G65" i="8"/>
  <c r="J65" i="7"/>
  <c r="J65" i="6"/>
  <c r="J105" i="6"/>
  <c r="H105" i="6"/>
  <c r="F65" i="7"/>
  <c r="F105" i="7"/>
  <c r="G65" i="6"/>
  <c r="G105" i="10"/>
  <c r="F105" i="10"/>
  <c r="F65" i="10"/>
  <c r="G65" i="9"/>
  <c r="F105" i="8"/>
  <c r="F65" i="8"/>
  <c r="B65" i="8"/>
  <c r="B105" i="8"/>
  <c r="F105" i="6"/>
  <c r="F65" i="6"/>
  <c r="K25" i="7"/>
  <c r="K22" i="7" s="1"/>
  <c r="K64" i="7" s="1"/>
  <c r="L25" i="7"/>
  <c r="L22" i="7" s="1"/>
  <c r="L64" i="7" s="1"/>
  <c r="M25" i="7"/>
  <c r="M22" i="7" s="1"/>
  <c r="M64" i="7" s="1"/>
  <c r="K38" i="7"/>
  <c r="L38" i="7"/>
  <c r="M38" i="7"/>
  <c r="K56" i="7"/>
  <c r="L56" i="7"/>
  <c r="M56" i="7"/>
  <c r="M68" i="7"/>
  <c r="K69" i="7"/>
  <c r="K68" i="7" s="1"/>
  <c r="K66" i="7" s="1"/>
  <c r="L69" i="7"/>
  <c r="L68"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K68" i="6" s="1"/>
  <c r="K66" i="6" s="1"/>
  <c r="M68" i="6"/>
  <c r="M56" i="6"/>
  <c r="L56" i="6"/>
  <c r="K56" i="6"/>
  <c r="M38" i="6"/>
  <c r="L38" i="6"/>
  <c r="K38" i="6"/>
  <c r="M25" i="6"/>
  <c r="M22" i="6" s="1"/>
  <c r="L25" i="6"/>
  <c r="K25" i="6"/>
  <c r="K22" i="6" s="1"/>
  <c r="K64" i="6" s="1"/>
  <c r="L22" i="6"/>
  <c r="L64" i="6" s="1"/>
  <c r="B105" i="9" l="1"/>
  <c r="K65" i="6"/>
  <c r="M66" i="7"/>
  <c r="M64" i="6"/>
  <c r="B65" i="6"/>
  <c r="L66" i="7"/>
  <c r="B65" i="7"/>
  <c r="B105" i="7"/>
  <c r="B65" i="10"/>
  <c r="B105" i="10"/>
  <c r="B65" i="9"/>
  <c r="B105" i="6"/>
  <c r="L66" i="6"/>
  <c r="L65" i="6" s="1"/>
  <c r="M66" i="6"/>
  <c r="M65" i="6" s="1"/>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L22" i="10" s="1"/>
  <c r="K25" i="10"/>
  <c r="K22" i="10"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L66" i="8" s="1"/>
  <c r="K69" i="8"/>
  <c r="K68" i="8"/>
  <c r="K66" i="8" s="1"/>
  <c r="M56" i="8"/>
  <c r="L56" i="8"/>
  <c r="K56" i="8"/>
  <c r="M38" i="8"/>
  <c r="L38" i="8"/>
  <c r="K38" i="8"/>
  <c r="M25" i="8"/>
  <c r="L25" i="8"/>
  <c r="K25" i="8"/>
  <c r="M22" i="8"/>
  <c r="L22" i="8"/>
  <c r="K22" i="8"/>
  <c r="K64" i="8" s="1"/>
  <c r="M64" i="8" l="1"/>
  <c r="M65" i="8" s="1"/>
  <c r="K64" i="10"/>
  <c r="K65" i="10" s="1"/>
  <c r="L64" i="10"/>
  <c r="L65" i="10" s="1"/>
  <c r="K65" i="8"/>
  <c r="L64" i="8"/>
  <c r="L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<sst xmlns="http://schemas.openxmlformats.org/spreadsheetml/2006/main" count="959" uniqueCount="175">
  <si>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</si>
  <si>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</si>
  <si>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</si>
  <si>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</si>
  <si>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</si>
  <si>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</si>
  <si>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</si>
  <si>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</si>
  <si>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</si>
  <si>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</si>
  <si>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</si>
  <si>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</si>
  <si>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</si>
  <si>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</si>
  <si>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</si>
  <si>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</si>
  <si>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</si>
  <si>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</si>
  <si>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</si>
  <si>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</si>
  <si>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</si>
  <si>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</si>
  <si>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</si>
  <si>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</si>
  <si>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</si>
  <si>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</si>
  <si>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</si>
  <si>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</si>
  <si>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</si>
  <si>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</si>
  <si>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</si>
  <si>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</si>
  <si>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</si>
  <si>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</si>
  <si>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</si>
  <si>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</si>
  <si>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</si>
  <si>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</si>
  <si>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</si>
  <si>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</si>
  <si>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</si>
  <si>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</si>
  <si>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</si>
  <si>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</si>
  <si>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</si>
  <si>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</si>
  <si>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</si>
  <si>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</si>
  <si>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</si>
  <si>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</si>
  <si>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</si>
  <si>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</si>
  <si>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</si>
  <si>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</si>
  <si>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</si>
  <si>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</si>
  <si>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</si>
  <si>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</si>
  <si>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</si>
  <si>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</si>
  <si>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</si>
  <si>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</si>
  <si>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</si>
  <si>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</si>
  <si>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</si>
  <si>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</si>
  <si>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</si>
  <si>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</si>
  <si>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</si>
  <si>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</si>
  <si>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</si>
  <si>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</si>
  <si>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</si>
  <si>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</si>
  <si>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</si>
  <si>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</si>
  <si>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</si>
  <si>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</si>
  <si>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</si>
  <si>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</si>
  <si>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</si>
  <si>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</si>
  <si>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</si>
  <si>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</si>
  <si>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</si>
  <si>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</si>
  <si>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</si>
  <si>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</si>
  <si>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</si>
  <si>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</si>
  <si>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</si>
  <si>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</si>
  <si>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</si>
  <si>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</si>
  <si>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</si>
  <si>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</si>
  <si>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</si>
  <si>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</si>
  <si>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</si>
  <si>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</si>
  <si>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</si>
  <si>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</si>
  <si>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</si>
  <si>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</si>
  <si>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</si>
  <si>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</si>
  <si>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</si>
  <si>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</si>
  <si>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</si>
  <si>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</si>
  <si>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</si>
  <si>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</si>
  <si>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</si>
  <si>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</si>
  <si>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</si>
  <si>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</si>
  <si>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</si>
  <si>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</si>
  <si>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</si>
  <si>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</si>
  <si>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</si>
  <si>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</si>
  <si>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</si>
  <si>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</si>
  <si>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</si>
  <si>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</si>
  <si>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</si>
  <si>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</si>
  <si>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</si>
  <si>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</si>
  <si>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</si>
  <si>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</si>
  <si>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</si>
  <si>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</si>
  <si>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</si>
  <si>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</si>
  <si>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</si>
  <si>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</si>
  <si>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</si>
  <si>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</si>
  <si>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</si>
  <si>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</si>
  <si>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</si>
  <si>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</si>
  <si>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</si>
  <si>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</si>
  <si>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</si>
  <si>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</si>
  <si>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</si>
  <si>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</si>
  <si>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</si>
  <si>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</si>
  <si>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</si>
  <si>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</si>
  <si>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</si>
  <si>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</si>
  <si>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</si>
  <si>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</si>
  <si>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</si>
  <si>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</si>
  <si>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</si>
  <si>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</si>
  <si>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</si>
  <si>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</si>
  <si>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</si>
  <si>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</si>
  <si>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</si>
  <si>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</si>
  <si>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</si>
  <si>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</si>
  <si>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</si>
  <si>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</si>
  <si>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</si>
  <si>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2020 г.</t>
  </si>
  <si>
    <t>ОТЧЕТ               2020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</si>
</sst>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2020/1722_B1_2020_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020/1722_B1_2020_03_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2020/1722_B1_2020_03_D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2020/1722_B1_2020_03_KSF.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3.2020/1722_B1_2020_03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УНИВЕРСИТЕТ-ПЛОВДИВ</v>
          </cell>
          <cell r="F9">
            <v>43921</v>
          </cell>
          <cell r="H9" t="str">
            <v>000 455 464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2883400</v>
          </cell>
          <cell r="G74">
            <v>255320</v>
          </cell>
          <cell r="H74">
            <v>0</v>
          </cell>
          <cell r="I74">
            <v>685823</v>
          </cell>
          <cell r="J74">
            <v>0</v>
          </cell>
        </row>
        <row r="77">
          <cell r="E77">
            <v>2752400</v>
          </cell>
          <cell r="G77">
            <v>236215</v>
          </cell>
          <cell r="I77">
            <v>677373</v>
          </cell>
        </row>
        <row r="78">
          <cell r="E78">
            <v>100000</v>
          </cell>
          <cell r="G78">
            <v>9545</v>
          </cell>
          <cell r="I78">
            <v>5964</v>
          </cell>
        </row>
        <row r="79">
          <cell r="E79">
            <v>31000</v>
          </cell>
          <cell r="G79">
            <v>9560</v>
          </cell>
          <cell r="I79">
            <v>2486</v>
          </cell>
        </row>
        <row r="90">
          <cell r="E90">
            <v>0</v>
          </cell>
          <cell r="G90">
            <v>0</v>
          </cell>
          <cell r="H90">
            <v>0</v>
          </cell>
          <cell r="I90">
            <v>0</v>
          </cell>
          <cell r="J90">
            <v>0</v>
          </cell>
        </row>
        <row r="94">
          <cell r="E94">
            <v>0</v>
          </cell>
          <cell r="G94">
            <v>0</v>
          </cell>
          <cell r="H94">
            <v>0</v>
          </cell>
          <cell r="I94">
            <v>0</v>
          </cell>
          <cell r="J94">
            <v>0</v>
          </cell>
        </row>
        <row r="108">
          <cell r="E108">
            <v>13000</v>
          </cell>
          <cell r="G108">
            <v>1628</v>
          </cell>
          <cell r="H108">
            <v>0</v>
          </cell>
          <cell r="I108">
            <v>2089</v>
          </cell>
          <cell r="J108">
            <v>0</v>
          </cell>
        </row>
        <row r="112">
          <cell r="E112">
            <v>-1500</v>
          </cell>
          <cell r="G112">
            <v>-14</v>
          </cell>
          <cell r="H112">
            <v>0</v>
          </cell>
          <cell r="I112">
            <v>0</v>
          </cell>
          <cell r="J112">
            <v>0</v>
          </cell>
        </row>
        <row r="121">
          <cell r="E121">
            <v>-86852</v>
          </cell>
          <cell r="G121">
            <v>-32250</v>
          </cell>
          <cell r="H121">
            <v>0</v>
          </cell>
          <cell r="I121">
            <v>0</v>
          </cell>
          <cell r="J121">
            <v>0</v>
          </cell>
        </row>
        <row r="125">
          <cell r="E125">
            <v>218000</v>
          </cell>
          <cell r="G125">
            <v>4843</v>
          </cell>
          <cell r="H125">
            <v>0</v>
          </cell>
          <cell r="I125">
            <v>4299</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7776162</v>
          </cell>
          <cell r="G187">
            <v>1283998</v>
          </cell>
          <cell r="H187">
            <v>0</v>
          </cell>
          <cell r="I187">
            <v>103561</v>
          </cell>
          <cell r="J187">
            <v>389633</v>
          </cell>
        </row>
        <row r="190">
          <cell r="E190">
            <v>587950</v>
          </cell>
          <cell r="G190">
            <v>133642</v>
          </cell>
          <cell r="H190">
            <v>0</v>
          </cell>
          <cell r="I190">
            <v>500</v>
          </cell>
          <cell r="J190">
            <v>7206</v>
          </cell>
        </row>
        <row r="196">
          <cell r="E196">
            <v>1510333</v>
          </cell>
          <cell r="G196">
            <v>0</v>
          </cell>
          <cell r="H196">
            <v>0</v>
          </cell>
          <cell r="I196">
            <v>0</v>
          </cell>
          <cell r="J196">
            <v>337287</v>
          </cell>
        </row>
        <row r="204">
          <cell r="E204">
            <v>0</v>
          </cell>
          <cell r="G204">
            <v>0</v>
          </cell>
          <cell r="H204">
            <v>0</v>
          </cell>
          <cell r="I204">
            <v>0</v>
          </cell>
          <cell r="J204">
            <v>0</v>
          </cell>
        </row>
        <row r="205">
          <cell r="E205">
            <v>2612844</v>
          </cell>
          <cell r="G205">
            <v>398789</v>
          </cell>
          <cell r="H205">
            <v>0</v>
          </cell>
          <cell r="I205">
            <v>31851</v>
          </cell>
          <cell r="J205">
            <v>-44</v>
          </cell>
        </row>
        <row r="223">
          <cell r="E223">
            <v>122800</v>
          </cell>
          <cell r="G223">
            <v>113870</v>
          </cell>
          <cell r="H223">
            <v>0</v>
          </cell>
          <cell r="I223">
            <v>1635</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460400</v>
          </cell>
          <cell r="G256">
            <v>97090</v>
          </cell>
          <cell r="H256">
            <v>0</v>
          </cell>
          <cell r="I256">
            <v>870</v>
          </cell>
          <cell r="J256">
            <v>0</v>
          </cell>
        </row>
        <row r="257">
          <cell r="E257">
            <v>0</v>
          </cell>
          <cell r="G257">
            <v>0</v>
          </cell>
          <cell r="H257">
            <v>0</v>
          </cell>
          <cell r="I257">
            <v>0</v>
          </cell>
          <cell r="J257">
            <v>0</v>
          </cell>
        </row>
        <row r="258">
          <cell r="E258">
            <v>47500</v>
          </cell>
          <cell r="G258">
            <v>3154</v>
          </cell>
          <cell r="H258">
            <v>0</v>
          </cell>
          <cell r="I258">
            <v>960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20110</v>
          </cell>
          <cell r="G271">
            <v>3346</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731900</v>
          </cell>
          <cell r="G276">
            <v>177618</v>
          </cell>
          <cell r="H276">
            <v>0</v>
          </cell>
          <cell r="I276">
            <v>0</v>
          </cell>
          <cell r="J276">
            <v>0</v>
          </cell>
        </row>
        <row r="284">
          <cell r="E284">
            <v>21500</v>
          </cell>
          <cell r="G284">
            <v>1850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8761086</v>
          </cell>
          <cell r="G383">
            <v>1454767</v>
          </cell>
          <cell r="H383">
            <v>0</v>
          </cell>
          <cell r="I383">
            <v>0</v>
          </cell>
          <cell r="J383">
            <v>0</v>
          </cell>
        </row>
        <row r="388">
          <cell r="E388">
            <v>0</v>
          </cell>
          <cell r="G388">
            <v>0</v>
          </cell>
          <cell r="H388">
            <v>0</v>
          </cell>
          <cell r="I388">
            <v>0</v>
          </cell>
          <cell r="J388">
            <v>0</v>
          </cell>
        </row>
        <row r="391">
          <cell r="E391">
            <v>-1607847</v>
          </cell>
          <cell r="G391">
            <v>-585906</v>
          </cell>
          <cell r="H391">
            <v>0</v>
          </cell>
          <cell r="I391">
            <v>0</v>
          </cell>
          <cell r="J391">
            <v>0</v>
          </cell>
        </row>
        <row r="396">
          <cell r="E396">
            <v>0</v>
          </cell>
          <cell r="G396">
            <v>-50729</v>
          </cell>
          <cell r="H396">
            <v>7286</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747846</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-419000</v>
          </cell>
          <cell r="G524">
            <v>120462</v>
          </cell>
          <cell r="H524">
            <v>-57493</v>
          </cell>
          <cell r="I524">
            <v>-2543</v>
          </cell>
          <cell r="J524">
            <v>-4824</v>
          </cell>
        </row>
        <row r="531">
          <cell r="E531">
            <v>-18400</v>
          </cell>
          <cell r="G531">
            <v>-18329</v>
          </cell>
          <cell r="H531">
            <v>0</v>
          </cell>
          <cell r="I531">
            <v>0</v>
          </cell>
          <cell r="J531">
            <v>-8901</v>
          </cell>
        </row>
        <row r="536">
          <cell r="E536">
            <v>0</v>
          </cell>
          <cell r="G536">
            <v>0</v>
          </cell>
          <cell r="H536">
            <v>0</v>
          </cell>
          <cell r="I536">
            <v>0</v>
          </cell>
          <cell r="J536">
            <v>0</v>
          </cell>
        </row>
        <row r="544">
          <cell r="E544">
            <v>12540</v>
          </cell>
          <cell r="G544">
            <v>14543</v>
          </cell>
          <cell r="H544">
            <v>0</v>
          </cell>
          <cell r="I544">
            <v>3690</v>
          </cell>
          <cell r="J544">
            <v>-39</v>
          </cell>
        </row>
        <row r="567">
          <cell r="H567">
            <v>0</v>
          </cell>
          <cell r="I567">
            <v>0</v>
          </cell>
          <cell r="J567">
            <v>0</v>
          </cell>
        </row>
        <row r="568">
          <cell r="E568">
            <v>1912180</v>
          </cell>
          <cell r="G568">
            <v>0</v>
          </cell>
          <cell r="H568">
            <v>1912180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-12655</v>
          </cell>
          <cell r="H573">
            <v>0</v>
          </cell>
          <cell r="I573">
            <v>0</v>
          </cell>
          <cell r="J573">
            <v>0</v>
          </cell>
        </row>
        <row r="574">
          <cell r="E574">
            <v>-1230266</v>
          </cell>
          <cell r="G574">
            <v>0</v>
          </cell>
          <cell r="H574">
            <v>-1854606</v>
          </cell>
          <cell r="I574">
            <v>0</v>
          </cell>
          <cell r="J574">
            <v>0</v>
          </cell>
        </row>
        <row r="575">
          <cell r="H575">
            <v>0</v>
          </cell>
          <cell r="I575">
            <v>0</v>
          </cell>
          <cell r="J575">
            <v>0</v>
          </cell>
        </row>
        <row r="576">
          <cell r="G576">
            <v>0</v>
          </cell>
          <cell r="I576">
            <v>0</v>
          </cell>
          <cell r="J576">
            <v>0</v>
          </cell>
        </row>
        <row r="577">
          <cell r="G577">
            <v>0</v>
          </cell>
          <cell r="H577">
            <v>0</v>
          </cell>
          <cell r="I577">
            <v>-35564</v>
          </cell>
          <cell r="J577">
            <v>0</v>
          </cell>
        </row>
        <row r="578">
          <cell r="G578">
            <v>0</v>
          </cell>
          <cell r="H578">
            <v>0</v>
          </cell>
          <cell r="J578">
            <v>0</v>
          </cell>
        </row>
        <row r="579">
          <cell r="G579">
            <v>-290</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4679970</v>
          </cell>
          <cell r="G587">
            <v>4679970</v>
          </cell>
          <cell r="H587">
            <v>0</v>
          </cell>
          <cell r="I587">
            <v>0</v>
          </cell>
          <cell r="J587">
            <v>0</v>
          </cell>
        </row>
        <row r="588">
          <cell r="H588">
            <v>0</v>
          </cell>
          <cell r="I588">
            <v>0</v>
          </cell>
          <cell r="J588">
            <v>0</v>
          </cell>
        </row>
        <row r="589">
          <cell r="E589">
            <v>-1224812</v>
          </cell>
          <cell r="G589">
            <v>-4143787</v>
          </cell>
          <cell r="H589">
            <v>0</v>
          </cell>
          <cell r="I589">
            <v>0</v>
          </cell>
          <cell r="J589">
            <v>0</v>
          </cell>
        </row>
        <row r="590">
          <cell r="H590">
            <v>0</v>
          </cell>
          <cell r="I590">
            <v>0</v>
          </cell>
          <cell r="J590">
            <v>0</v>
          </cell>
        </row>
        <row r="591">
          <cell r="E591">
            <v>0</v>
          </cell>
          <cell r="G591">
            <v>525784</v>
          </cell>
          <cell r="H591">
            <v>-7367</v>
          </cell>
          <cell r="I591">
            <v>-518417</v>
          </cell>
          <cell r="J591">
            <v>0</v>
          </cell>
        </row>
        <row r="594">
          <cell r="E594">
            <v>0</v>
          </cell>
          <cell r="G594">
            <v>4824</v>
          </cell>
          <cell r="H594">
            <v>-4824</v>
          </cell>
          <cell r="J594">
            <v>0</v>
          </cell>
        </row>
        <row r="600">
          <cell r="G600" t="str">
            <v>Росица Христева</v>
          </cell>
        </row>
        <row r="603">
          <cell r="D603" t="str">
            <v>Росица Христева</v>
          </cell>
          <cell r="G603" t="str">
            <v>проф.д-р Христина Янчева</v>
          </cell>
        </row>
        <row r="605">
          <cell r="B605">
            <v>43927</v>
          </cell>
          <cell r="E605" t="str">
            <v>032/654331</v>
          </cell>
          <cell r="F605" t="str">
            <v>032/654331</v>
          </cell>
          <cell r="H605" t="str">
            <v>rosi_hristeva_au@abv.bg</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 val="1722_B1_2020_03_33"/>
    </sheetNames>
    <sheetDataSet>
      <sheetData sheetId="0" refreshError="1"/>
      <sheetData sheetId="1" refreshError="1"/>
      <sheetData sheetId="2" refreshError="1"/>
      <sheetData sheetId="3">
        <row r="9">
          <cell r="B9" t="str">
            <v>АГРАРЕН УНИВЕРСИТЕТ-ПЛОВДИВ</v>
          </cell>
          <cell r="F9">
            <v>43921</v>
          </cell>
          <cell r="H9" t="str">
            <v>000 455 464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1331</v>
          </cell>
          <cell r="H544">
            <v>0</v>
          </cell>
          <cell r="I544">
            <v>-300</v>
          </cell>
          <cell r="J544">
            <v>0</v>
          </cell>
        </row>
        <row r="567">
          <cell r="G567">
            <v>37647</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-38678</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-300</v>
          </cell>
          <cell r="H591">
            <v>0</v>
          </cell>
          <cell r="I591">
            <v>300</v>
          </cell>
          <cell r="J591">
            <v>0</v>
          </cell>
        </row>
        <row r="594">
          <cell r="E594">
            <v>0</v>
          </cell>
          <cell r="J594">
            <v>0</v>
          </cell>
        </row>
        <row r="600">
          <cell r="G600" t="str">
            <v>Росица Христева</v>
          </cell>
        </row>
        <row r="603">
          <cell r="D603" t="str">
            <v>Росица Христева</v>
          </cell>
          <cell r="G603" t="str">
            <v>проф. Д-р Христина Янчева</v>
          </cell>
        </row>
        <row r="605">
          <cell r="B605">
            <v>43927</v>
          </cell>
          <cell r="E605" t="str">
            <v>032/654331</v>
          </cell>
          <cell r="F605" t="str">
            <v>032/654304</v>
          </cell>
          <cell r="H605" t="str">
            <v>rosi_hristeva_au@abv.bg</v>
          </cell>
        </row>
      </sheetData>
      <sheetData sheetId="4" refreshError="1"/>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 АГРАРЕН УНИВЕРСИТЕТ-ПЛОВДИВ</v>
          </cell>
          <cell r="F9">
            <v>43921</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-141</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67727</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13243</v>
          </cell>
        </row>
        <row r="190">
          <cell r="E190">
            <v>0</v>
          </cell>
          <cell r="G190">
            <v>0</v>
          </cell>
          <cell r="H190">
            <v>0</v>
          </cell>
          <cell r="I190">
            <v>0</v>
          </cell>
          <cell r="J190">
            <v>34452</v>
          </cell>
        </row>
        <row r="196">
          <cell r="E196">
            <v>0</v>
          </cell>
          <cell r="G196">
            <v>0</v>
          </cell>
          <cell r="H196">
            <v>0</v>
          </cell>
          <cell r="I196">
            <v>0</v>
          </cell>
          <cell r="J196">
            <v>4077</v>
          </cell>
        </row>
        <row r="204">
          <cell r="E204">
            <v>0</v>
          </cell>
          <cell r="G204">
            <v>0</v>
          </cell>
          <cell r="H204">
            <v>0</v>
          </cell>
          <cell r="I204">
            <v>0</v>
          </cell>
          <cell r="J204">
            <v>0</v>
          </cell>
        </row>
        <row r="205">
          <cell r="E205">
            <v>0</v>
          </cell>
          <cell r="G205">
            <v>0</v>
          </cell>
          <cell r="H205">
            <v>0</v>
          </cell>
          <cell r="I205">
            <v>0</v>
          </cell>
          <cell r="J205">
            <v>62459</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59929</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50729</v>
          </cell>
        </row>
        <row r="399">
          <cell r="E399">
            <v>0</v>
          </cell>
          <cell r="G399">
            <v>0</v>
          </cell>
          <cell r="H399">
            <v>0</v>
          </cell>
          <cell r="I399">
            <v>0</v>
          </cell>
          <cell r="J399">
            <v>-14852</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64860</v>
          </cell>
        </row>
        <row r="531">
          <cell r="E531">
            <v>0</v>
          </cell>
          <cell r="G531">
            <v>0</v>
          </cell>
          <cell r="H531">
            <v>0</v>
          </cell>
          <cell r="I531">
            <v>0</v>
          </cell>
          <cell r="J531">
            <v>5837</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Росица Христева</v>
          </cell>
        </row>
        <row r="603">
          <cell r="D603" t="str">
            <v>Росица Христева</v>
          </cell>
          <cell r="G603" t="str">
            <v>проф.д-р Христина Янчева</v>
          </cell>
        </row>
        <row r="605">
          <cell r="B605">
            <v>43927</v>
          </cell>
          <cell r="E605" t="str">
            <v>032/654331</v>
          </cell>
          <cell r="F605" t="str">
            <v>032/654331</v>
          </cell>
          <cell r="H605" t="str">
            <v>rosi_hristeva_au@abv.bg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 АГРАРЕН УНИВЕРСИТЕТ-ПЛОВДИВ</v>
          </cell>
          <cell r="F9">
            <v>43921</v>
          </cell>
          <cell r="H9" t="str">
            <v>000 455 464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16220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10796</v>
          </cell>
        </row>
        <row r="190">
          <cell r="E190">
            <v>0</v>
          </cell>
          <cell r="G190">
            <v>0</v>
          </cell>
          <cell r="H190">
            <v>0</v>
          </cell>
          <cell r="I190">
            <v>0</v>
          </cell>
          <cell r="J190">
            <v>0</v>
          </cell>
        </row>
        <row r="196">
          <cell r="E196">
            <v>0</v>
          </cell>
          <cell r="G196">
            <v>0</v>
          </cell>
          <cell r="H196">
            <v>0</v>
          </cell>
          <cell r="I196">
            <v>0</v>
          </cell>
          <cell r="J196">
            <v>1202</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-7286</v>
          </cell>
        </row>
        <row r="399">
          <cell r="E399">
            <v>0</v>
          </cell>
          <cell r="G399">
            <v>0</v>
          </cell>
          <cell r="H399">
            <v>0</v>
          </cell>
          <cell r="I399">
            <v>0</v>
          </cell>
          <cell r="J399">
            <v>99400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-99400</v>
          </cell>
        </row>
        <row r="531">
          <cell r="E531">
            <v>0</v>
          </cell>
          <cell r="G531">
            <v>0</v>
          </cell>
          <cell r="H531">
            <v>0</v>
          </cell>
          <cell r="I531">
            <v>0</v>
          </cell>
          <cell r="J531">
            <v>3064</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Росица Христева</v>
          </cell>
        </row>
        <row r="603">
          <cell r="D603" t="str">
            <v>Росица Христева</v>
          </cell>
          <cell r="G603" t="str">
            <v>проф.д-р Христина Янчева</v>
          </cell>
        </row>
        <row r="605">
          <cell r="B605">
            <v>43927</v>
          </cell>
          <cell r="E605" t="str">
            <v>032/654331</v>
          </cell>
          <cell r="F605" t="str">
            <v>032/654331</v>
          </cell>
          <cell r="H605" t="str">
            <v>rosi_hristeva_au@abv.bg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УНИВЕРСИТЕТ-ПЛОВДИВ</v>
          </cell>
          <cell r="F9">
            <v>43921</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37311</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19217</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2968</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-21062</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Росица Христева</v>
          </cell>
        </row>
        <row r="603">
          <cell r="D603" t="str">
            <v>Росица Христева</v>
          </cell>
          <cell r="G603" t="str">
            <v>проф.д-р Христина Янчева</v>
          </cell>
        </row>
        <row r="605">
          <cell r="B605">
            <v>43927</v>
          </cell>
          <cell r="E605" t="str">
            <v>032/654331</v>
          </cell>
          <cell r="F605" t="str">
            <v>032/654331</v>
          </cell>
          <cell r="H605" t="str">
            <v>rosi_hristeva_au@abv.bg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H14" sqref="H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+[1]OTCHET!B9</f>
        <v>АГРАРЕН УНИВЕРСИТЕТ-ПЛОВДИВ</v>
      </c>
      <c r="C11" s="11"/>
      <c r="D11" s="11"/>
      <c r="E11" s="12" t="s">
        <v>0</v>
      </c>
      <c r="F11" s="34">
        <f>[1]OTCHET!F9</f>
        <v>43921</v>
      </c>
      <c r="G11" s="35" t="s">
        <v>1</v>
      </c>
      <c r="H11" s="36" t="str">
        <f>+[1]OTCHET!H9</f>
        <v>000 455 464</v>
      </c>
      <c r="I11" s="782">
        <f>+[1]OTCHET!I9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+[1]OTCHET!B12</f>
        <v>Аграрен университет - Пловдив</v>
      </c>
      <c r="C13" s="13"/>
      <c r="D13" s="13"/>
      <c r="E13" s="16" t="str">
        <f>+[1]OTCHET!E12</f>
        <v>код по ЕБК:</v>
      </c>
      <c r="F13" s="38" t="str">
        <f>+[1]OTCHET!F12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+[1]OTCHET!E15</f>
        <v>0</v>
      </c>
      <c r="F15" s="33" t="str">
        <f>[1]OTCHET!F15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738" t="s">
        <v>169</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3026048</v>
      </c>
      <c r="F22" s="87">
        <f t="shared" si="0"/>
        <v>921738</v>
      </c>
      <c r="G22" s="88">
        <f t="shared" si="0"/>
        <v>229527</v>
      </c>
      <c r="H22" s="89">
        <f t="shared" si="0"/>
        <v>0</v>
      </c>
      <c r="I22" s="89">
        <f t="shared" si="0"/>
        <v>692211</v>
      </c>
      <c r="J22" s="90">
        <f t="shared" si="0"/>
        <v>0</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[1]OTCHET!E22+[1]OTCHET!E28+[1]OTCHET!E33+[1]OTCHET!E39+[1]OTCHET!E47+[1]OTCHET!E52+[1]OTCHET!E58+[1]OTCHET!E61+[1]OTCHET!E64+[1]OTCHET!E65+[1]OTCHET!E72+[1]OTCHET!E73</f>
        <v>0</v>
      </c>
      <c r="F23" s="92">
        <f t="shared" ref="F23:F88" si="1">+G23+H23+I23+J23</f>
        <v>0</v>
      </c>
      <c r="G23" s="93">
        <f>[1]OTCHET!G22+[1]OTCHET!G28+[1]OTCHET!G33+[1]OTCHET!G39+[1]OTCHET!G47+[1]OTCHET!G52+[1]OTCHET!G58+[1]OTCHET!G61+[1]OTCHET!G64+[1]OTCHET!G65+[1]OTCHET!G72+[1]OTCHET!G73</f>
        <v>0</v>
      </c>
      <c r="H23" s="94">
        <f>[1]OTCHET!H22+[1]OTCHET!H28+[1]OTCHET!H33+[1]OTCHET!H39+[1]OTCHET!H47+[1]OTCHET!H52+[1]OTCHET!H58+[1]OTCHET!H61+[1]OTCHET!H64+[1]OTCHET!H65+[1]OTCHET!H72+[1]OTCHET!H73</f>
        <v>0</v>
      </c>
      <c r="I23" s="94">
        <f>[1]OTCHET!I22+[1]OTCHET!I28+[1]OTCHET!I33+[1]OTCHET!I39+[1]OTCHET!I47+[1]OTCHET!I52+[1]OTCHET!I58+[1]OTCHET!I61+[1]OTCHET!I64+[1]OTCHET!I65+[1]OTCHET!I72+[1]OTCHET!I73</f>
        <v>0</v>
      </c>
      <c r="J23" s="95">
        <f>[1]OTCHET!J22+[1]OTCHET!J28+[1]OTCHET!J33+[1]OTCHET!J39+[1]OTCHET!J47+[1]OTCHET!J52+[1]OTCHET!J58+[1]OTCHET!J61+[1]OTCHET!J64+[1]OTCHET!J65+[1]OTCHET!J72+[1]OTCHET!J73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3026048</v>
      </c>
      <c r="F25" s="102">
        <f>+F26+F30+F31+F32+F33</f>
        <v>921738</v>
      </c>
      <c r="G25" s="103">
        <f t="shared" ref="G25" si="2">+G26+G30+G31+G32+G33</f>
        <v>229527</v>
      </c>
      <c r="H25" s="104">
        <f>+H26+H30+H31+H32+H33</f>
        <v>0</v>
      </c>
      <c r="I25" s="104">
        <f>+I26+I30+I31+I32+I33</f>
        <v>692211</v>
      </c>
      <c r="J25" s="105">
        <f>+J26+J30+J31+J32+J33</f>
        <v>0</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[1]OTCHET!E74</f>
        <v>2883400</v>
      </c>
      <c r="F26" s="107">
        <f t="shared" si="1"/>
        <v>941143</v>
      </c>
      <c r="G26" s="108">
        <f>[1]OTCHET!G74</f>
        <v>255320</v>
      </c>
      <c r="H26" s="109">
        <f>[1]OTCHET!H74</f>
        <v>0</v>
      </c>
      <c r="I26" s="109">
        <f>[1]OTCHET!I74</f>
        <v>685823</v>
      </c>
      <c r="J26" s="110">
        <f>[1]OTCHET!J74</f>
        <v>0</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[1]OTCHET!E75</f>
        <v>0</v>
      </c>
      <c r="F27" s="113">
        <f t="shared" si="1"/>
        <v>0</v>
      </c>
      <c r="G27" s="114">
        <f>[1]OTCHET!G75</f>
        <v>0</v>
      </c>
      <c r="H27" s="115">
        <f>[1]OTCHET!H75</f>
        <v>0</v>
      </c>
      <c r="I27" s="115">
        <f>[1]OTCHET!I75</f>
        <v>0</v>
      </c>
      <c r="J27" s="116">
        <f>[1]OTCHET!J75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[1]OTCHET!E77</f>
        <v>2752400</v>
      </c>
      <c r="F28" s="119">
        <f t="shared" si="1"/>
        <v>913588</v>
      </c>
      <c r="G28" s="120">
        <f>[1]OTCHET!G77</f>
        <v>236215</v>
      </c>
      <c r="H28" s="121">
        <f>[1]OTCHET!H77</f>
        <v>0</v>
      </c>
      <c r="I28" s="121">
        <f>[1]OTCHET!I77</f>
        <v>677373</v>
      </c>
      <c r="J28" s="122">
        <f>[1]OTCHET!J77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+[1]OTCHET!E78+[1]OTCHET!E79</f>
        <v>131000</v>
      </c>
      <c r="F29" s="125">
        <f t="shared" si="1"/>
        <v>27555</v>
      </c>
      <c r="G29" s="126">
        <f>+[1]OTCHET!G78+[1]OTCHET!G79</f>
        <v>19105</v>
      </c>
      <c r="H29" s="127">
        <f>+[1]OTCHET!H78+[1]OTCHET!H79</f>
        <v>0</v>
      </c>
      <c r="I29" s="127">
        <f>+[1]OTCHET!I78+[1]OTCHET!I79</f>
        <v>8450</v>
      </c>
      <c r="J29" s="128">
        <f>+[1]OTCHET!J78+[1]OTCHET!J79</f>
        <v>0</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[1]OTCHET!E90+[1]OTCHET!E93+[1]OTCHET!E94</f>
        <v>0</v>
      </c>
      <c r="F30" s="130">
        <f t="shared" si="1"/>
        <v>0</v>
      </c>
      <c r="G30" s="131">
        <f>[1]OTCHET!G90+[1]OTCHET!G93+[1]OTCHET!G94</f>
        <v>0</v>
      </c>
      <c r="H30" s="132">
        <f>[1]OTCHET!H90+[1]OTCHET!H93+[1]OTCHET!H94</f>
        <v>0</v>
      </c>
      <c r="I30" s="132">
        <f>[1]OTCHET!I90+[1]OTCHET!I93+[1]OTCHET!I94</f>
        <v>0</v>
      </c>
      <c r="J30" s="133">
        <f>[1]OTCHET!J90+[1]OTCHET!J93+[1]OTCHET!J94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[1]OTCHET!E108</f>
        <v>13000</v>
      </c>
      <c r="F31" s="135">
        <f t="shared" si="1"/>
        <v>3717</v>
      </c>
      <c r="G31" s="136">
        <f>[1]OTCHET!G108</f>
        <v>1628</v>
      </c>
      <c r="H31" s="137">
        <f>[1]OTCHET!H108</f>
        <v>0</v>
      </c>
      <c r="I31" s="137">
        <f>[1]OTCHET!I108</f>
        <v>2089</v>
      </c>
      <c r="J31" s="138">
        <f>[1]OTCHET!J108</f>
        <v>0</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[1]OTCHET!E112+[1]OTCHET!E121+[1]OTCHET!E137+[1]OTCHET!E138</f>
        <v>-88352</v>
      </c>
      <c r="F32" s="135">
        <f t="shared" si="1"/>
        <v>-32264</v>
      </c>
      <c r="G32" s="136">
        <f>[1]OTCHET!G112+[1]OTCHET!G121+[1]OTCHET!G137+[1]OTCHET!G138</f>
        <v>-32264</v>
      </c>
      <c r="H32" s="137">
        <f>[1]OTCHET!H112+[1]OTCHET!H121+[1]OTCHET!H137+[1]OTCHET!H138</f>
        <v>0</v>
      </c>
      <c r="I32" s="137">
        <f>[1]OTCHET!I112+[1]OTCHET!I121+[1]OTCHET!I137+[1]OTCHET!I138</f>
        <v>0</v>
      </c>
      <c r="J32" s="138">
        <f>[1]OTCHET!J112+[1]OTCHET!J121+[1]OTCHET!J137+[1]OTCHET!J138</f>
        <v>0</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[1]OTCHET!E125</f>
        <v>218000</v>
      </c>
      <c r="F33" s="97">
        <f t="shared" si="1"/>
        <v>9142</v>
      </c>
      <c r="G33" s="98">
        <f>[1]OTCHET!G125</f>
        <v>4843</v>
      </c>
      <c r="H33" s="99">
        <f>[1]OTCHET!H125</f>
        <v>0</v>
      </c>
      <c r="I33" s="99">
        <f>[1]OTCHET!I125</f>
        <v>4299</v>
      </c>
      <c r="J33" s="100">
        <f>[1]OTCHET!J125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+[1]OTCHET!E139</f>
        <v>0</v>
      </c>
      <c r="F36" s="153">
        <f t="shared" si="1"/>
        <v>0</v>
      </c>
      <c r="G36" s="154">
        <f>+[1]OTCHET!G139</f>
        <v>0</v>
      </c>
      <c r="H36" s="155">
        <f>+[1]OTCHET!H139</f>
        <v>0</v>
      </c>
      <c r="I36" s="155">
        <f>+[1]OTCHET!I139</f>
        <v>0</v>
      </c>
      <c r="J36" s="156">
        <f>+[1]OTCHET!J139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[1]OTCHET!E142+[1]OTCHET!E151+[1]OTCHET!E160</f>
        <v>0</v>
      </c>
      <c r="F37" s="158">
        <f t="shared" si="1"/>
        <v>0</v>
      </c>
      <c r="G37" s="159">
        <f>[1]OTCHET!G142+[1]OTCHET!G151+[1]OTCHET!G160</f>
        <v>0</v>
      </c>
      <c r="H37" s="160">
        <f>[1]OTCHET!H142+[1]OTCHET!H151+[1]OTCHET!H160</f>
        <v>0</v>
      </c>
      <c r="I37" s="160">
        <f>[1]OTCHET!I142+[1]OTCHET!I151+[1]OTCHET!I160</f>
        <v>0</v>
      </c>
      <c r="J37" s="161">
        <f>[1]OTCHET!J142+[1]OTCHET!J151+[1]OTCHET!J160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13891499</v>
      </c>
      <c r="F38" s="165">
        <f t="shared" si="4"/>
        <v>3086816</v>
      </c>
      <c r="G38" s="166">
        <f t="shared" si="4"/>
        <v>2213357</v>
      </c>
      <c r="H38" s="167">
        <f t="shared" si="4"/>
        <v>0</v>
      </c>
      <c r="I38" s="167">
        <f t="shared" si="4"/>
        <v>139377</v>
      </c>
      <c r="J38" s="168">
        <f t="shared" si="4"/>
        <v>734082</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9874445</v>
      </c>
      <c r="F39" s="171">
        <f t="shared" si="5"/>
        <v>2255827</v>
      </c>
      <c r="G39" s="172">
        <f t="shared" si="5"/>
        <v>1417640</v>
      </c>
      <c r="H39" s="173">
        <f t="shared" si="5"/>
        <v>0</v>
      </c>
      <c r="I39" s="173">
        <f t="shared" si="5"/>
        <v>104061</v>
      </c>
      <c r="J39" s="174">
        <f t="shared" si="5"/>
        <v>734126</v>
      </c>
      <c r="K39" s="633"/>
      <c r="L39" s="633"/>
      <c r="M39" s="633"/>
      <c r="N39" s="647"/>
      <c r="O39" s="744" t="s">
        <v>170</v>
      </c>
      <c r="P39" s="644"/>
      <c r="Q39" s="645"/>
      <c r="R39" s="645"/>
      <c r="S39" s="645"/>
      <c r="T39" s="645"/>
      <c r="U39" s="645"/>
      <c r="V39" s="645"/>
      <c r="W39" s="646"/>
      <c r="X39" s="645"/>
      <c r="Y39" s="645"/>
    </row>
    <row r="40" spans="1:25" ht="15.75">
      <c r="A40" s="312">
        <v>75</v>
      </c>
      <c r="B40" s="175" t="s">
        <v>53</v>
      </c>
      <c r="C40" s="176" t="s">
        <v>52</v>
      </c>
      <c r="D40" s="177"/>
      <c r="E40" s="48">
        <f>[1]OTCHET!E187</f>
        <v>7776162</v>
      </c>
      <c r="F40" s="48">
        <f t="shared" si="1"/>
        <v>1777192</v>
      </c>
      <c r="G40" s="45">
        <f>[1]OTCHET!G187</f>
        <v>1283998</v>
      </c>
      <c r="H40" s="39">
        <f>[1]OTCHET!H187</f>
        <v>0</v>
      </c>
      <c r="I40" s="39">
        <f>[1]OTCHET!I187</f>
        <v>103561</v>
      </c>
      <c r="J40" s="40">
        <f>[1]OTCHET!J187</f>
        <v>389633</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[1]OTCHET!E190</f>
        <v>587950</v>
      </c>
      <c r="F41" s="49">
        <f t="shared" si="1"/>
        <v>141348</v>
      </c>
      <c r="G41" s="46">
        <f>[1]OTCHET!G190</f>
        <v>133642</v>
      </c>
      <c r="H41" s="41">
        <f>[1]OTCHET!H190</f>
        <v>0</v>
      </c>
      <c r="I41" s="41">
        <f>[1]OTCHET!I190</f>
        <v>500</v>
      </c>
      <c r="J41" s="42">
        <f>[1]OTCHET!J190</f>
        <v>7206</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+[1]OTCHET!E196+[1]OTCHET!E204</f>
        <v>1510333</v>
      </c>
      <c r="F42" s="50">
        <f t="shared" si="1"/>
        <v>337287</v>
      </c>
      <c r="G42" s="47">
        <f>+[1]OTCHET!G196+[1]OTCHET!G204</f>
        <v>0</v>
      </c>
      <c r="H42" s="43">
        <f>+[1]OTCHET!H196+[1]OTCHET!H204</f>
        <v>0</v>
      </c>
      <c r="I42" s="43">
        <f>+[1]OTCHET!I196+[1]OTCHET!I204</f>
        <v>0</v>
      </c>
      <c r="J42" s="44">
        <f>+[1]OTCHET!J196+[1]OTCHET!J204</f>
        <v>337287</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+[1]OTCHET!E205+[1]OTCHET!E223+[1]OTCHET!E271</f>
        <v>2755754</v>
      </c>
      <c r="F43" s="186">
        <f t="shared" si="1"/>
        <v>549447</v>
      </c>
      <c r="G43" s="187">
        <f>+[1]OTCHET!G205+[1]OTCHET!G223+[1]OTCHET!G271</f>
        <v>516005</v>
      </c>
      <c r="H43" s="188">
        <f>+[1]OTCHET!H205+[1]OTCHET!H223+[1]OTCHET!H271</f>
        <v>0</v>
      </c>
      <c r="I43" s="188">
        <f>+[1]OTCHET!I205+[1]OTCHET!I223+[1]OTCHET!I271</f>
        <v>33486</v>
      </c>
      <c r="J43" s="189">
        <f>+[1]OTCHET!J205+[1]OTCHET!J223+[1]OTCHET!J271</f>
        <v>-44</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+[1]OTCHET!E227+[1]OTCHET!E233+[1]OTCHET!E236+[1]OTCHET!E237+[1]OTCHET!E238+[1]OTCHET!E239+[1]OTCHET!E240</f>
        <v>0</v>
      </c>
      <c r="F44" s="97">
        <f t="shared" si="1"/>
        <v>0</v>
      </c>
      <c r="G44" s="98">
        <f>+[1]OTCHET!G227+[1]OTCHET!G233+[1]OTCHET!G236+[1]OTCHET!G237+[1]OTCHET!G238+[1]OTCHET!G239+[1]OTCHET!G240</f>
        <v>0</v>
      </c>
      <c r="H44" s="99">
        <f>+[1]OTCHET!H227+[1]OTCHET!H233+[1]OTCHET!H236+[1]OTCHET!H237+[1]OTCHET!H238+[1]OTCHET!H239+[1]OTCHET!H240</f>
        <v>0</v>
      </c>
      <c r="I44" s="99">
        <f>+[1]OTCHET!I227+[1]OTCHET!I233+[1]OTCHET!I236+[1]OTCHET!I237+[1]OTCHET!I238+[1]OTCHET!I239+[1]OTCHET!I240</f>
        <v>0</v>
      </c>
      <c r="J44" s="100">
        <f>+[1]OTCHET!J227+[1]OTCHET!J233+[1]OTCHET!J236+[1]OTCHET!J237+[1]OTCHET!J238+[1]OTCHET!J239+[1]OTCHET!J240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+[1]OTCHET!E236+[1]OTCHET!E237+[1]OTCHET!E238+[1]OTCHET!E239+[1]OTCHET!E243+[1]OTCHET!E244+[1]OTCHET!E248</f>
        <v>0</v>
      </c>
      <c r="F45" s="192">
        <f t="shared" si="1"/>
        <v>0</v>
      </c>
      <c r="G45" s="193">
        <f>+[1]OTCHET!G236+[1]OTCHET!G237+[1]OTCHET!G238+[1]OTCHET!G239+[1]OTCHET!G243+[1]OTCHET!G244+[1]OTCHET!G248</f>
        <v>0</v>
      </c>
      <c r="H45" s="194">
        <f>+[1]OTCHET!H236+[1]OTCHET!H237+[1]OTCHET!H238+[1]OTCHET!H239+[1]OTCHET!H243+[1]OTCHET!H244+[1]OTCHET!H248</f>
        <v>0</v>
      </c>
      <c r="I45" s="19">
        <f>+[1]OTCHET!I236+[1]OTCHET!I237+[1]OTCHET!I238+[1]OTCHET!I239+[1]OTCHET!I243+[1]OTCHET!I244+[1]OTCHET!I248</f>
        <v>0</v>
      </c>
      <c r="J45" s="195">
        <f>+[1]OTCHET!J236+[1]OTCHET!J237+[1]OTCHET!J238+[1]OTCHET!J239+[1]OTCHET!J243+[1]OTCHET!J244+[1]OTCHET!J248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+[1]OTCHET!E255+[1]OTCHET!E256+[1]OTCHET!E257+[1]OTCHET!E258</f>
        <v>507900</v>
      </c>
      <c r="F46" s="186">
        <f t="shared" si="1"/>
        <v>102074</v>
      </c>
      <c r="G46" s="187">
        <f>+[1]OTCHET!G255+[1]OTCHET!G256+[1]OTCHET!G257+[1]OTCHET!G258</f>
        <v>100244</v>
      </c>
      <c r="H46" s="188">
        <f>+[1]OTCHET!H255+[1]OTCHET!H256+[1]OTCHET!H257+[1]OTCHET!H258</f>
        <v>0</v>
      </c>
      <c r="I46" s="188">
        <f>+[1]OTCHET!I255+[1]OTCHET!I256+[1]OTCHET!I257+[1]OTCHET!I258</f>
        <v>1830</v>
      </c>
      <c r="J46" s="189">
        <f>+[1]OTCHET!J255+[1]OTCHET!J256+[1]OTCHET!J257+[1]OTCHET!J258</f>
        <v>0</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+[1]OTCHET!E256</f>
        <v>460400</v>
      </c>
      <c r="F47" s="192">
        <f t="shared" si="1"/>
        <v>97960</v>
      </c>
      <c r="G47" s="193">
        <f>+[1]OTCHET!G256</f>
        <v>97090</v>
      </c>
      <c r="H47" s="194">
        <f>+[1]OTCHET!H256</f>
        <v>0</v>
      </c>
      <c r="I47" s="19">
        <f>+[1]OTCHET!I256</f>
        <v>870</v>
      </c>
      <c r="J47" s="195">
        <f>+[1]OTCHET!J256</f>
        <v>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+[1]OTCHET!E265+[1]OTCHET!E269+[1]OTCHET!E270</f>
        <v>0</v>
      </c>
      <c r="F48" s="135">
        <f t="shared" si="1"/>
        <v>0</v>
      </c>
      <c r="G48" s="131">
        <f>+[1]OTCHET!G265+[1]OTCHET!G269+[1]OTCHET!G270</f>
        <v>0</v>
      </c>
      <c r="H48" s="132">
        <f>+[1]OTCHET!H265+[1]OTCHET!H269+[1]OTCHET!H270</f>
        <v>0</v>
      </c>
      <c r="I48" s="132">
        <f>+[1]OTCHET!I265+[1]OTCHET!I269+[1]OTCHET!I270</f>
        <v>0</v>
      </c>
      <c r="J48" s="133">
        <f>+[1]OTCHET!J265+[1]OTCHET!J269+[1]OTCHET!J270</f>
        <v>0</v>
      </c>
      <c r="K48" s="635"/>
      <c r="L48" s="635"/>
      <c r="M48" s="635"/>
      <c r="N48" s="647"/>
      <c r="O48" s="752" t="s">
        <v>171</v>
      </c>
      <c r="P48" s="644"/>
      <c r="Q48" s="645"/>
      <c r="R48" s="645"/>
      <c r="S48" s="645"/>
      <c r="T48" s="645"/>
      <c r="U48" s="645"/>
      <c r="V48" s="645"/>
      <c r="W48" s="646"/>
      <c r="X48" s="645"/>
      <c r="Y48" s="645"/>
    </row>
    <row r="49" spans="1:25" ht="15.75">
      <c r="A49" s="312">
        <v>108</v>
      </c>
      <c r="B49" s="196" t="s">
        <v>70</v>
      </c>
      <c r="C49" s="196" t="s">
        <v>71</v>
      </c>
      <c r="D49" s="197"/>
      <c r="E49" s="135">
        <f>[1]OTCHET!E275+[1]OTCHET!E276+[1]OTCHET!E284+[1]OTCHET!E287</f>
        <v>753400</v>
      </c>
      <c r="F49" s="135">
        <f t="shared" si="1"/>
        <v>179468</v>
      </c>
      <c r="G49" s="136">
        <f>[1]OTCHET!G275+[1]OTCHET!G276+[1]OTCHET!G284+[1]OTCHET!G287</f>
        <v>179468</v>
      </c>
      <c r="H49" s="137">
        <f>[1]OTCHET!H275+[1]OTCHET!H276+[1]OTCHET!H284+[1]OTCHET!H287</f>
        <v>0</v>
      </c>
      <c r="I49" s="137">
        <f>[1]OTCHET!I275+[1]OTCHET!I276+[1]OTCHET!I284+[1]OTCHET!I287</f>
        <v>0</v>
      </c>
      <c r="J49" s="138">
        <f>[1]OTCHET!J275+[1]OTCHET!J276+[1]OTCHET!J284+[1]OTCHET!J287</f>
        <v>0</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+[1]OTCHET!E288</f>
        <v>0</v>
      </c>
      <c r="F50" s="135">
        <f t="shared" si="1"/>
        <v>0</v>
      </c>
      <c r="G50" s="136">
        <f>+[1]OTCHET!G288</f>
        <v>0</v>
      </c>
      <c r="H50" s="137">
        <f>+[1]OTCHET!H288</f>
        <v>0</v>
      </c>
      <c r="I50" s="137">
        <f>+[1]OTCHET!I288</f>
        <v>0</v>
      </c>
      <c r="J50" s="138">
        <f>+[1]OTCHET!J288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+[1]OTCHET!E272</f>
        <v>0</v>
      </c>
      <c r="F51" s="97">
        <f>+G51+H51+I51+J51</f>
        <v>0</v>
      </c>
      <c r="G51" s="98">
        <f>+[1]OTCHET!G272</f>
        <v>0</v>
      </c>
      <c r="H51" s="99">
        <f>+[1]OTCHET!H272</f>
        <v>0</v>
      </c>
      <c r="I51" s="99">
        <f>+[1]OTCHET!I272</f>
        <v>0</v>
      </c>
      <c r="J51" s="100">
        <f>+[1]OTCHET!J272</f>
        <v>0</v>
      </c>
      <c r="K51" s="635"/>
      <c r="L51" s="635"/>
      <c r="M51" s="635"/>
      <c r="N51" s="647"/>
      <c r="O51" s="752" t="s">
        <v>172</v>
      </c>
      <c r="P51" s="644"/>
      <c r="Q51" s="645"/>
      <c r="R51" s="645"/>
      <c r="S51" s="645"/>
      <c r="T51" s="645"/>
      <c r="U51" s="645"/>
      <c r="V51" s="645"/>
      <c r="W51" s="646"/>
      <c r="X51" s="645"/>
      <c r="Y51" s="645"/>
    </row>
    <row r="52" spans="1:25" ht="15.75">
      <c r="A52" s="312">
        <v>115</v>
      </c>
      <c r="B52" s="190" t="s">
        <v>76</v>
      </c>
      <c r="C52" s="198" t="s">
        <v>75</v>
      </c>
      <c r="D52" s="96"/>
      <c r="E52" s="97">
        <f>+[1]OTCHET!E293</f>
        <v>0</v>
      </c>
      <c r="F52" s="97">
        <f t="shared" si="1"/>
        <v>0</v>
      </c>
      <c r="G52" s="98">
        <f>+[1]OTCHET!G293</f>
        <v>0</v>
      </c>
      <c r="H52" s="99">
        <f>+[1]OTCHET!H293</f>
        <v>0</v>
      </c>
      <c r="I52" s="99">
        <f>+[1]OTCHET!I293</f>
        <v>0</v>
      </c>
      <c r="J52" s="100">
        <f>+[1]OTCHET!J293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[1]OTCHET!E294</f>
        <v>0</v>
      </c>
      <c r="F53" s="201">
        <f t="shared" si="1"/>
        <v>0</v>
      </c>
      <c r="G53" s="202">
        <f>[1]OTCHET!G294</f>
        <v>0</v>
      </c>
      <c r="H53" s="203">
        <f>[1]OTCHET!H294</f>
        <v>0</v>
      </c>
      <c r="I53" s="203">
        <f>[1]OTCHET!I294</f>
        <v>0</v>
      </c>
      <c r="J53" s="204">
        <f>[1]OTCHET!J294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[1]OTCHET!E296</f>
        <v>0</v>
      </c>
      <c r="F54" s="208">
        <f t="shared" si="1"/>
        <v>0</v>
      </c>
      <c r="G54" s="209">
        <f>[1]OTCHET!G296</f>
        <v>0</v>
      </c>
      <c r="H54" s="210">
        <f>[1]OTCHET!H296</f>
        <v>0</v>
      </c>
      <c r="I54" s="210">
        <f>[1]OTCHET!I296</f>
        <v>0</v>
      </c>
      <c r="J54" s="211">
        <f>[1]OTCHET!J296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+[1]OTCHET!E297</f>
        <v>0</v>
      </c>
      <c r="F55" s="213">
        <f t="shared" si="1"/>
        <v>0</v>
      </c>
      <c r="G55" s="214">
        <f>+[1]OTCHET!G297</f>
        <v>0</v>
      </c>
      <c r="H55" s="215">
        <f>+[1]OTCHET!H297</f>
        <v>0</v>
      </c>
      <c r="I55" s="215">
        <f>+[1]OTCHET!I297</f>
        <v>0</v>
      </c>
      <c r="J55" s="216">
        <f>+[1]OTCHET!J297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7153239</v>
      </c>
      <c r="F56" s="219">
        <f t="shared" si="6"/>
        <v>1573264</v>
      </c>
      <c r="G56" s="220">
        <f t="shared" si="6"/>
        <v>818132</v>
      </c>
      <c r="H56" s="221">
        <f t="shared" si="6"/>
        <v>7286</v>
      </c>
      <c r="I56" s="21">
        <f t="shared" si="6"/>
        <v>0</v>
      </c>
      <c r="J56" s="222">
        <f t="shared" si="6"/>
        <v>747846</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+[1]OTCHET!E361+[1]OTCHET!E375+[1]OTCHET!E388</f>
        <v>0</v>
      </c>
      <c r="F57" s="223">
        <f t="shared" si="1"/>
        <v>0</v>
      </c>
      <c r="G57" s="224">
        <f>+[1]OTCHET!G361+[1]OTCHET!G375+[1]OTCHET!G388</f>
        <v>0</v>
      </c>
      <c r="H57" s="225">
        <f>+[1]OTCHET!H361+[1]OTCHET!H375+[1]OTCHET!H388</f>
        <v>0</v>
      </c>
      <c r="I57" s="225">
        <f>+[1]OTCHET!I361+[1]OTCHET!I375+[1]OTCHET!I388</f>
        <v>0</v>
      </c>
      <c r="J57" s="226">
        <f>+[1]OTCHET!J361+[1]OTCHET!J375+[1]OTCHET!J388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+[1]OTCHET!E383+[1]OTCHET!E391+[1]OTCHET!E396+[1]OTCHET!E399+[1]OTCHET!E402+[1]OTCHET!E405+[1]OTCHET!E406+[1]OTCHET!E409+[1]OTCHET!E422+[1]OTCHET!E423+[1]OTCHET!E424+[1]OTCHET!E425+[1]OTCHET!E426</f>
        <v>7153239</v>
      </c>
      <c r="F58" s="227">
        <f t="shared" si="1"/>
        <v>825418</v>
      </c>
      <c r="G58" s="228">
        <f>+[1]OTCHET!G383+[1]OTCHET!G391+[1]OTCHET!G396+[1]OTCHET!G399+[1]OTCHET!G402+[1]OTCHET!G405+[1]OTCHET!G406+[1]OTCHET!G409+[1]OTCHET!G422+[1]OTCHET!G423+[1]OTCHET!G424+[1]OTCHET!G425+[1]OTCHET!G426</f>
        <v>818132</v>
      </c>
      <c r="H58" s="229">
        <f>+[1]OTCHET!H383+[1]OTCHET!H391+[1]OTCHET!H396+[1]OTCHET!H399+[1]OTCHET!H402+[1]OTCHET!H405+[1]OTCHET!H406+[1]OTCHET!H409+[1]OTCHET!H422+[1]OTCHET!H423+[1]OTCHET!H424+[1]OTCHET!H425+[1]OTCHET!H426</f>
        <v>7286</v>
      </c>
      <c r="I58" s="229">
        <f>+[1]OTCHET!I383+[1]OTCHET!I391+[1]OTCHET!I396+[1]OTCHET!I399+[1]OTCHET!I402+[1]OTCHET!I405+[1]OTCHET!I406+[1]OTCHET!I409+[1]OTCHET!I422+[1]OTCHET!I423+[1]OTCHET!I424+[1]OTCHET!I425+[1]OTCHET!I426</f>
        <v>0</v>
      </c>
      <c r="J58" s="230">
        <f>+[1]OTCHET!J383+[1]OTCHET!J391+[1]OTCHET!J396+[1]OTCHET!J399+[1]OTCHET!J402+[1]OTCHET!J405+[1]OTCHET!J406+[1]OTCHET!J409+[1]OTCHET!J422+[1]OTCHET!J423+[1]OTCHET!J424+[1]OTCHET!J425+[1]OTCHET!J426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+[1]OTCHET!E422+[1]OTCHET!E423+[1]OTCHET!E424+[1]OTCHET!E425+[1]OTCHET!E426</f>
        <v>0</v>
      </c>
      <c r="F59" s="231">
        <f t="shared" si="1"/>
        <v>0</v>
      </c>
      <c r="G59" s="232">
        <f>+[1]OTCHET!G422+[1]OTCHET!G423+[1]OTCHET!G424+[1]OTCHET!G425+[1]OTCHET!G426</f>
        <v>0</v>
      </c>
      <c r="H59" s="233">
        <f>+[1]OTCHET!H422+[1]OTCHET!H423+[1]OTCHET!H424+[1]OTCHET!H425+[1]OTCHET!H426</f>
        <v>0</v>
      </c>
      <c r="I59" s="233">
        <f>+[1]OTCHET!I422+[1]OTCHET!I423+[1]OTCHET!I424+[1]OTCHET!I425+[1]OTCHET!I426</f>
        <v>0</v>
      </c>
      <c r="J59" s="234">
        <f>+[1]OTCHET!J422+[1]OTCHET!J423+[1]OTCHET!J424+[1]OTCHET!J425+[1]OTCHET!J426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[1]OTCHET!E405</f>
        <v>0</v>
      </c>
      <c r="F60" s="237">
        <f t="shared" si="1"/>
        <v>0</v>
      </c>
      <c r="G60" s="238">
        <f>[1]OTCHET!G405</f>
        <v>0</v>
      </c>
      <c r="H60" s="239">
        <f>[1]OTCHET!H405</f>
        <v>0</v>
      </c>
      <c r="I60" s="239">
        <f>[1]OTCHET!I405</f>
        <v>0</v>
      </c>
      <c r="J60" s="240">
        <f>[1]OTCHET!J405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[1]OTCHET!E412</f>
        <v>0</v>
      </c>
      <c r="F62" s="158">
        <f t="shared" si="1"/>
        <v>747846</v>
      </c>
      <c r="G62" s="159">
        <f>[1]OTCHET!G412</f>
        <v>0</v>
      </c>
      <c r="H62" s="160">
        <f>[1]OTCHET!H412</f>
        <v>0</v>
      </c>
      <c r="I62" s="160">
        <f>[1]OTCHET!I412</f>
        <v>0</v>
      </c>
      <c r="J62" s="161">
        <f>[1]OTCHET!J412</f>
        <v>747846</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+[1]OTCHET!E249</f>
        <v>0</v>
      </c>
      <c r="F63" s="246">
        <f t="shared" si="1"/>
        <v>0</v>
      </c>
      <c r="G63" s="247">
        <f>+[1]OTCHET!G249</f>
        <v>0</v>
      </c>
      <c r="H63" s="248">
        <f>+[1]OTCHET!H249</f>
        <v>0</v>
      </c>
      <c r="I63" s="248">
        <f>+[1]OTCHET!I249</f>
        <v>0</v>
      </c>
      <c r="J63" s="249">
        <f>+[1]OTCHET!J249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-3712212</v>
      </c>
      <c r="F64" s="252">
        <f t="shared" si="7"/>
        <v>-591814</v>
      </c>
      <c r="G64" s="253">
        <f t="shared" si="7"/>
        <v>-1165698</v>
      </c>
      <c r="H64" s="254">
        <f t="shared" si="7"/>
        <v>7286</v>
      </c>
      <c r="I64" s="254">
        <f t="shared" si="7"/>
        <v>552834</v>
      </c>
      <c r="J64" s="255">
        <f t="shared" si="7"/>
        <v>13764</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3712212</v>
      </c>
      <c r="F66" s="261">
        <f>SUM(+F68+F76+F77+F84+F85+F86+F89+F90+F91+F92+F93+F94+F95)</f>
        <v>591814</v>
      </c>
      <c r="G66" s="262">
        <f t="shared" ref="G66" si="9">SUM(+G68+G76+G77+G84+G85+G86+G89+G90+G91+G92+G93+G94+G95)</f>
        <v>1165698</v>
      </c>
      <c r="H66" s="263">
        <f>SUM(+H68+H76+H77+H84+H85+H86+H89+H90+H91+H92+H93+H94+H95)</f>
        <v>-7286</v>
      </c>
      <c r="I66" s="263">
        <f>SUM(+I68+I76+I77+I84+I85+I86+I89+I90+I91+I92+I93+I94+I95)</f>
        <v>-552834</v>
      </c>
      <c r="J66" s="264">
        <f>SUM(+J68+J76+J77+J84+J85+J86+J89+J90+J91+J92+J93+J94+J95)</f>
        <v>-13764</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+[1]OTCHET!E482+[1]OTCHET!E483+[1]OTCHET!E486+[1]OTCHET!E487+[1]OTCHET!E490+[1]OTCHET!E491+[1]OTCHET!E495</f>
        <v>0</v>
      </c>
      <c r="F69" s="272">
        <f t="shared" si="1"/>
        <v>0</v>
      </c>
      <c r="G69" s="273">
        <f>+[1]OTCHET!G482+[1]OTCHET!G483+[1]OTCHET!G486+[1]OTCHET!G487+[1]OTCHET!G490+[1]OTCHET!G491+[1]OTCHET!G495</f>
        <v>0</v>
      </c>
      <c r="H69" s="274">
        <f>+[1]OTCHET!H482+[1]OTCHET!H483+[1]OTCHET!H486+[1]OTCHET!H487+[1]OTCHET!H490+[1]OTCHET!H491+[1]OTCHET!H495</f>
        <v>0</v>
      </c>
      <c r="I69" s="274">
        <f>+[1]OTCHET!I482+[1]OTCHET!I483+[1]OTCHET!I486+[1]OTCHET!I487+[1]OTCHET!I490+[1]OTCHET!I491+[1]OTCHET!I495</f>
        <v>0</v>
      </c>
      <c r="J69" s="275">
        <f>+[1]OTCHET!J482+[1]OTCHET!J483+[1]OTCHET!J486+[1]OTCHET!J487+[1]OTCHET!J490+[1]OTCHET!J491+[1]OTCHET!J495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+[1]OTCHET!E484+[1]OTCHET!E485+[1]OTCHET!E488+[1]OTCHET!E489+[1]OTCHET!E492+[1]OTCHET!E493+[1]OTCHET!E494+[1]OTCHET!E496</f>
        <v>0</v>
      </c>
      <c r="F70" s="277">
        <f t="shared" si="1"/>
        <v>0</v>
      </c>
      <c r="G70" s="278">
        <f>+[1]OTCHET!G484+[1]OTCHET!G485+[1]OTCHET!G488+[1]OTCHET!G489+[1]OTCHET!G492+[1]OTCHET!G493+[1]OTCHET!G494+[1]OTCHET!G496</f>
        <v>0</v>
      </c>
      <c r="H70" s="279">
        <f>+[1]OTCHET!H484+[1]OTCHET!H485+[1]OTCHET!H488+[1]OTCHET!H489+[1]OTCHET!H492+[1]OTCHET!H493+[1]OTCHET!H494+[1]OTCHET!H496</f>
        <v>0</v>
      </c>
      <c r="I70" s="279">
        <f>+[1]OTCHET!I484+[1]OTCHET!I485+[1]OTCHET!I488+[1]OTCHET!I489+[1]OTCHET!I492+[1]OTCHET!I493+[1]OTCHET!I494+[1]OTCHET!I496</f>
        <v>0</v>
      </c>
      <c r="J70" s="280">
        <f>+[1]OTCHET!J484+[1]OTCHET!J485+[1]OTCHET!J488+[1]OTCHET!J489+[1]OTCHET!J492+[1]OTCHET!J493+[1]OTCHET!J494+[1]OTCHET!J496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+[1]OTCHET!E497</f>
        <v>0</v>
      </c>
      <c r="F71" s="277">
        <f t="shared" si="1"/>
        <v>0</v>
      </c>
      <c r="G71" s="278">
        <f>+[1]OTCHET!G497</f>
        <v>0</v>
      </c>
      <c r="H71" s="279">
        <f>+[1]OTCHET!H497</f>
        <v>0</v>
      </c>
      <c r="I71" s="279">
        <f>+[1]OTCHET!I497</f>
        <v>0</v>
      </c>
      <c r="J71" s="280">
        <f>+[1]OTCHET!J497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+[1]OTCHET!E502</f>
        <v>0</v>
      </c>
      <c r="F72" s="277">
        <f t="shared" si="1"/>
        <v>0</v>
      </c>
      <c r="G72" s="278">
        <f>+[1]OTCHET!G502</f>
        <v>0</v>
      </c>
      <c r="H72" s="279">
        <f>+[1]OTCHET!H502</f>
        <v>0</v>
      </c>
      <c r="I72" s="279">
        <f>+[1]OTCHET!I502</f>
        <v>0</v>
      </c>
      <c r="J72" s="280">
        <f>+[1]OTCHET!J502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+[1]OTCHET!E542</f>
        <v>0</v>
      </c>
      <c r="F73" s="277">
        <f t="shared" si="1"/>
        <v>0</v>
      </c>
      <c r="G73" s="278">
        <f>+[1]OTCHET!G542</f>
        <v>0</v>
      </c>
      <c r="H73" s="279">
        <f>+[1]OTCHET!H542</f>
        <v>0</v>
      </c>
      <c r="I73" s="279">
        <f>+[1]OTCHET!I542</f>
        <v>0</v>
      </c>
      <c r="J73" s="280">
        <f>+[1]OTCHET!J542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+[1]OTCHET!E581+[1]OTCHET!E582</f>
        <v>0</v>
      </c>
      <c r="F74" s="277">
        <f t="shared" si="1"/>
        <v>0</v>
      </c>
      <c r="G74" s="278">
        <f>+[1]OTCHET!G581+[1]OTCHET!G582</f>
        <v>0</v>
      </c>
      <c r="H74" s="279">
        <f>+[1]OTCHET!H581+[1]OTCHET!H582</f>
        <v>0</v>
      </c>
      <c r="I74" s="279">
        <f>+[1]OTCHET!I581+[1]OTCHET!I582</f>
        <v>0</v>
      </c>
      <c r="J74" s="280">
        <f>+[1]OTCHET!J581+[1]OTCHET!J582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+[1]OTCHET!E583+[1]OTCHET!E584+[1]OTCHET!E585</f>
        <v>0</v>
      </c>
      <c r="F75" s="283">
        <f t="shared" si="1"/>
        <v>0</v>
      </c>
      <c r="G75" s="284">
        <f>+[1]OTCHET!G583+[1]OTCHET!G584+[1]OTCHET!G585</f>
        <v>0</v>
      </c>
      <c r="H75" s="285">
        <f>+[1]OTCHET!H583+[1]OTCHET!H584+[1]OTCHET!H585</f>
        <v>0</v>
      </c>
      <c r="I75" s="285">
        <f>+[1]OTCHET!I583+[1]OTCHET!I584+[1]OTCHET!I585</f>
        <v>0</v>
      </c>
      <c r="J75" s="286">
        <f>+[1]OTCHET!J583+[1]OTCHET!J584+[1]OTCHET!J585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[1]OTCHET!E461</f>
        <v>0</v>
      </c>
      <c r="F76" s="223">
        <f t="shared" si="1"/>
        <v>0</v>
      </c>
      <c r="G76" s="224">
        <f>[1]OTCHET!G461</f>
        <v>0</v>
      </c>
      <c r="H76" s="225">
        <f>[1]OTCHET!H461</f>
        <v>0</v>
      </c>
      <c r="I76" s="225">
        <f>[1]OTCHET!I461</f>
        <v>0</v>
      </c>
      <c r="J76" s="226">
        <f>[1]OTCHET!J461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+[1]OTCHET!E466+[1]OTCHET!E469</f>
        <v>0</v>
      </c>
      <c r="F78" s="272">
        <f t="shared" si="1"/>
        <v>0</v>
      </c>
      <c r="G78" s="273">
        <f>+[1]OTCHET!G466+[1]OTCHET!G469</f>
        <v>0</v>
      </c>
      <c r="H78" s="274">
        <f>+[1]OTCHET!H466+[1]OTCHET!H469</f>
        <v>0</v>
      </c>
      <c r="I78" s="274">
        <f>+[1]OTCHET!I466+[1]OTCHET!I469</f>
        <v>0</v>
      </c>
      <c r="J78" s="275">
        <f>+[1]OTCHET!J466+[1]OTCHET!J469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+[1]OTCHET!E467+[1]OTCHET!E470</f>
        <v>0</v>
      </c>
      <c r="F79" s="277">
        <f t="shared" si="1"/>
        <v>0</v>
      </c>
      <c r="G79" s="278">
        <f>+[1]OTCHET!G467+[1]OTCHET!G470</f>
        <v>0</v>
      </c>
      <c r="H79" s="279">
        <f>+[1]OTCHET!H467+[1]OTCHET!H470</f>
        <v>0</v>
      </c>
      <c r="I79" s="279">
        <f>+[1]OTCHET!I467+[1]OTCHET!I470</f>
        <v>0</v>
      </c>
      <c r="J79" s="280">
        <f>+[1]OTCHET!J467+[1]OTCHET!J470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[1]OTCHET!E471</f>
        <v>0</v>
      </c>
      <c r="F80" s="277">
        <f t="shared" si="1"/>
        <v>0</v>
      </c>
      <c r="G80" s="278">
        <f>[1]OTCHET!G471</f>
        <v>0</v>
      </c>
      <c r="H80" s="279">
        <f>[1]OTCHET!H471</f>
        <v>0</v>
      </c>
      <c r="I80" s="279">
        <f>[1]OTCHET!I471</f>
        <v>0</v>
      </c>
      <c r="J80" s="280">
        <f>[1]OTCHET!J471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+[1]OTCHET!E479</f>
        <v>0</v>
      </c>
      <c r="F82" s="277">
        <f t="shared" si="1"/>
        <v>0</v>
      </c>
      <c r="G82" s="278">
        <f>+[1]OTCHET!G479</f>
        <v>0</v>
      </c>
      <c r="H82" s="279">
        <f>+[1]OTCHET!H479</f>
        <v>0</v>
      </c>
      <c r="I82" s="279">
        <f>+[1]OTCHET!I479</f>
        <v>0</v>
      </c>
      <c r="J82" s="280">
        <f>+[1]OTCHET!J479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+[1]OTCHET!E480</f>
        <v>0</v>
      </c>
      <c r="F83" s="283">
        <f t="shared" si="1"/>
        <v>0</v>
      </c>
      <c r="G83" s="284">
        <f>+[1]OTCHET!G480</f>
        <v>0</v>
      </c>
      <c r="H83" s="285">
        <f>+[1]OTCHET!H480</f>
        <v>0</v>
      </c>
      <c r="I83" s="285">
        <f>+[1]OTCHET!I480</f>
        <v>0</v>
      </c>
      <c r="J83" s="286">
        <f>+[1]OTCHET!J480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[1]OTCHET!E535</f>
        <v>0</v>
      </c>
      <c r="F84" s="223">
        <f t="shared" si="1"/>
        <v>0</v>
      </c>
      <c r="G84" s="224">
        <f>[1]OTCHET!G535</f>
        <v>0</v>
      </c>
      <c r="H84" s="225">
        <f>[1]OTCHET!H535</f>
        <v>0</v>
      </c>
      <c r="I84" s="225">
        <f>[1]OTCHET!I535</f>
        <v>0</v>
      </c>
      <c r="J84" s="226">
        <f>[1]OTCHET!J535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[1]OTCHET!E536</f>
        <v>0</v>
      </c>
      <c r="F85" s="227">
        <f t="shared" si="1"/>
        <v>0</v>
      </c>
      <c r="G85" s="228">
        <f>[1]OTCHET!G536</f>
        <v>0</v>
      </c>
      <c r="H85" s="229">
        <f>[1]OTCHET!H536</f>
        <v>0</v>
      </c>
      <c r="I85" s="229">
        <f>[1]OTCHET!I536</f>
        <v>0</v>
      </c>
      <c r="J85" s="230">
        <f>[1]OTCHET!J536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-406460</v>
      </c>
      <c r="F86" s="231">
        <f>+F87+F88</f>
        <v>73796</v>
      </c>
      <c r="G86" s="232">
        <f t="shared" ref="G86" si="15">+G87+G88</f>
        <v>135005</v>
      </c>
      <c r="H86" s="233">
        <f>+H87+H88</f>
        <v>-57493</v>
      </c>
      <c r="I86" s="233">
        <f>+I87+I88</f>
        <v>1147</v>
      </c>
      <c r="J86" s="234">
        <f>+J87+J88</f>
        <v>-4863</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+[1]OTCHET!E503+[1]OTCHET!E512+[1]OTCHET!E516+[1]OTCHET!E543</f>
        <v>0</v>
      </c>
      <c r="F87" s="272">
        <f t="shared" si="1"/>
        <v>0</v>
      </c>
      <c r="G87" s="273">
        <f>+[1]OTCHET!G503+[1]OTCHET!G512+[1]OTCHET!G516+[1]OTCHET!G543</f>
        <v>0</v>
      </c>
      <c r="H87" s="274">
        <f>+[1]OTCHET!H503+[1]OTCHET!H512+[1]OTCHET!H516+[1]OTCHET!H543</f>
        <v>0</v>
      </c>
      <c r="I87" s="274">
        <f>+[1]OTCHET!I503+[1]OTCHET!I512+[1]OTCHET!I516+[1]OTCHET!I543</f>
        <v>0</v>
      </c>
      <c r="J87" s="275">
        <f>+[1]OTCHET!J503+[1]OTCHET!J512+[1]OTCHET!J516+[1]OTCHET!J543</f>
        <v>0</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+[1]OTCHET!E521+[1]OTCHET!E524+[1]OTCHET!E544</f>
        <v>-406460</v>
      </c>
      <c r="F88" s="283">
        <f t="shared" si="1"/>
        <v>73796</v>
      </c>
      <c r="G88" s="284">
        <f>+[1]OTCHET!G521+[1]OTCHET!G524+[1]OTCHET!G544</f>
        <v>135005</v>
      </c>
      <c r="H88" s="285">
        <f>+[1]OTCHET!H521+[1]OTCHET!H524+[1]OTCHET!H544</f>
        <v>-57493</v>
      </c>
      <c r="I88" s="285">
        <f>+[1]OTCHET!I521+[1]OTCHET!I524+[1]OTCHET!I544</f>
        <v>1147</v>
      </c>
      <c r="J88" s="286">
        <f>+[1]OTCHET!J521+[1]OTCHET!J524+[1]OTCHET!J544</f>
        <v>-4863</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[1]OTCHET!E531</f>
        <v>-18400</v>
      </c>
      <c r="F89" s="223">
        <f t="shared" ref="F89:F96" si="17">+G89+H89+I89+J89</f>
        <v>-27230</v>
      </c>
      <c r="G89" s="224">
        <f>[1]OTCHET!G531</f>
        <v>-18329</v>
      </c>
      <c r="H89" s="225">
        <f>[1]OTCHET!H531</f>
        <v>0</v>
      </c>
      <c r="I89" s="225">
        <f>[1]OTCHET!I531</f>
        <v>0</v>
      </c>
      <c r="J89" s="226">
        <f>[1]OTCHET!J531</f>
        <v>-8901</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+[1]OTCHET!E567+[1]OTCHET!E568+[1]OTCHET!E569+[1]OTCHET!E570+[1]OTCHET!E571+[1]OTCHET!E572</f>
        <v>1912180</v>
      </c>
      <c r="F90" s="227">
        <f t="shared" si="17"/>
        <v>1912180</v>
      </c>
      <c r="G90" s="228">
        <f>+[1]OTCHET!G567+[1]OTCHET!G568+[1]OTCHET!G569+[1]OTCHET!G570+[1]OTCHET!G571+[1]OTCHET!G572</f>
        <v>0</v>
      </c>
      <c r="H90" s="229">
        <f>+[1]OTCHET!H567+[1]OTCHET!H568+[1]OTCHET!H569+[1]OTCHET!H570+[1]OTCHET!H571+[1]OTCHET!H572</f>
        <v>1912180</v>
      </c>
      <c r="I90" s="229">
        <f>+[1]OTCHET!I567+[1]OTCHET!I568+[1]OTCHET!I569+[1]OTCHET!I570+[1]OTCHET!I571+[1]OTCHET!I572</f>
        <v>0</v>
      </c>
      <c r="J90" s="230">
        <f>+[1]OTCHET!J567+[1]OTCHET!J568+[1]OTCHET!J569+[1]OTCHET!J570+[1]OTCHET!J571+[1]OTCHET!J572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+[1]OTCHET!E573+[1]OTCHET!E574+[1]OTCHET!E575+[1]OTCHET!E576+[1]OTCHET!E577+[1]OTCHET!E578+[1]OTCHET!E579</f>
        <v>-1230266</v>
      </c>
      <c r="F91" s="135">
        <f t="shared" si="17"/>
        <v>-1903115</v>
      </c>
      <c r="G91" s="136">
        <f>+[1]OTCHET!G573+[1]OTCHET!G574+[1]OTCHET!G575+[1]OTCHET!G576+[1]OTCHET!G577+[1]OTCHET!G578+[1]OTCHET!G579</f>
        <v>-12945</v>
      </c>
      <c r="H91" s="137">
        <f>+[1]OTCHET!H573+[1]OTCHET!H574+[1]OTCHET!H575+[1]OTCHET!H576+[1]OTCHET!H577+[1]OTCHET!H578+[1]OTCHET!H579</f>
        <v>-1854606</v>
      </c>
      <c r="I91" s="137">
        <f>+[1]OTCHET!I573+[1]OTCHET!I574+[1]OTCHET!I575+[1]OTCHET!I576+[1]OTCHET!I577+[1]OTCHET!I578+[1]OTCHET!I579</f>
        <v>-35564</v>
      </c>
      <c r="J91" s="138">
        <f>+[1]OTCHET!J573+[1]OTCHET!J574+[1]OTCHET!J575+[1]OTCHET!J576+[1]OTCHET!J577+[1]OTCHET!J578+[1]OTCHET!J579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+[1]OTCHET!E580</f>
        <v>0</v>
      </c>
      <c r="F92" s="135">
        <f t="shared" si="17"/>
        <v>0</v>
      </c>
      <c r="G92" s="136">
        <f>+[1]OTCHET!G580</f>
        <v>0</v>
      </c>
      <c r="H92" s="137">
        <f>+[1]OTCHET!H580</f>
        <v>0</v>
      </c>
      <c r="I92" s="137">
        <f>+[1]OTCHET!I580</f>
        <v>0</v>
      </c>
      <c r="J92" s="138">
        <f>+[1]OTCHET!J580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+[1]OTCHET!E587+[1]OTCHET!E588</f>
        <v>4679970</v>
      </c>
      <c r="F93" s="135">
        <f t="shared" si="17"/>
        <v>4679970</v>
      </c>
      <c r="G93" s="136">
        <f>+[1]OTCHET!G587+[1]OTCHET!G588</f>
        <v>4679970</v>
      </c>
      <c r="H93" s="137">
        <f>+[1]OTCHET!H587+[1]OTCHET!H588</f>
        <v>0</v>
      </c>
      <c r="I93" s="137">
        <f>+[1]OTCHET!I587+[1]OTCHET!I588</f>
        <v>0</v>
      </c>
      <c r="J93" s="138">
        <f>+[1]OTCHET!J587+[1]OTCHET!J588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+[1]OTCHET!E589+[1]OTCHET!E590</f>
        <v>-1224812</v>
      </c>
      <c r="F94" s="135">
        <f t="shared" si="17"/>
        <v>-4143787</v>
      </c>
      <c r="G94" s="136">
        <f>+[1]OTCHET!G589+[1]OTCHET!G590</f>
        <v>-4143787</v>
      </c>
      <c r="H94" s="137">
        <f>+[1]OTCHET!H589+[1]OTCHET!H590</f>
        <v>0</v>
      </c>
      <c r="I94" s="137">
        <f>+[1]OTCHET!I589+[1]OTCHET!I590</f>
        <v>0</v>
      </c>
      <c r="J94" s="138">
        <f>+[1]OTCHET!J589+[1]OTCHET!J590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[1]OTCHET!E591</f>
        <v>0</v>
      </c>
      <c r="F95" s="97">
        <f t="shared" si="17"/>
        <v>0</v>
      </c>
      <c r="G95" s="98">
        <f>[1]OTCHET!G591</f>
        <v>525784</v>
      </c>
      <c r="H95" s="99">
        <f>[1]OTCHET!H591</f>
        <v>-7367</v>
      </c>
      <c r="I95" s="99">
        <f>[1]OTCHET!I591</f>
        <v>-518417</v>
      </c>
      <c r="J95" s="100">
        <f>[1]OTCHET!J591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+[1]OTCHET!E594</f>
        <v>0</v>
      </c>
      <c r="F96" s="293">
        <f t="shared" si="17"/>
        <v>0</v>
      </c>
      <c r="G96" s="294">
        <f>+[1]OTCHET!G594</f>
        <v>4824</v>
      </c>
      <c r="H96" s="295">
        <f>+[1]OTCHET!H594</f>
        <v>-4824</v>
      </c>
      <c r="I96" s="295">
        <f>+[1]OTCHET!I594</f>
        <v>0</v>
      </c>
      <c r="J96" s="296">
        <f>+[1]OTCHET!J594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+[1]OTCHET!H605</f>
        <v>rosi_hristeva_au@abv.bg</v>
      </c>
      <c r="C107" s="300"/>
      <c r="D107" s="300"/>
      <c r="E107" s="24"/>
      <c r="F107" s="304"/>
      <c r="G107" s="31" t="str">
        <f>+[1]OTCHET!E605</f>
        <v>032/654331</v>
      </c>
      <c r="H107" s="31" t="str">
        <f>+[1]OTCHET!F605</f>
        <v>032/654331</v>
      </c>
      <c r="I107" s="305"/>
      <c r="J107" s="37">
        <f>+[1]OTCHET!B605</f>
        <v>43927</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+[1]OTCHET!D603</f>
        <v>Росица Христева</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+[1]OTCHET!G600</f>
        <v>Росица Христева</v>
      </c>
      <c r="F114" s="779"/>
      <c r="G114" s="320"/>
      <c r="H114" s="18"/>
      <c r="I114" s="779" t="str">
        <f>+[1]OTCHET!G603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+[2]OTCHET!B9</f>
        <v>АГРАРЕН УНИВЕРСИТЕТ-ПЛОВДИВ</v>
      </c>
      <c r="C11" s="11"/>
      <c r="D11" s="11"/>
      <c r="E11" s="12" t="s">
        <v>0</v>
      </c>
      <c r="F11" s="34">
        <f>[2]OTCHET!F9</f>
        <v>43921</v>
      </c>
      <c r="G11" s="35" t="s">
        <v>1</v>
      </c>
      <c r="H11" s="36" t="str">
        <f>+[2]OTCHET!H9</f>
        <v>000 455 464</v>
      </c>
      <c r="I11" s="782">
        <f>+[2]OTCHET!I9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+[2]OTCHET!E15</f>
        <v>33</v>
      </c>
      <c r="F15" s="33" t="str">
        <f>[2]OTCHET!F15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[2]OTCHET!E74</f>
        <v>0</v>
      </c>
      <c r="F26" s="107">
        <f t="shared" si="1"/>
        <v>0</v>
      </c>
      <c r="G26" s="108">
        <f>[2]OTCHET!G74</f>
        <v>0</v>
      </c>
      <c r="H26" s="109">
        <f>[2]OTCHET!H74</f>
        <v>0</v>
      </c>
      <c r="I26" s="109">
        <f>[2]OTCHET!I74</f>
        <v>0</v>
      </c>
      <c r="J26" s="110">
        <f>[2]OTCHET!J74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[2]OTCHET!E77</f>
        <v>0</v>
      </c>
      <c r="F28" s="119">
        <f t="shared" si="1"/>
        <v>0</v>
      </c>
      <c r="G28" s="120">
        <f>[2]OTCHET!G77</f>
        <v>0</v>
      </c>
      <c r="H28" s="121">
        <f>[2]OTCHET!H77</f>
        <v>0</v>
      </c>
      <c r="I28" s="121">
        <f>[2]OTCHET!I77</f>
        <v>0</v>
      </c>
      <c r="J28" s="122">
        <f>[2]OTCHET!J77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+[2]OTCHET!E78+[2]OTCHET!E79</f>
        <v>0</v>
      </c>
      <c r="F29" s="125">
        <f t="shared" si="1"/>
        <v>0</v>
      </c>
      <c r="G29" s="126">
        <f>+[2]OTCHET!G78+[2]OTCHET!G79</f>
        <v>0</v>
      </c>
      <c r="H29" s="127">
        <f>+[2]OTCHET!H78+[2]OTCHET!H79</f>
        <v>0</v>
      </c>
      <c r="I29" s="127">
        <f>+[2]OTCHET!I78+[2]OTCHET!I79</f>
        <v>0</v>
      </c>
      <c r="J29" s="128">
        <f>+[2]OTCHET!J78+[2]OTCHET!J79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[2]OTCHET!E108</f>
        <v>0</v>
      </c>
      <c r="F31" s="135">
        <f t="shared" si="1"/>
        <v>0</v>
      </c>
      <c r="G31" s="136">
        <f>[2]OTCHET!G108</f>
        <v>0</v>
      </c>
      <c r="H31" s="137">
        <f>[2]OTCHET!H108</f>
        <v>0</v>
      </c>
      <c r="I31" s="137">
        <f>[2]OTCHET!I108</f>
        <v>0</v>
      </c>
      <c r="J31" s="138">
        <f>[2]OTCHET!J108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0</v>
      </c>
      <c r="F32" s="135">
        <f t="shared" si="1"/>
        <v>0</v>
      </c>
      <c r="G32" s="136">
        <f>[2]OTCHET!G112+[2]OTCHET!G121+[2]OTCHET!G137+[2]OTCHET!G138</f>
        <v>0</v>
      </c>
      <c r="H32" s="137">
        <f>[2]OTCHET!H112+[2]OTCHET!H121+[2]OTCHET!H137+[2]OTCHET!H138</f>
        <v>0</v>
      </c>
      <c r="I32" s="137">
        <f>[2]OTCHET!I112+[2]OTCHET!I121+[2]OTCHET!I137+[2]OTCHET!I138</f>
        <v>0</v>
      </c>
      <c r="J32" s="138">
        <f>[2]OTCHET!J112+[2]OTCHET!J121+[2]OTCHET!J137+[2]OTCHET!J138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[2]OTCHET!E125</f>
        <v>0</v>
      </c>
      <c r="F33" s="97">
        <f t="shared" si="1"/>
        <v>0</v>
      </c>
      <c r="G33" s="98">
        <f>[2]OTCHET!G125</f>
        <v>0</v>
      </c>
      <c r="H33" s="99">
        <f>[2]OTCHET!H125</f>
        <v>0</v>
      </c>
      <c r="I33" s="99">
        <f>[2]OTCHET!I125</f>
        <v>0</v>
      </c>
      <c r="J33" s="100">
        <f>[2]OTCHET!J125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+[2]OTCHET!E139</f>
        <v>0</v>
      </c>
      <c r="F36" s="153">
        <f t="shared" si="1"/>
        <v>0</v>
      </c>
      <c r="G36" s="154">
        <f>+[2]OTCHET!G139</f>
        <v>0</v>
      </c>
      <c r="H36" s="155">
        <f>+[2]OTCHET!H139</f>
        <v>0</v>
      </c>
      <c r="I36" s="155">
        <f>+[2]OTCHET!I139</f>
        <v>0</v>
      </c>
      <c r="J36" s="156">
        <f>+[2]OTCHET!J139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[2]OTCHET!E187</f>
        <v>0</v>
      </c>
      <c r="F40" s="48">
        <f t="shared" si="1"/>
        <v>0</v>
      </c>
      <c r="G40" s="45">
        <f>[2]OTCHET!G187</f>
        <v>0</v>
      </c>
      <c r="H40" s="39">
        <f>[2]OTCHET!H187</f>
        <v>0</v>
      </c>
      <c r="I40" s="39">
        <f>[2]OTCHET!I187</f>
        <v>0</v>
      </c>
      <c r="J40" s="40">
        <f>[2]OTCHET!J187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[2]OTCHET!E190</f>
        <v>0</v>
      </c>
      <c r="F41" s="49">
        <f t="shared" si="1"/>
        <v>0</v>
      </c>
      <c r="G41" s="46">
        <f>[2]OTCHET!G190</f>
        <v>0</v>
      </c>
      <c r="H41" s="41">
        <f>[2]OTCHET!H190</f>
        <v>0</v>
      </c>
      <c r="I41" s="41">
        <f>[2]OTCHET!I190</f>
        <v>0</v>
      </c>
      <c r="J41" s="42">
        <f>[2]OTCHET!J190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+[2]OTCHET!E196+[2]OTCHET!E204</f>
        <v>0</v>
      </c>
      <c r="F42" s="50">
        <f t="shared" si="1"/>
        <v>0</v>
      </c>
      <c r="G42" s="47">
        <f>+[2]OTCHET!G196+[2]OTCHET!G204</f>
        <v>0</v>
      </c>
      <c r="H42" s="43">
        <f>+[2]OTCHET!H196+[2]OTCHET!H204</f>
        <v>0</v>
      </c>
      <c r="I42" s="43">
        <f>+[2]OTCHET!I196+[2]OTCHET!I204</f>
        <v>0</v>
      </c>
      <c r="J42" s="44">
        <f>+[2]OTCHET!J196+[2]OTCHET!J204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+[2]OTCHET!E205+[2]OTCHET!E223+[2]OTCHET!E271</f>
        <v>0</v>
      </c>
      <c r="F43" s="186">
        <f t="shared" si="1"/>
        <v>0</v>
      </c>
      <c r="G43" s="187">
        <f>+[2]OTCHET!G205+[2]OTCHET!G223+[2]OTCHET!G271</f>
        <v>0</v>
      </c>
      <c r="H43" s="188">
        <f>+[2]OTCHET!H205+[2]OTCHET!H223+[2]OTCHET!H271</f>
        <v>0</v>
      </c>
      <c r="I43" s="188">
        <f>+[2]OTCHET!I205+[2]OTCHET!I223+[2]OTCHET!I271</f>
        <v>0</v>
      </c>
      <c r="J43" s="189">
        <f>+[2]OTCHET!J205+[2]OTCHET!J223+[2]OTCHET!J271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0</v>
      </c>
      <c r="F46" s="186">
        <f t="shared" si="1"/>
        <v>0</v>
      </c>
      <c r="G46" s="187">
        <f>+[2]OTCHET!G255+[2]OTCHET!G256+[2]OTCHET!G257+[2]OTCHET!G258</f>
        <v>0</v>
      </c>
      <c r="H46" s="188">
        <f>+[2]OTCHET!H255+[2]OTCHET!H256+[2]OTCHET!H257+[2]OTCHET!H258</f>
        <v>0</v>
      </c>
      <c r="I46" s="188">
        <f>+[2]OTCHET!I255+[2]OTCHET!I256+[2]OTCHET!I257+[2]OTCHET!I258</f>
        <v>0</v>
      </c>
      <c r="J46" s="189">
        <f>+[2]OTCHET!J255+[2]OTCHET!J256+[2]OTCHET!J257+[2]OTCHET!J258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+[2]OTCHET!E256</f>
        <v>0</v>
      </c>
      <c r="F47" s="192">
        <f t="shared" si="1"/>
        <v>0</v>
      </c>
      <c r="G47" s="193">
        <f>+[2]OTCHET!G256</f>
        <v>0</v>
      </c>
      <c r="H47" s="194">
        <f>+[2]OTCHET!H256</f>
        <v>0</v>
      </c>
      <c r="I47" s="19">
        <f>+[2]OTCHET!I256</f>
        <v>0</v>
      </c>
      <c r="J47" s="195">
        <f>+[2]OTCHET!J256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+[2]OTCHET!E265+[2]OTCHET!E269+[2]OTCHET!E270</f>
        <v>0</v>
      </c>
      <c r="F48" s="135">
        <f t="shared" si="1"/>
        <v>0</v>
      </c>
      <c r="G48" s="131">
        <f>+[2]OTCHET!G265+[2]OTCHET!G269+[2]OTCHET!G270</f>
        <v>0</v>
      </c>
      <c r="H48" s="132">
        <f>+[2]OTCHET!H265+[2]OTCHET!H269+[2]OTCHET!H270</f>
        <v>0</v>
      </c>
      <c r="I48" s="132">
        <f>+[2]OTCHET!I265+[2]OTCHET!I269+[2]OTCHET!I270</f>
        <v>0</v>
      </c>
      <c r="J48" s="133">
        <f>+[2]OTCHET!J265+[2]OTCHET!J269+[2]OTCHET!J270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0</v>
      </c>
      <c r="F49" s="135">
        <f t="shared" si="1"/>
        <v>0</v>
      </c>
      <c r="G49" s="136">
        <f>[2]OTCHET!G275+[2]OTCHET!G276+[2]OTCHET!G284+[2]OTCHET!G287</f>
        <v>0</v>
      </c>
      <c r="H49" s="137">
        <f>[2]OTCHET!H275+[2]OTCHET!H276+[2]OTCHET!H284+[2]OTCHET!H287</f>
        <v>0</v>
      </c>
      <c r="I49" s="137">
        <f>[2]OTCHET!I275+[2]OTCHET!I276+[2]OTCHET!I284+[2]OTCHET!I287</f>
        <v>0</v>
      </c>
      <c r="J49" s="138">
        <f>[2]OTCHET!J275+[2]OTCHET!J276+[2]OTCHET!J284+[2]OTCHET!J287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0</v>
      </c>
      <c r="F58" s="227">
        <f t="shared" si="1"/>
        <v>0</v>
      </c>
      <c r="G58" s="228">
        <f>+[2]OTCHET!G383+[2]OTCHET!G391+[2]OTCHET!G396+[2]OTCHET!G399+[2]OTCHET!G402+[2]OTCHET!G405+[2]OTCHET!G406+[2]OTCHET!G409+[2]OTCHET!G422+[2]OTCHET!G423+[2]OTCHET!G424+[2]OTCHET!G425+[2]OTCHET!G426</f>
        <v>0</v>
      </c>
      <c r="H58" s="229">
        <f>+[2]OTCHET!H383+[2]OTCHET!H391+[2]OTCHET!H396+[2]OTCHET!H399+[2]OTCHET!H402+[2]OTCHET!H405+[2]OTCHET!H406+[2]OTCHET!H409+[2]OTCHET!H422+[2]OTCHET!H423+[2]OTCHET!H424+[2]OTCHET!H425+[2]OTCHET!H426</f>
        <v>0</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0</v>
      </c>
      <c r="G62" s="159">
        <f>[2]OTCHET!G412</f>
        <v>0</v>
      </c>
      <c r="H62" s="160">
        <f>[2]OTCHET!H412</f>
        <v>0</v>
      </c>
      <c r="I62" s="160">
        <f>[2]OTCHET!I412</f>
        <v>0</v>
      </c>
      <c r="J62" s="161">
        <f>[2]OTCHET!J412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1031</v>
      </c>
      <c r="G86" s="232">
        <f t="shared" ref="G86" si="15">+G87+G88</f>
        <v>1331</v>
      </c>
      <c r="H86" s="233">
        <f>+H87+H88</f>
        <v>0</v>
      </c>
      <c r="I86" s="233">
        <f>+I87+I88</f>
        <v>-300</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0</v>
      </c>
      <c r="H87" s="274">
        <f>+[2]OTCHET!H503+[2]OTCHET!H512+[2]OTCHET!H516+[2]OTCHET!H543</f>
        <v>0</v>
      </c>
      <c r="I87" s="274">
        <f>+[2]OTCHET!I503+[2]OTCHET!I512+[2]OTCHET!I516+[2]OTCHET!I543</f>
        <v>0</v>
      </c>
      <c r="J87" s="275">
        <f>+[2]OTCHET!J503+[2]OTCHET!J512+[2]OTCHET!J516+[2]OTCHET!J543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+[2]OTCHET!E521+[2]OTCHET!E524+[2]OTCHET!E544</f>
        <v>0</v>
      </c>
      <c r="F88" s="283">
        <f t="shared" si="1"/>
        <v>1031</v>
      </c>
      <c r="G88" s="284">
        <f>+[2]OTCHET!G521+[2]OTCHET!G524+[2]OTCHET!G544</f>
        <v>1331</v>
      </c>
      <c r="H88" s="285">
        <f>+[2]OTCHET!H521+[2]OTCHET!H524+[2]OTCHET!H544</f>
        <v>0</v>
      </c>
      <c r="I88" s="285">
        <f>+[2]OTCHET!I521+[2]OTCHET!I524+[2]OTCHET!I544</f>
        <v>-300</v>
      </c>
      <c r="J88" s="286">
        <f>+[2]OTCHET!J521+[2]OTCHET!J524+[2]OTCHET!J544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[2]OTCHET!E531</f>
        <v>0</v>
      </c>
      <c r="F89" s="223">
        <f t="shared" ref="F89:F96" si="17">+G89+H89+I89+J89</f>
        <v>0</v>
      </c>
      <c r="G89" s="224">
        <f>[2]OTCHET!G531</f>
        <v>0</v>
      </c>
      <c r="H89" s="225">
        <f>[2]OTCHET!H531</f>
        <v>0</v>
      </c>
      <c r="I89" s="225">
        <f>[2]OTCHET!I531</f>
        <v>0</v>
      </c>
      <c r="J89" s="226">
        <f>[2]OTCHET!J531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0</v>
      </c>
      <c r="F90" s="227">
        <f t="shared" si="17"/>
        <v>37647</v>
      </c>
      <c r="G90" s="228">
        <f>+[2]OTCHET!G567+[2]OTCHET!G568+[2]OTCHET!G569+[2]OTCHET!G570+[2]OTCHET!G571+[2]OTCHET!G572</f>
        <v>37647</v>
      </c>
      <c r="H90" s="229">
        <f>+[2]OTCHET!H567+[2]OTCHET!H568+[2]OTCHET!H569+[2]OTCHET!H570+[2]OTCHET!H571+[2]OTCHET!H572</f>
        <v>0</v>
      </c>
      <c r="I90" s="229">
        <f>+[2]OTCHET!I567+[2]OTCHET!I568+[2]OTCHET!I569+[2]OTCHET!I570+[2]OTCHET!I571+[2]OTCHET!I572</f>
        <v>0</v>
      </c>
      <c r="J90" s="230">
        <f>+[2]OTCHET!J567+[2]OTCHET!J568+[2]OTCHET!J569+[2]OTCHET!J570+[2]OTCHET!J571+[2]OTCHET!J572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0</v>
      </c>
      <c r="F91" s="135">
        <f t="shared" si="17"/>
        <v>-38678</v>
      </c>
      <c r="G91" s="136">
        <f>+[2]OTCHET!G573+[2]OTCHET!G574+[2]OTCHET!G575+[2]OTCHET!G576+[2]OTCHET!G577+[2]OTCHET!G578+[2]OTCHET!G579</f>
        <v>-38678</v>
      </c>
      <c r="H91" s="137">
        <f>+[2]OTCHET!H573+[2]OTCHET!H574+[2]OTCHET!H575+[2]OTCHET!H576+[2]OTCHET!H577+[2]OTCHET!H578+[2]OTCHET!H579</f>
        <v>0</v>
      </c>
      <c r="I91" s="137">
        <f>+[2]OTCHET!I573+[2]OTCHET!I574+[2]OTCHET!I575+[2]OTCHET!I576+[2]OTCHET!I577+[2]OTCHET!I578+[2]OTCHET!I579</f>
        <v>0</v>
      </c>
      <c r="J91" s="138">
        <f>+[2]OTCHET!J573+[2]OTCHET!J574+[2]OTCHET!J575+[2]OTCHET!J576+[2]OTCHET!J577+[2]OTCHET!J578+[2]OTCHET!J579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+[2]OTCHET!E587+[2]OTCHET!E588</f>
        <v>0</v>
      </c>
      <c r="F93" s="135">
        <f t="shared" si="17"/>
        <v>0</v>
      </c>
      <c r="G93" s="136">
        <f>+[2]OTCHET!G587+[2]OTCHET!G588</f>
        <v>0</v>
      </c>
      <c r="H93" s="137">
        <f>+[2]OTCHET!H587+[2]OTCHET!H588</f>
        <v>0</v>
      </c>
      <c r="I93" s="137">
        <f>+[2]OTCHET!I587+[2]OTCHET!I588</f>
        <v>0</v>
      </c>
      <c r="J93" s="138">
        <f>+[2]OTCHET!J587+[2]OTCHET!J588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+[2]OTCHET!E589+[2]OTCHET!E590</f>
        <v>0</v>
      </c>
      <c r="F94" s="135">
        <f t="shared" si="17"/>
        <v>0</v>
      </c>
      <c r="G94" s="136">
        <f>+[2]OTCHET!G589+[2]OTCHET!G590</f>
        <v>0</v>
      </c>
      <c r="H94" s="137">
        <f>+[2]OTCHET!H589+[2]OTCHET!H590</f>
        <v>0</v>
      </c>
      <c r="I94" s="137">
        <f>+[2]OTCHET!I589+[2]OTCHET!I590</f>
        <v>0</v>
      </c>
      <c r="J94" s="138">
        <f>+[2]OTCHET!J589+[2]OTCHET!J590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-300</v>
      </c>
      <c r="H95" s="99">
        <f>[2]OTCHET!H591</f>
        <v>0</v>
      </c>
      <c r="I95" s="99">
        <f>[2]OTCHET!I591</f>
        <v>300</v>
      </c>
      <c r="J95" s="100">
        <f>[2]OTCHET!J591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0</v>
      </c>
      <c r="H96" s="295">
        <f>+[2]OTCHET!H594</f>
        <v>0</v>
      </c>
      <c r="I96" s="295">
        <f>+[2]OTCHET!I594</f>
        <v>0</v>
      </c>
      <c r="J96" s="296">
        <f>+[2]OTCHET!J594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+[2]OTCHET!H605</f>
        <v>rosi_hristeva_au@abv.bg</v>
      </c>
      <c r="C107" s="300"/>
      <c r="D107" s="300"/>
      <c r="E107" s="24"/>
      <c r="F107" s="304"/>
      <c r="G107" s="31" t="str">
        <f>+[2]OTCHET!E605</f>
        <v>032/654331</v>
      </c>
      <c r="H107" s="31" t="str">
        <f>+[2]OTCHET!F605</f>
        <v>032/654304</v>
      </c>
      <c r="I107" s="305"/>
      <c r="J107" s="37">
        <f>+[2]OTCHET!B605</f>
        <v>43927</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+[2]OTCHET!D603</f>
        <v>Росица Христева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+[2]OTCHET!G600</f>
        <v>Росица Христева</v>
      </c>
      <c r="F114" s="779"/>
      <c r="G114" s="320"/>
      <c r="H114" s="18"/>
      <c r="I114" s="779" t="str">
        <f>+[2]OTCHET!G603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H14" sqref="H14"/>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+[3]OTCHET!B9</f>
        <v xml:space="preserve"> АГРАРЕН УНИВЕРСИТЕТ-ПЛОВДИВ</v>
      </c>
      <c r="C11" s="685"/>
      <c r="D11" s="685"/>
      <c r="E11" s="686" t="s">
        <v>0</v>
      </c>
      <c r="F11" s="687">
        <f>[3]OTCHET!F9</f>
        <v>43921</v>
      </c>
      <c r="G11" s="688" t="s">
        <v>1</v>
      </c>
      <c r="H11" s="689">
        <f>+[3]OTCHET!H9</f>
        <v>455464</v>
      </c>
      <c r="I11" s="792">
        <f>+[3]OTCHET!I9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+[3]OTCHET!B12</f>
        <v>Аграрен университет - Пловдив</v>
      </c>
      <c r="C13" s="692"/>
      <c r="D13" s="692"/>
      <c r="E13" s="696" t="str">
        <f>+[3]OTCHET!E12</f>
        <v>код по ЕБК:</v>
      </c>
      <c r="F13" s="697" t="str">
        <f>+[3]OTCHET!F12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+[3]OTCHET!E15</f>
        <v>96</v>
      </c>
      <c r="F15" s="702" t="str">
        <f>[3]OTCHET!F15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173</v>
      </c>
      <c r="F17" s="796" t="s">
        <v>174</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161</v>
      </c>
      <c r="L18" s="619" t="s">
        <v>161</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162</v>
      </c>
      <c r="L20" s="622" t="s">
        <v>163</v>
      </c>
      <c r="M20" s="622" t="s">
        <v>163</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67586</v>
      </c>
      <c r="G22" s="366">
        <f t="shared" si="0"/>
        <v>0</v>
      </c>
      <c r="H22" s="367">
        <f t="shared" si="0"/>
        <v>0</v>
      </c>
      <c r="I22" s="367">
        <f t="shared" si="0"/>
        <v>0</v>
      </c>
      <c r="J22" s="368">
        <f t="shared" si="0"/>
        <v>67586</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[3]OTCHET!E22+[3]OTCHET!E28+[3]OTCHET!E33+[3]OTCHET!E39+[3]OTCHET!E47+[3]OTCHET!E52+[3]OTCHET!E58+[3]OTCHET!E61+[3]OTCHET!E64+[3]OTCHET!E65+[3]OTCHET!E72+[3]OTCHET!E73</f>
        <v>0</v>
      </c>
      <c r="F23" s="370">
        <f t="shared" ref="F23:F88" si="1">+G23+H23+I23+J23</f>
        <v>0</v>
      </c>
      <c r="G23" s="371">
        <f>[3]OTCHET!G22+[3]OTCHET!G28+[3]OTCHET!G33+[3]OTCHET!G39+[3]OTCHET!G47+[3]OTCHET!G52+[3]OTCHET!G58+[3]OTCHET!G61+[3]OTCHET!G64+[3]OTCHET!G65+[3]OTCHET!G72+[3]OTCHET!G73</f>
        <v>0</v>
      </c>
      <c r="H23" s="372">
        <f>[3]OTCHET!H22+[3]OTCHET!H28+[3]OTCHET!H33+[3]OTCHET!H39+[3]OTCHET!H47+[3]OTCHET!H52+[3]OTCHET!H58+[3]OTCHET!H61+[3]OTCHET!H64+[3]OTCHET!H65+[3]OTCHET!H72+[3]OTCHET!H73</f>
        <v>0</v>
      </c>
      <c r="I23" s="372">
        <f>[3]OTCHET!I22+[3]OTCHET!I28+[3]OTCHET!I33+[3]OTCHET!I39+[3]OTCHET!I47+[3]OTCHET!I52+[3]OTCHET!I58+[3]OTCHET!I61+[3]OTCHET!I64+[3]OTCHET!I65+[3]OTCHET!I72+[3]OTCHET!I73</f>
        <v>0</v>
      </c>
      <c r="J23" s="373">
        <f>[3]OTCHET!J22+[3]OTCHET!J28+[3]OTCHET!J33+[3]OTCHET!J39+[3]OTCHET!J47+[3]OTCHET!J52+[3]OTCHET!J58+[3]OTCHET!J61+[3]OTCHET!J64+[3]OTCHET!J65+[3]OTCHET!J72+[3]OTCHET!J73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-141</v>
      </c>
      <c r="G25" s="381">
        <f t="shared" ref="G25" si="2">+G26+G30+G31+G32+G33</f>
        <v>0</v>
      </c>
      <c r="H25" s="382">
        <f>+H26+H30+H31+H32+H33</f>
        <v>0</v>
      </c>
      <c r="I25" s="382">
        <f>+I26+I30+I31+I32+I33</f>
        <v>0</v>
      </c>
      <c r="J25" s="383">
        <f>+J26+J30+J31+J32+J33</f>
        <v>-141</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[3]OTCHET!E74</f>
        <v>0</v>
      </c>
      <c r="F26" s="385">
        <f t="shared" si="1"/>
        <v>0</v>
      </c>
      <c r="G26" s="386">
        <f>[3]OTCHET!G74</f>
        <v>0</v>
      </c>
      <c r="H26" s="387">
        <f>[3]OTCHET!H74</f>
        <v>0</v>
      </c>
      <c r="I26" s="387">
        <f>[3]OTCHET!I74</f>
        <v>0</v>
      </c>
      <c r="J26" s="388">
        <f>[3]OTCHET!J74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[3]OTCHET!E75</f>
        <v>0</v>
      </c>
      <c r="F27" s="391">
        <f t="shared" si="1"/>
        <v>0</v>
      </c>
      <c r="G27" s="392">
        <f>[3]OTCHET!G75</f>
        <v>0</v>
      </c>
      <c r="H27" s="393">
        <f>[3]OTCHET!H75</f>
        <v>0</v>
      </c>
      <c r="I27" s="393">
        <f>[3]OTCHET!I75</f>
        <v>0</v>
      </c>
      <c r="J27" s="394">
        <f>[3]OTCHET!J75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[3]OTCHET!E77</f>
        <v>0</v>
      </c>
      <c r="F28" s="397">
        <f t="shared" si="1"/>
        <v>0</v>
      </c>
      <c r="G28" s="398">
        <f>[3]OTCHET!G77</f>
        <v>0</v>
      </c>
      <c r="H28" s="399">
        <f>[3]OTCHET!H77</f>
        <v>0</v>
      </c>
      <c r="I28" s="399">
        <f>[3]OTCHET!I77</f>
        <v>0</v>
      </c>
      <c r="J28" s="400">
        <f>[3]OTCHET!J77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+[3]OTCHET!E78+[3]OTCHET!E79</f>
        <v>0</v>
      </c>
      <c r="F29" s="403">
        <f t="shared" si="1"/>
        <v>0</v>
      </c>
      <c r="G29" s="404">
        <f>+[3]OTCHET!G78+[3]OTCHET!G79</f>
        <v>0</v>
      </c>
      <c r="H29" s="405">
        <f>+[3]OTCHET!H78+[3]OTCHET!H79</f>
        <v>0</v>
      </c>
      <c r="I29" s="405">
        <f>+[3]OTCHET!I78+[3]OTCHET!I79</f>
        <v>0</v>
      </c>
      <c r="J29" s="406">
        <f>+[3]OTCHET!J78+[3]OTCHET!J79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[3]OTCHET!E90+[3]OTCHET!E93+[3]OTCHET!E94</f>
        <v>0</v>
      </c>
      <c r="F30" s="408">
        <f t="shared" si="1"/>
        <v>0</v>
      </c>
      <c r="G30" s="409">
        <f>[3]OTCHET!G90+[3]OTCHET!G93+[3]OTCHET!G94</f>
        <v>0</v>
      </c>
      <c r="H30" s="410">
        <f>[3]OTCHET!H90+[3]OTCHET!H93+[3]OTCHET!H94</f>
        <v>0</v>
      </c>
      <c r="I30" s="410">
        <f>[3]OTCHET!I90+[3]OTCHET!I93+[3]OTCHET!I94</f>
        <v>0</v>
      </c>
      <c r="J30" s="411">
        <f>[3]OTCHET!J90+[3]OTCHET!J93+[3]OTCHET!J94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[3]OTCHET!E108</f>
        <v>0</v>
      </c>
      <c r="F31" s="413">
        <f t="shared" si="1"/>
        <v>0</v>
      </c>
      <c r="G31" s="414">
        <f>[3]OTCHET!G108</f>
        <v>0</v>
      </c>
      <c r="H31" s="415">
        <f>[3]OTCHET!H108</f>
        <v>0</v>
      </c>
      <c r="I31" s="415">
        <f>[3]OTCHET!I108</f>
        <v>0</v>
      </c>
      <c r="J31" s="416">
        <f>[3]OTCHET!J108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[3]OTCHET!E112+[3]OTCHET!E121+[3]OTCHET!E137+[3]OTCHET!E138</f>
        <v>0</v>
      </c>
      <c r="F32" s="413">
        <f t="shared" si="1"/>
        <v>-141</v>
      </c>
      <c r="G32" s="414">
        <f>[3]OTCHET!G112+[3]OTCHET!G121+[3]OTCHET!G137+[3]OTCHET!G138</f>
        <v>0</v>
      </c>
      <c r="H32" s="415">
        <f>[3]OTCHET!H112+[3]OTCHET!H121+[3]OTCHET!H137+[3]OTCHET!H138</f>
        <v>0</v>
      </c>
      <c r="I32" s="415">
        <f>[3]OTCHET!I112+[3]OTCHET!I121+[3]OTCHET!I137+[3]OTCHET!I138</f>
        <v>0</v>
      </c>
      <c r="J32" s="416">
        <f>[3]OTCHET!J112+[3]OTCHET!J121+[3]OTCHET!J137+[3]OTCHET!J138</f>
        <v>-141</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[3]OTCHET!E125</f>
        <v>0</v>
      </c>
      <c r="F33" s="375">
        <f t="shared" si="1"/>
        <v>0</v>
      </c>
      <c r="G33" s="376">
        <f>[3]OTCHET!G125</f>
        <v>0</v>
      </c>
      <c r="H33" s="377">
        <f>[3]OTCHET!H125</f>
        <v>0</v>
      </c>
      <c r="I33" s="377">
        <f>[3]OTCHET!I125</f>
        <v>0</v>
      </c>
      <c r="J33" s="378">
        <f>[3]OTCHET!J125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+[3]OTCHET!E139</f>
        <v>0</v>
      </c>
      <c r="F36" s="431">
        <f t="shared" si="1"/>
        <v>0</v>
      </c>
      <c r="G36" s="432">
        <f>+[3]OTCHET!G139</f>
        <v>0</v>
      </c>
      <c r="H36" s="433">
        <f>+[3]OTCHET!H139</f>
        <v>0</v>
      </c>
      <c r="I36" s="433">
        <f>+[3]OTCHET!I139</f>
        <v>0</v>
      </c>
      <c r="J36" s="434">
        <f>+[3]OTCHET!J139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[3]OTCHET!E142+[3]OTCHET!E151+[3]OTCHET!E160</f>
        <v>0</v>
      </c>
      <c r="F37" s="436">
        <f t="shared" si="1"/>
        <v>67727</v>
      </c>
      <c r="G37" s="437">
        <f>[3]OTCHET!G142+[3]OTCHET!G151+[3]OTCHET!G160</f>
        <v>0</v>
      </c>
      <c r="H37" s="438">
        <f>[3]OTCHET!H142+[3]OTCHET!H151+[3]OTCHET!H160</f>
        <v>0</v>
      </c>
      <c r="I37" s="438">
        <f>[3]OTCHET!I142+[3]OTCHET!I151+[3]OTCHET!I160</f>
        <v>0</v>
      </c>
      <c r="J37" s="439">
        <f>[3]OTCHET!J142+[3]OTCHET!J151+[3]OTCHET!J160</f>
        <v>67727</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174160</v>
      </c>
      <c r="G38" s="442">
        <f t="shared" si="4"/>
        <v>0</v>
      </c>
      <c r="H38" s="443">
        <f t="shared" si="4"/>
        <v>0</v>
      </c>
      <c r="I38" s="443">
        <f t="shared" si="4"/>
        <v>0</v>
      </c>
      <c r="J38" s="444">
        <f t="shared" si="4"/>
        <v>174160</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51772</v>
      </c>
      <c r="G39" s="448">
        <f t="shared" si="5"/>
        <v>0</v>
      </c>
      <c r="H39" s="449">
        <f t="shared" si="5"/>
        <v>0</v>
      </c>
      <c r="I39" s="449">
        <f t="shared" si="5"/>
        <v>0</v>
      </c>
      <c r="J39" s="450">
        <f t="shared" si="5"/>
        <v>51772</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[3]OTCHET!E187</f>
        <v>0</v>
      </c>
      <c r="F40" s="454">
        <f t="shared" si="1"/>
        <v>13243</v>
      </c>
      <c r="G40" s="455">
        <f>[3]OTCHET!G187</f>
        <v>0</v>
      </c>
      <c r="H40" s="456">
        <f>[3]OTCHET!H187</f>
        <v>0</v>
      </c>
      <c r="I40" s="456">
        <f>[3]OTCHET!I187</f>
        <v>0</v>
      </c>
      <c r="J40" s="457">
        <f>[3]OTCHET!J187</f>
        <v>13243</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[3]OTCHET!E190</f>
        <v>0</v>
      </c>
      <c r="F41" s="461">
        <f t="shared" si="1"/>
        <v>34452</v>
      </c>
      <c r="G41" s="462">
        <f>[3]OTCHET!G190</f>
        <v>0</v>
      </c>
      <c r="H41" s="463">
        <f>[3]OTCHET!H190</f>
        <v>0</v>
      </c>
      <c r="I41" s="463">
        <f>[3]OTCHET!I190</f>
        <v>0</v>
      </c>
      <c r="J41" s="464">
        <f>[3]OTCHET!J190</f>
        <v>34452</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+[3]OTCHET!E196+[3]OTCHET!E204</f>
        <v>0</v>
      </c>
      <c r="F42" s="468">
        <f t="shared" si="1"/>
        <v>4077</v>
      </c>
      <c r="G42" s="469">
        <f>+[3]OTCHET!G196+[3]OTCHET!G204</f>
        <v>0</v>
      </c>
      <c r="H42" s="470">
        <f>+[3]OTCHET!H196+[3]OTCHET!H204</f>
        <v>0</v>
      </c>
      <c r="I42" s="470">
        <f>+[3]OTCHET!I196+[3]OTCHET!I204</f>
        <v>0</v>
      </c>
      <c r="J42" s="471">
        <f>+[3]OTCHET!J196+[3]OTCHET!J204</f>
        <v>4077</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+[3]OTCHET!E205+[3]OTCHET!E223+[3]OTCHET!E271</f>
        <v>0</v>
      </c>
      <c r="F43" s="474">
        <f t="shared" si="1"/>
        <v>62459</v>
      </c>
      <c r="G43" s="475">
        <f>+[3]OTCHET!G205+[3]OTCHET!G223+[3]OTCHET!G271</f>
        <v>0</v>
      </c>
      <c r="H43" s="476">
        <f>+[3]OTCHET!H205+[3]OTCHET!H223+[3]OTCHET!H271</f>
        <v>0</v>
      </c>
      <c r="I43" s="476">
        <f>+[3]OTCHET!I205+[3]OTCHET!I223+[3]OTCHET!I271</f>
        <v>0</v>
      </c>
      <c r="J43" s="477">
        <f>+[3]OTCHET!J205+[3]OTCHET!J223+[3]OTCHET!J271</f>
        <v>62459</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+[3]OTCHET!E227+[3]OTCHET!E233+[3]OTCHET!E236+[3]OTCHET!E237+[3]OTCHET!E238+[3]OTCHET!E239+[3]OTCHET!E240</f>
        <v>0</v>
      </c>
      <c r="F44" s="375">
        <f t="shared" si="1"/>
        <v>0</v>
      </c>
      <c r="G44" s="376">
        <f>+[3]OTCHET!G227+[3]OTCHET!G233+[3]OTCHET!G236+[3]OTCHET!G237+[3]OTCHET!G238+[3]OTCHET!G239+[3]OTCHET!G240</f>
        <v>0</v>
      </c>
      <c r="H44" s="377">
        <f>+[3]OTCHET!H227+[3]OTCHET!H233+[3]OTCHET!H236+[3]OTCHET!H237+[3]OTCHET!H238+[3]OTCHET!H239+[3]OTCHET!H240</f>
        <v>0</v>
      </c>
      <c r="I44" s="377">
        <f>+[3]OTCHET!I227+[3]OTCHET!I233+[3]OTCHET!I236+[3]OTCHET!I237+[3]OTCHET!I238+[3]OTCHET!I239+[3]OTCHET!I240</f>
        <v>0</v>
      </c>
      <c r="J44" s="378">
        <f>+[3]OTCHET!J227+[3]OTCHET!J233+[3]OTCHET!J236+[3]OTCHET!J237+[3]OTCHET!J238+[3]OTCHET!J239+[3]OTCHET!J240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+[3]OTCHET!E236+[3]OTCHET!E237+[3]OTCHET!E238+[3]OTCHET!E239+[3]OTCHET!E243+[3]OTCHET!E244+[3]OTCHET!E248</f>
        <v>0</v>
      </c>
      <c r="F45" s="480">
        <f t="shared" si="1"/>
        <v>0</v>
      </c>
      <c r="G45" s="481">
        <f>+[3]OTCHET!G236+[3]OTCHET!G237+[3]OTCHET!G238+[3]OTCHET!G239+[3]OTCHET!G243+[3]OTCHET!G244+[3]OTCHET!G248</f>
        <v>0</v>
      </c>
      <c r="H45" s="482">
        <f>+[3]OTCHET!H236+[3]OTCHET!H237+[3]OTCHET!H238+[3]OTCHET!H239+[3]OTCHET!H243+[3]OTCHET!H244+[3]OTCHET!H248</f>
        <v>0</v>
      </c>
      <c r="I45" s="483">
        <f>+[3]OTCHET!I236+[3]OTCHET!I237+[3]OTCHET!I238+[3]OTCHET!I239+[3]OTCHET!I243+[3]OTCHET!I244+[3]OTCHET!I248</f>
        <v>0</v>
      </c>
      <c r="J45" s="484">
        <f>+[3]OTCHET!J236+[3]OTCHET!J237+[3]OTCHET!J238+[3]OTCHET!J239+[3]OTCHET!J243+[3]OTCHET!J244+[3]OTCHET!J248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+[3]OTCHET!E255+[3]OTCHET!E256+[3]OTCHET!E257+[3]OTCHET!E258</f>
        <v>0</v>
      </c>
      <c r="F46" s="474">
        <f t="shared" si="1"/>
        <v>59929</v>
      </c>
      <c r="G46" s="475">
        <f>+[3]OTCHET!G255+[3]OTCHET!G256+[3]OTCHET!G257+[3]OTCHET!G258</f>
        <v>0</v>
      </c>
      <c r="H46" s="476">
        <f>+[3]OTCHET!H255+[3]OTCHET!H256+[3]OTCHET!H257+[3]OTCHET!H258</f>
        <v>0</v>
      </c>
      <c r="I46" s="476">
        <f>+[3]OTCHET!I255+[3]OTCHET!I256+[3]OTCHET!I257+[3]OTCHET!I258</f>
        <v>0</v>
      </c>
      <c r="J46" s="477">
        <f>+[3]OTCHET!J255+[3]OTCHET!J256+[3]OTCHET!J257+[3]OTCHET!J258</f>
        <v>59929</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+[3]OTCHET!E256</f>
        <v>0</v>
      </c>
      <c r="F47" s="480">
        <f t="shared" si="1"/>
        <v>0</v>
      </c>
      <c r="G47" s="481">
        <f>+[3]OTCHET!G256</f>
        <v>0</v>
      </c>
      <c r="H47" s="482">
        <f>+[3]OTCHET!H256</f>
        <v>0</v>
      </c>
      <c r="I47" s="483">
        <f>+[3]OTCHET!I256</f>
        <v>0</v>
      </c>
      <c r="J47" s="484">
        <f>+[3]OTCHET!J256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+[3]OTCHET!E265+[3]OTCHET!E269+[3]OTCHET!E270</f>
        <v>0</v>
      </c>
      <c r="F48" s="413">
        <f t="shared" si="1"/>
        <v>0</v>
      </c>
      <c r="G48" s="409">
        <f>+[3]OTCHET!G265+[3]OTCHET!G269+[3]OTCHET!G270</f>
        <v>0</v>
      </c>
      <c r="H48" s="410">
        <f>+[3]OTCHET!H265+[3]OTCHET!H269+[3]OTCHET!H270</f>
        <v>0</v>
      </c>
      <c r="I48" s="410">
        <f>+[3]OTCHET!I265+[3]OTCHET!I269+[3]OTCHET!I270</f>
        <v>0</v>
      </c>
      <c r="J48" s="411">
        <f>+[3]OTCHET!J265+[3]OTCHET!J269+[3]OTCHET!J270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[3]OTCHET!E275+[3]OTCHET!E276+[3]OTCHET!E284+[3]OTCHET!E287</f>
        <v>0</v>
      </c>
      <c r="F49" s="413">
        <f t="shared" si="1"/>
        <v>0</v>
      </c>
      <c r="G49" s="414">
        <f>[3]OTCHET!G275+[3]OTCHET!G276+[3]OTCHET!G284+[3]OTCHET!G287</f>
        <v>0</v>
      </c>
      <c r="H49" s="415">
        <f>[3]OTCHET!H275+[3]OTCHET!H276+[3]OTCHET!H284+[3]OTCHET!H287</f>
        <v>0</v>
      </c>
      <c r="I49" s="415">
        <f>[3]OTCHET!I275+[3]OTCHET!I276+[3]OTCHET!I284+[3]OTCHET!I287</f>
        <v>0</v>
      </c>
      <c r="J49" s="416">
        <f>[3]OTCHET!J275+[3]OTCHET!J276+[3]OTCHET!J284+[3]OTCHET!J287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+[3]OTCHET!E288</f>
        <v>0</v>
      </c>
      <c r="F50" s="413">
        <f t="shared" si="1"/>
        <v>0</v>
      </c>
      <c r="G50" s="414">
        <f>+[3]OTCHET!G288</f>
        <v>0</v>
      </c>
      <c r="H50" s="415">
        <f>+[3]OTCHET!H288</f>
        <v>0</v>
      </c>
      <c r="I50" s="415">
        <f>+[3]OTCHET!I288</f>
        <v>0</v>
      </c>
      <c r="J50" s="416">
        <f>+[3]OTCHET!J288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+[3]OTCHET!E272</f>
        <v>0</v>
      </c>
      <c r="F51" s="375">
        <f>+G51+H51+I51+J51</f>
        <v>0</v>
      </c>
      <c r="G51" s="376">
        <f>+[3]OTCHET!G272</f>
        <v>0</v>
      </c>
      <c r="H51" s="377">
        <f>+[3]OTCHET!H272</f>
        <v>0</v>
      </c>
      <c r="I51" s="377">
        <f>+[3]OTCHET!I272</f>
        <v>0</v>
      </c>
      <c r="J51" s="378">
        <f>+[3]OTCHET!J272</f>
        <v>0</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+[3]OTCHET!E293</f>
        <v>0</v>
      </c>
      <c r="F52" s="375">
        <f t="shared" si="1"/>
        <v>0</v>
      </c>
      <c r="G52" s="376">
        <f>+[3]OTCHET!G293</f>
        <v>0</v>
      </c>
      <c r="H52" s="377">
        <f>+[3]OTCHET!H293</f>
        <v>0</v>
      </c>
      <c r="I52" s="377">
        <f>+[3]OTCHET!I293</f>
        <v>0</v>
      </c>
      <c r="J52" s="378">
        <f>+[3]OTCHET!J293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[3]OTCHET!E294</f>
        <v>0</v>
      </c>
      <c r="F53" s="489">
        <f t="shared" si="1"/>
        <v>0</v>
      </c>
      <c r="G53" s="490">
        <f>[3]OTCHET!G294</f>
        <v>0</v>
      </c>
      <c r="H53" s="491">
        <f>[3]OTCHET!H294</f>
        <v>0</v>
      </c>
      <c r="I53" s="491">
        <f>[3]OTCHET!I294</f>
        <v>0</v>
      </c>
      <c r="J53" s="492">
        <f>[3]OTCHET!J294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[3]OTCHET!E296</f>
        <v>0</v>
      </c>
      <c r="F54" s="496">
        <f t="shared" si="1"/>
        <v>0</v>
      </c>
      <c r="G54" s="497">
        <f>[3]OTCHET!G296</f>
        <v>0</v>
      </c>
      <c r="H54" s="498">
        <f>[3]OTCHET!H296</f>
        <v>0</v>
      </c>
      <c r="I54" s="498">
        <f>[3]OTCHET!I296</f>
        <v>0</v>
      </c>
      <c r="J54" s="499">
        <f>[3]OTCHET!J296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+[3]OTCHET!E297</f>
        <v>0</v>
      </c>
      <c r="F55" s="501">
        <f t="shared" si="1"/>
        <v>0</v>
      </c>
      <c r="G55" s="502">
        <f>+[3]OTCHET!G297</f>
        <v>0</v>
      </c>
      <c r="H55" s="503">
        <f>+[3]OTCHET!H297</f>
        <v>0</v>
      </c>
      <c r="I55" s="503">
        <f>+[3]OTCHET!I297</f>
        <v>0</v>
      </c>
      <c r="J55" s="504">
        <f>+[3]OTCHET!J297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35877</v>
      </c>
      <c r="G56" s="508">
        <f t="shared" si="6"/>
        <v>0</v>
      </c>
      <c r="H56" s="509">
        <f t="shared" si="6"/>
        <v>0</v>
      </c>
      <c r="I56" s="510">
        <f t="shared" si="6"/>
        <v>0</v>
      </c>
      <c r="J56" s="511">
        <f t="shared" si="6"/>
        <v>35877</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+[3]OTCHET!E361+[3]OTCHET!E375+[3]OTCHET!E388</f>
        <v>0</v>
      </c>
      <c r="F57" s="512">
        <f t="shared" si="1"/>
        <v>0</v>
      </c>
      <c r="G57" s="513">
        <f>+[3]OTCHET!G361+[3]OTCHET!G375+[3]OTCHET!G388</f>
        <v>0</v>
      </c>
      <c r="H57" s="514">
        <f>+[3]OTCHET!H361+[3]OTCHET!H375+[3]OTCHET!H388</f>
        <v>0</v>
      </c>
      <c r="I57" s="514">
        <f>+[3]OTCHET!I361+[3]OTCHET!I375+[3]OTCHET!I388</f>
        <v>0</v>
      </c>
      <c r="J57" s="515">
        <f>+[3]OTCHET!J361+[3]OTCHET!J375+[3]OTCHET!J388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+[3]OTCHET!E383+[3]OTCHET!E391+[3]OTCHET!E396+[3]OTCHET!E399+[3]OTCHET!E402+[3]OTCHET!E405+[3]OTCHET!E406+[3]OTCHET!E409+[3]OTCHET!E422+[3]OTCHET!E423+[3]OTCHET!E424+[3]OTCHET!E425+[3]OTCHET!E426</f>
        <v>0</v>
      </c>
      <c r="F58" s="516">
        <f t="shared" si="1"/>
        <v>35877</v>
      </c>
      <c r="G58" s="517">
        <f>+[3]OTCHET!G383+[3]OTCHET!G391+[3]OTCHET!G396+[3]OTCHET!G399+[3]OTCHET!G402+[3]OTCHET!G405+[3]OTCHET!G406+[3]OTCHET!G409+[3]OTCHET!G422+[3]OTCHET!G423+[3]OTCHET!G424+[3]OTCHET!G425+[3]OTCHET!G426</f>
        <v>0</v>
      </c>
      <c r="H58" s="518">
        <f>+[3]OTCHET!H383+[3]OTCHET!H391+[3]OTCHET!H396+[3]OTCHET!H399+[3]OTCHET!H402+[3]OTCHET!H405+[3]OTCHET!H406+[3]OTCHET!H409+[3]OTCHET!H422+[3]OTCHET!H423+[3]OTCHET!H424+[3]OTCHET!H425+[3]OTCHET!H426</f>
        <v>0</v>
      </c>
      <c r="I58" s="518">
        <f>+[3]OTCHET!I383+[3]OTCHET!I391+[3]OTCHET!I396+[3]OTCHET!I399+[3]OTCHET!I402+[3]OTCHET!I405+[3]OTCHET!I406+[3]OTCHET!I409+[3]OTCHET!I422+[3]OTCHET!I423+[3]OTCHET!I424+[3]OTCHET!I425+[3]OTCHET!I426</f>
        <v>0</v>
      </c>
      <c r="J58" s="519">
        <f>+[3]OTCHET!J383+[3]OTCHET!J391+[3]OTCHET!J396+[3]OTCHET!J399+[3]OTCHET!J402+[3]OTCHET!J405+[3]OTCHET!J406+[3]OTCHET!J409+[3]OTCHET!J422+[3]OTCHET!J423+[3]OTCHET!J424+[3]OTCHET!J425+[3]OTCHET!J426</f>
        <v>35877</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+[3]OTCHET!E422+[3]OTCHET!E423+[3]OTCHET!E424+[3]OTCHET!E425+[3]OTCHET!E426</f>
        <v>0</v>
      </c>
      <c r="F59" s="520">
        <f t="shared" si="1"/>
        <v>0</v>
      </c>
      <c r="G59" s="521">
        <f>+[3]OTCHET!G422+[3]OTCHET!G423+[3]OTCHET!G424+[3]OTCHET!G425+[3]OTCHET!G426</f>
        <v>0</v>
      </c>
      <c r="H59" s="522">
        <f>+[3]OTCHET!H422+[3]OTCHET!H423+[3]OTCHET!H424+[3]OTCHET!H425+[3]OTCHET!H426</f>
        <v>0</v>
      </c>
      <c r="I59" s="522">
        <f>+[3]OTCHET!I422+[3]OTCHET!I423+[3]OTCHET!I424+[3]OTCHET!I425+[3]OTCHET!I426</f>
        <v>0</v>
      </c>
      <c r="J59" s="523">
        <f>+[3]OTCHET!J422+[3]OTCHET!J423+[3]OTCHET!J424+[3]OTCHET!J425+[3]OTCHET!J426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[3]OTCHET!E405</f>
        <v>0</v>
      </c>
      <c r="F60" s="525">
        <f t="shared" si="1"/>
        <v>0</v>
      </c>
      <c r="G60" s="526">
        <f>[3]OTCHET!G405</f>
        <v>0</v>
      </c>
      <c r="H60" s="527">
        <f>[3]OTCHET!H405</f>
        <v>0</v>
      </c>
      <c r="I60" s="527">
        <f>[3]OTCHET!I405</f>
        <v>0</v>
      </c>
      <c r="J60" s="528">
        <f>[3]OTCHET!J405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[3]OTCHET!E412</f>
        <v>0</v>
      </c>
      <c r="F62" s="436">
        <f t="shared" si="1"/>
        <v>0</v>
      </c>
      <c r="G62" s="437">
        <f>[3]OTCHET!G412</f>
        <v>0</v>
      </c>
      <c r="H62" s="438">
        <f>[3]OTCHET!H412</f>
        <v>0</v>
      </c>
      <c r="I62" s="438">
        <f>[3]OTCHET!I412</f>
        <v>0</v>
      </c>
      <c r="J62" s="439">
        <f>[3]OTCHET!J412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+[3]OTCHET!E249</f>
        <v>0</v>
      </c>
      <c r="F63" s="535">
        <f t="shared" si="1"/>
        <v>0</v>
      </c>
      <c r="G63" s="536">
        <f>+[3]OTCHET!G249</f>
        <v>0</v>
      </c>
      <c r="H63" s="537">
        <f>+[3]OTCHET!H249</f>
        <v>0</v>
      </c>
      <c r="I63" s="537">
        <f>+[3]OTCHET!I249</f>
        <v>0</v>
      </c>
      <c r="J63" s="538">
        <f>+[3]OTCHET!J249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-70697</v>
      </c>
      <c r="G64" s="542">
        <f t="shared" si="7"/>
        <v>0</v>
      </c>
      <c r="H64" s="543">
        <f t="shared" si="7"/>
        <v>0</v>
      </c>
      <c r="I64" s="543">
        <f t="shared" si="7"/>
        <v>0</v>
      </c>
      <c r="J64" s="544">
        <f t="shared" si="7"/>
        <v>-70697</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70697</v>
      </c>
      <c r="G66" s="551">
        <f t="shared" ref="G66" si="9">SUM(+G68+G76+G77+G84+G85+G86+G89+G90+G91+G92+G93+G94+G95)</f>
        <v>0</v>
      </c>
      <c r="H66" s="552">
        <f>SUM(+H68+H76+H77+H84+H85+H86+H89+H90+H91+H92+H93+H94+H95)</f>
        <v>0</v>
      </c>
      <c r="I66" s="552">
        <f>SUM(+I68+I76+I77+I84+I85+I86+I89+I90+I91+I92+I93+I94+I95)</f>
        <v>0</v>
      </c>
      <c r="J66" s="553">
        <f>SUM(+J68+J76+J77+J84+J85+J86+J89+J90+J91+J92+J93+J94+J95)</f>
        <v>70697</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+[3]OTCHET!E482+[3]OTCHET!E483+[3]OTCHET!E486+[3]OTCHET!E487+[3]OTCHET!E490+[3]OTCHET!E491+[3]OTCHET!E495</f>
        <v>0</v>
      </c>
      <c r="F69" s="431">
        <f t="shared" si="1"/>
        <v>0</v>
      </c>
      <c r="G69" s="432">
        <f>+[3]OTCHET!G482+[3]OTCHET!G483+[3]OTCHET!G486+[3]OTCHET!G487+[3]OTCHET!G490+[3]OTCHET!G491+[3]OTCHET!G495</f>
        <v>0</v>
      </c>
      <c r="H69" s="433">
        <f>+[3]OTCHET!H482+[3]OTCHET!H483+[3]OTCHET!H486+[3]OTCHET!H487+[3]OTCHET!H490+[3]OTCHET!H491+[3]OTCHET!H495</f>
        <v>0</v>
      </c>
      <c r="I69" s="433">
        <f>+[3]OTCHET!I482+[3]OTCHET!I483+[3]OTCHET!I486+[3]OTCHET!I487+[3]OTCHET!I490+[3]OTCHET!I491+[3]OTCHET!I495</f>
        <v>0</v>
      </c>
      <c r="J69" s="434">
        <f>+[3]OTCHET!J482+[3]OTCHET!J483+[3]OTCHET!J486+[3]OTCHET!J487+[3]OTCHET!J490+[3]OTCHET!J491+[3]OTCHET!J495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+[3]OTCHET!E484+[3]OTCHET!E485+[3]OTCHET!E488+[3]OTCHET!E489+[3]OTCHET!E492+[3]OTCHET!E493+[3]OTCHET!E494+[3]OTCHET!E496</f>
        <v>0</v>
      </c>
      <c r="F70" s="516">
        <f t="shared" si="1"/>
        <v>0</v>
      </c>
      <c r="G70" s="517">
        <f>+[3]OTCHET!G484+[3]OTCHET!G485+[3]OTCHET!G488+[3]OTCHET!G489+[3]OTCHET!G492+[3]OTCHET!G493+[3]OTCHET!G494+[3]OTCHET!G496</f>
        <v>0</v>
      </c>
      <c r="H70" s="518">
        <f>+[3]OTCHET!H484+[3]OTCHET!H485+[3]OTCHET!H488+[3]OTCHET!H489+[3]OTCHET!H492+[3]OTCHET!H493+[3]OTCHET!H494+[3]OTCHET!H496</f>
        <v>0</v>
      </c>
      <c r="I70" s="518">
        <f>+[3]OTCHET!I484+[3]OTCHET!I485+[3]OTCHET!I488+[3]OTCHET!I489+[3]OTCHET!I492+[3]OTCHET!I493+[3]OTCHET!I494+[3]OTCHET!I496</f>
        <v>0</v>
      </c>
      <c r="J70" s="519">
        <f>+[3]OTCHET!J484+[3]OTCHET!J485+[3]OTCHET!J488+[3]OTCHET!J489+[3]OTCHET!J492+[3]OTCHET!J493+[3]OTCHET!J494+[3]OTCHET!J496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+[3]OTCHET!E497</f>
        <v>0</v>
      </c>
      <c r="F71" s="516">
        <f t="shared" si="1"/>
        <v>0</v>
      </c>
      <c r="G71" s="517">
        <f>+[3]OTCHET!G497</f>
        <v>0</v>
      </c>
      <c r="H71" s="518">
        <f>+[3]OTCHET!H497</f>
        <v>0</v>
      </c>
      <c r="I71" s="518">
        <f>+[3]OTCHET!I497</f>
        <v>0</v>
      </c>
      <c r="J71" s="519">
        <f>+[3]OTCHET!J497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+[3]OTCHET!E502</f>
        <v>0</v>
      </c>
      <c r="F72" s="516">
        <f t="shared" si="1"/>
        <v>0</v>
      </c>
      <c r="G72" s="517">
        <f>+[3]OTCHET!G502</f>
        <v>0</v>
      </c>
      <c r="H72" s="518">
        <f>+[3]OTCHET!H502</f>
        <v>0</v>
      </c>
      <c r="I72" s="518">
        <f>+[3]OTCHET!I502</f>
        <v>0</v>
      </c>
      <c r="J72" s="519">
        <f>+[3]OTCHET!J502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+[3]OTCHET!E542</f>
        <v>0</v>
      </c>
      <c r="F73" s="516">
        <f t="shared" si="1"/>
        <v>0</v>
      </c>
      <c r="G73" s="517">
        <f>+[3]OTCHET!G542</f>
        <v>0</v>
      </c>
      <c r="H73" s="518">
        <f>+[3]OTCHET!H542</f>
        <v>0</v>
      </c>
      <c r="I73" s="518">
        <f>+[3]OTCHET!I542</f>
        <v>0</v>
      </c>
      <c r="J73" s="519">
        <f>+[3]OTCHET!J542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+[3]OTCHET!E581+[3]OTCHET!E582</f>
        <v>0</v>
      </c>
      <c r="F74" s="516">
        <f t="shared" si="1"/>
        <v>0</v>
      </c>
      <c r="G74" s="517">
        <f>+[3]OTCHET!G581+[3]OTCHET!G582</f>
        <v>0</v>
      </c>
      <c r="H74" s="518">
        <f>+[3]OTCHET!H581+[3]OTCHET!H582</f>
        <v>0</v>
      </c>
      <c r="I74" s="518">
        <f>+[3]OTCHET!I581+[3]OTCHET!I582</f>
        <v>0</v>
      </c>
      <c r="J74" s="519">
        <f>+[3]OTCHET!J581+[3]OTCHET!J582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+[3]OTCHET!E583+[3]OTCHET!E584+[3]OTCHET!E585</f>
        <v>0</v>
      </c>
      <c r="F75" s="436">
        <f t="shared" si="1"/>
        <v>0</v>
      </c>
      <c r="G75" s="437">
        <f>+[3]OTCHET!G583+[3]OTCHET!G584+[3]OTCHET!G585</f>
        <v>0</v>
      </c>
      <c r="H75" s="438">
        <f>+[3]OTCHET!H583+[3]OTCHET!H584+[3]OTCHET!H585</f>
        <v>0</v>
      </c>
      <c r="I75" s="438">
        <f>+[3]OTCHET!I583+[3]OTCHET!I584+[3]OTCHET!I585</f>
        <v>0</v>
      </c>
      <c r="J75" s="439">
        <f>+[3]OTCHET!J583+[3]OTCHET!J584+[3]OTCHET!J585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[3]OTCHET!E461</f>
        <v>0</v>
      </c>
      <c r="F76" s="512">
        <f t="shared" si="1"/>
        <v>0</v>
      </c>
      <c r="G76" s="513">
        <f>[3]OTCHET!G461</f>
        <v>0</v>
      </c>
      <c r="H76" s="514">
        <f>[3]OTCHET!H461</f>
        <v>0</v>
      </c>
      <c r="I76" s="514">
        <f>[3]OTCHET!I461</f>
        <v>0</v>
      </c>
      <c r="J76" s="515">
        <f>[3]OTCHET!J461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+[3]OTCHET!E466+[3]OTCHET!E469</f>
        <v>0</v>
      </c>
      <c r="F78" s="431">
        <f t="shared" si="1"/>
        <v>0</v>
      </c>
      <c r="G78" s="432">
        <f>+[3]OTCHET!G466+[3]OTCHET!G469</f>
        <v>0</v>
      </c>
      <c r="H78" s="433">
        <f>+[3]OTCHET!H466+[3]OTCHET!H469</f>
        <v>0</v>
      </c>
      <c r="I78" s="433">
        <f>+[3]OTCHET!I466+[3]OTCHET!I469</f>
        <v>0</v>
      </c>
      <c r="J78" s="434">
        <f>+[3]OTCHET!J466+[3]OTCHET!J469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+[3]OTCHET!E467+[3]OTCHET!E470</f>
        <v>0</v>
      </c>
      <c r="F79" s="516">
        <f t="shared" si="1"/>
        <v>0</v>
      </c>
      <c r="G79" s="517">
        <f>+[3]OTCHET!G467+[3]OTCHET!G470</f>
        <v>0</v>
      </c>
      <c r="H79" s="518">
        <f>+[3]OTCHET!H467+[3]OTCHET!H470</f>
        <v>0</v>
      </c>
      <c r="I79" s="518">
        <f>+[3]OTCHET!I467+[3]OTCHET!I470</f>
        <v>0</v>
      </c>
      <c r="J79" s="519">
        <f>+[3]OTCHET!J467+[3]OTCHET!J470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[3]OTCHET!E471</f>
        <v>0</v>
      </c>
      <c r="F80" s="516">
        <f t="shared" si="1"/>
        <v>0</v>
      </c>
      <c r="G80" s="517">
        <f>[3]OTCHET!G471</f>
        <v>0</v>
      </c>
      <c r="H80" s="518">
        <f>[3]OTCHET!H471</f>
        <v>0</v>
      </c>
      <c r="I80" s="518">
        <f>[3]OTCHET!I471</f>
        <v>0</v>
      </c>
      <c r="J80" s="519">
        <f>[3]OTCHET!J471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+[3]OTCHET!E479</f>
        <v>0</v>
      </c>
      <c r="F82" s="516">
        <f t="shared" si="1"/>
        <v>0</v>
      </c>
      <c r="G82" s="517">
        <f>+[3]OTCHET!G479</f>
        <v>0</v>
      </c>
      <c r="H82" s="518">
        <f>+[3]OTCHET!H479</f>
        <v>0</v>
      </c>
      <c r="I82" s="518">
        <f>+[3]OTCHET!I479</f>
        <v>0</v>
      </c>
      <c r="J82" s="519">
        <f>+[3]OTCHET!J479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+[3]OTCHET!E480</f>
        <v>0</v>
      </c>
      <c r="F83" s="436">
        <f t="shared" si="1"/>
        <v>0</v>
      </c>
      <c r="G83" s="437">
        <f>+[3]OTCHET!G480</f>
        <v>0</v>
      </c>
      <c r="H83" s="438">
        <f>+[3]OTCHET!H480</f>
        <v>0</v>
      </c>
      <c r="I83" s="438">
        <f>+[3]OTCHET!I480</f>
        <v>0</v>
      </c>
      <c r="J83" s="439">
        <f>+[3]OTCHET!J480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[3]OTCHET!E535</f>
        <v>0</v>
      </c>
      <c r="F84" s="512">
        <f t="shared" si="1"/>
        <v>0</v>
      </c>
      <c r="G84" s="513">
        <f>[3]OTCHET!G535</f>
        <v>0</v>
      </c>
      <c r="H84" s="514">
        <f>[3]OTCHET!H535</f>
        <v>0</v>
      </c>
      <c r="I84" s="514">
        <f>[3]OTCHET!I535</f>
        <v>0</v>
      </c>
      <c r="J84" s="515">
        <f>[3]OTCHET!J535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[3]OTCHET!E536</f>
        <v>0</v>
      </c>
      <c r="F85" s="516">
        <f t="shared" si="1"/>
        <v>0</v>
      </c>
      <c r="G85" s="517">
        <f>[3]OTCHET!G536</f>
        <v>0</v>
      </c>
      <c r="H85" s="518">
        <f>[3]OTCHET!H536</f>
        <v>0</v>
      </c>
      <c r="I85" s="518">
        <f>[3]OTCHET!I536</f>
        <v>0</v>
      </c>
      <c r="J85" s="519">
        <f>[3]OTCHET!J536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64860</v>
      </c>
      <c r="G86" s="521">
        <f t="shared" ref="G86" si="15">+G87+G88</f>
        <v>0</v>
      </c>
      <c r="H86" s="522">
        <f>+H87+H88</f>
        <v>0</v>
      </c>
      <c r="I86" s="522">
        <f>+I87+I88</f>
        <v>0</v>
      </c>
      <c r="J86" s="523">
        <f>+J87+J88</f>
        <v>64860</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+[3]OTCHET!E503+[3]OTCHET!E512+[3]OTCHET!E516+[3]OTCHET!E543</f>
        <v>0</v>
      </c>
      <c r="F87" s="431">
        <f t="shared" si="1"/>
        <v>0</v>
      </c>
      <c r="G87" s="432">
        <f>+[3]OTCHET!G503+[3]OTCHET!G512+[3]OTCHET!G516+[3]OTCHET!G543</f>
        <v>0</v>
      </c>
      <c r="H87" s="433">
        <f>+[3]OTCHET!H503+[3]OTCHET!H512+[3]OTCHET!H516+[3]OTCHET!H543</f>
        <v>0</v>
      </c>
      <c r="I87" s="433">
        <f>+[3]OTCHET!I503+[3]OTCHET!I512+[3]OTCHET!I516+[3]OTCHET!I543</f>
        <v>0</v>
      </c>
      <c r="J87" s="434">
        <f>+[3]OTCHET!J503+[3]OTCHET!J512+[3]OTCHET!J516+[3]OTCHET!J543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+[3]OTCHET!E521+[3]OTCHET!E524+[3]OTCHET!E544</f>
        <v>0</v>
      </c>
      <c r="F88" s="436">
        <f t="shared" si="1"/>
        <v>64860</v>
      </c>
      <c r="G88" s="437">
        <f>+[3]OTCHET!G521+[3]OTCHET!G524+[3]OTCHET!G544</f>
        <v>0</v>
      </c>
      <c r="H88" s="438">
        <f>+[3]OTCHET!H521+[3]OTCHET!H524+[3]OTCHET!H544</f>
        <v>0</v>
      </c>
      <c r="I88" s="438">
        <f>+[3]OTCHET!I521+[3]OTCHET!I524+[3]OTCHET!I544</f>
        <v>0</v>
      </c>
      <c r="J88" s="439">
        <f>+[3]OTCHET!J521+[3]OTCHET!J524+[3]OTCHET!J544</f>
        <v>64860</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[3]OTCHET!E531</f>
        <v>0</v>
      </c>
      <c r="F89" s="512">
        <f t="shared" ref="F89:F96" si="17">+G89+H89+I89+J89</f>
        <v>5837</v>
      </c>
      <c r="G89" s="513">
        <f>[3]OTCHET!G531</f>
        <v>0</v>
      </c>
      <c r="H89" s="514">
        <f>[3]OTCHET!H531</f>
        <v>0</v>
      </c>
      <c r="I89" s="514">
        <f>[3]OTCHET!I531</f>
        <v>0</v>
      </c>
      <c r="J89" s="515">
        <f>[3]OTCHET!J531</f>
        <v>5837</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+[3]OTCHET!E567+[3]OTCHET!E568+[3]OTCHET!E569+[3]OTCHET!E570+[3]OTCHET!E571+[3]OTCHET!E572</f>
        <v>0</v>
      </c>
      <c r="F90" s="516">
        <f t="shared" si="17"/>
        <v>0</v>
      </c>
      <c r="G90" s="517">
        <f>+[3]OTCHET!G567+[3]OTCHET!G568+[3]OTCHET!G569+[3]OTCHET!G570+[3]OTCHET!G571+[3]OTCHET!G572</f>
        <v>0</v>
      </c>
      <c r="H90" s="518">
        <f>+[3]OTCHET!H567+[3]OTCHET!H568+[3]OTCHET!H569+[3]OTCHET!H570+[3]OTCHET!H571+[3]OTCHET!H572</f>
        <v>0</v>
      </c>
      <c r="I90" s="518">
        <f>+[3]OTCHET!I567+[3]OTCHET!I568+[3]OTCHET!I569+[3]OTCHET!I570+[3]OTCHET!I571+[3]OTCHET!I572</f>
        <v>0</v>
      </c>
      <c r="J90" s="519">
        <f>+[3]OTCHET!J567+[3]OTCHET!J568+[3]OTCHET!J569+[3]OTCHET!J570+[3]OTCHET!J571+[3]OTCHET!J572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+[3]OTCHET!E573+[3]OTCHET!E574+[3]OTCHET!E575+[3]OTCHET!E576+[3]OTCHET!E577+[3]OTCHET!E578+[3]OTCHET!E579</f>
        <v>0</v>
      </c>
      <c r="F91" s="413">
        <f t="shared" si="17"/>
        <v>0</v>
      </c>
      <c r="G91" s="414">
        <f>+[3]OTCHET!G573+[3]OTCHET!G574+[3]OTCHET!G575+[3]OTCHET!G576+[3]OTCHET!G577+[3]OTCHET!G578+[3]OTCHET!G579</f>
        <v>0</v>
      </c>
      <c r="H91" s="415">
        <f>+[3]OTCHET!H573+[3]OTCHET!H574+[3]OTCHET!H575+[3]OTCHET!H576+[3]OTCHET!H577+[3]OTCHET!H578+[3]OTCHET!H579</f>
        <v>0</v>
      </c>
      <c r="I91" s="415">
        <f>+[3]OTCHET!I573+[3]OTCHET!I574+[3]OTCHET!I575+[3]OTCHET!I576+[3]OTCHET!I577+[3]OTCHET!I578+[3]OTCHET!I579</f>
        <v>0</v>
      </c>
      <c r="J91" s="416">
        <f>+[3]OTCHET!J573+[3]OTCHET!J574+[3]OTCHET!J575+[3]OTCHET!J576+[3]OTCHET!J577+[3]OTCHET!J578+[3]OTCHET!J579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+[3]OTCHET!E580</f>
        <v>0</v>
      </c>
      <c r="F92" s="413">
        <f t="shared" si="17"/>
        <v>0</v>
      </c>
      <c r="G92" s="414">
        <f>+[3]OTCHET!G580</f>
        <v>0</v>
      </c>
      <c r="H92" s="415">
        <f>+[3]OTCHET!H580</f>
        <v>0</v>
      </c>
      <c r="I92" s="415">
        <f>+[3]OTCHET!I580</f>
        <v>0</v>
      </c>
      <c r="J92" s="416">
        <f>+[3]OTCHET!J580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+[3]OTCHET!E587+[3]OTCHET!E588</f>
        <v>0</v>
      </c>
      <c r="F93" s="413">
        <f t="shared" si="17"/>
        <v>0</v>
      </c>
      <c r="G93" s="414">
        <f>+[3]OTCHET!G587+[3]OTCHET!G588</f>
        <v>0</v>
      </c>
      <c r="H93" s="415">
        <f>+[3]OTCHET!H587+[3]OTCHET!H588</f>
        <v>0</v>
      </c>
      <c r="I93" s="415">
        <f>+[3]OTCHET!I587+[3]OTCHET!I588</f>
        <v>0</v>
      </c>
      <c r="J93" s="416">
        <f>+[3]OTCHET!J587+[3]OTCHET!J588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+[3]OTCHET!E589+[3]OTCHET!E590</f>
        <v>0</v>
      </c>
      <c r="F94" s="413">
        <f t="shared" si="17"/>
        <v>0</v>
      </c>
      <c r="G94" s="414">
        <f>+[3]OTCHET!G589+[3]OTCHET!G590</f>
        <v>0</v>
      </c>
      <c r="H94" s="415">
        <f>+[3]OTCHET!H589+[3]OTCHET!H590</f>
        <v>0</v>
      </c>
      <c r="I94" s="415">
        <f>+[3]OTCHET!I589+[3]OTCHET!I590</f>
        <v>0</v>
      </c>
      <c r="J94" s="416">
        <f>+[3]OTCHET!J589+[3]OTCHET!J590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[3]OTCHET!E591</f>
        <v>0</v>
      </c>
      <c r="F95" s="375">
        <f t="shared" si="17"/>
        <v>0</v>
      </c>
      <c r="G95" s="376">
        <f>[3]OTCHET!G591</f>
        <v>0</v>
      </c>
      <c r="H95" s="377">
        <f>[3]OTCHET!H591</f>
        <v>0</v>
      </c>
      <c r="I95" s="377">
        <f>[3]OTCHET!I591</f>
        <v>0</v>
      </c>
      <c r="J95" s="378">
        <f>[3]OTCHET!J591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+[3]OTCHET!E594</f>
        <v>0</v>
      </c>
      <c r="F96" s="566">
        <f t="shared" si="17"/>
        <v>0</v>
      </c>
      <c r="G96" s="567">
        <f>+[3]OTCHET!G594</f>
        <v>0</v>
      </c>
      <c r="H96" s="568">
        <f>+[3]OTCHET!H594</f>
        <v>0</v>
      </c>
      <c r="I96" s="568">
        <f>+[3]OTCHET!I594</f>
        <v>0</v>
      </c>
      <c r="J96" s="569">
        <f>+[3]OTCHET!J594</f>
        <v>0</v>
      </c>
      <c r="K96" s="666"/>
      <c r="L96" s="666"/>
      <c r="M96" s="666"/>
      <c r="N96" s="716"/>
      <c r="O96" s="667"/>
      <c r="P96" s="718"/>
      <c r="Q96" s="719"/>
      <c r="R96" s="719"/>
      <c r="S96" s="719"/>
      <c r="T96" s="719"/>
      <c r="U96" s="719"/>
      <c r="V96" s="719"/>
      <c r="W96" s="720"/>
      <c r="X96" s="719"/>
      <c r="Y96" s="719"/>
    </row>
    <row r="97" spans="2:25" ht="16.5" hidden="1" customHeight="1" thickBot="1">
      <c r="B97" s="726" t="s">
        <v>164</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165</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166</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167</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168</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166</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167</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+[3]OTCHET!H605</f>
        <v>rosi_hristeva_au@abv.bg</v>
      </c>
      <c r="C107" s="574"/>
      <c r="D107" s="574"/>
      <c r="E107" s="579"/>
      <c r="F107" s="304"/>
      <c r="G107" s="580" t="str">
        <f>+[3]OTCHET!E605</f>
        <v>032/654331</v>
      </c>
      <c r="H107" s="580" t="str">
        <f>+[3]OTCHET!F605</f>
        <v>032/654331</v>
      </c>
      <c r="I107" s="581"/>
      <c r="J107" s="582">
        <f>+[3]OTCHET!B605</f>
        <v>43927</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+[3]OTCHET!D603</f>
        <v>Росица Христева</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+[3]OTCHET!G600</f>
        <v>Росица Христева</v>
      </c>
      <c r="F114" s="789"/>
      <c r="G114" s="596"/>
      <c r="H114" s="322"/>
      <c r="I114" s="789" t="str">
        <f>+[3]OTCHET!G603</f>
        <v>проф.д-р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I12" sqref="I12:J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+[4]OTCHET!B9</f>
        <v xml:space="preserve"> АГРАРЕН УНИВЕРСИТЕТ-ПЛОВДИВ</v>
      </c>
      <c r="C11" s="11"/>
      <c r="D11" s="11"/>
      <c r="E11" s="12" t="s">
        <v>0</v>
      </c>
      <c r="F11" s="34">
        <f>[4]OTCHET!F9</f>
        <v>43921</v>
      </c>
      <c r="G11" s="35" t="s">
        <v>1</v>
      </c>
      <c r="H11" s="36" t="str">
        <f>+[4]OTCHET!H9</f>
        <v>000 455 464</v>
      </c>
      <c r="I11" s="782">
        <f>+[4]OTCHET!I9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+[4]OTCHET!B12</f>
        <v>Аграрен университет - Пловдив</v>
      </c>
      <c r="C13" s="13"/>
      <c r="D13" s="13"/>
      <c r="E13" s="16" t="str">
        <f>+[4]OTCHET!E12</f>
        <v>код по ЕБК:</v>
      </c>
      <c r="F13" s="38" t="str">
        <f>+[4]OTCHET!F12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+[4]OTCHET!E15</f>
        <v>98</v>
      </c>
      <c r="F15" s="33" t="str">
        <f>[4]OTCHET!F15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16220</v>
      </c>
      <c r="G22" s="88">
        <f t="shared" si="0"/>
        <v>0</v>
      </c>
      <c r="H22" s="89">
        <f t="shared" si="0"/>
        <v>0</v>
      </c>
      <c r="I22" s="89">
        <f t="shared" si="0"/>
        <v>0</v>
      </c>
      <c r="J22" s="90">
        <f t="shared" si="0"/>
        <v>16220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[4]OTCHET!E74</f>
        <v>0</v>
      </c>
      <c r="F26" s="107">
        <f t="shared" si="1"/>
        <v>0</v>
      </c>
      <c r="G26" s="108">
        <f>[4]OTCHET!G74</f>
        <v>0</v>
      </c>
      <c r="H26" s="109">
        <f>[4]OTCHET!H74</f>
        <v>0</v>
      </c>
      <c r="I26" s="109">
        <f>[4]OTCHET!I74</f>
        <v>0</v>
      </c>
      <c r="J26" s="110">
        <f>[4]OTCHET!J74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[4]OTCHET!E75</f>
        <v>0</v>
      </c>
      <c r="F27" s="113">
        <f t="shared" si="1"/>
        <v>0</v>
      </c>
      <c r="G27" s="114">
        <f>[4]OTCHET!G75</f>
        <v>0</v>
      </c>
      <c r="H27" s="115">
        <f>[4]OTCHET!H75</f>
        <v>0</v>
      </c>
      <c r="I27" s="115">
        <f>[4]OTCHET!I75</f>
        <v>0</v>
      </c>
      <c r="J27" s="116">
        <f>[4]OTCHET!J75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[4]OTCHET!E77</f>
        <v>0</v>
      </c>
      <c r="F28" s="119">
        <f t="shared" si="1"/>
        <v>0</v>
      </c>
      <c r="G28" s="120">
        <f>[4]OTCHET!G77</f>
        <v>0</v>
      </c>
      <c r="H28" s="121">
        <f>[4]OTCHET!H77</f>
        <v>0</v>
      </c>
      <c r="I28" s="121">
        <f>[4]OTCHET!I77</f>
        <v>0</v>
      </c>
      <c r="J28" s="122">
        <f>[4]OTCHET!J77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[4]OTCHET!E108</f>
        <v>0</v>
      </c>
      <c r="F31" s="135">
        <f t="shared" si="1"/>
        <v>0</v>
      </c>
      <c r="G31" s="136">
        <f>[4]OTCHET!G108</f>
        <v>0</v>
      </c>
      <c r="H31" s="137">
        <f>[4]OTCHET!H108</f>
        <v>0</v>
      </c>
      <c r="I31" s="137">
        <f>[4]OTCHET!I108</f>
        <v>0</v>
      </c>
      <c r="J31" s="138">
        <f>[4]OTCHET!J108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[4]OTCHET!E112+[4]OTCHET!E121+[4]OTCHET!E137+[4]OTCHET!E138</f>
        <v>0</v>
      </c>
      <c r="F32" s="135">
        <f t="shared" si="1"/>
        <v>0</v>
      </c>
      <c r="G32" s="136">
        <f>[4]OTCHET!G112+[4]OTCHET!G121+[4]OTCHET!G137+[4]OTCHET!G138</f>
        <v>0</v>
      </c>
      <c r="H32" s="137">
        <f>[4]OTCHET!H112+[4]OTCHET!H121+[4]OTCHET!H137+[4]OTCHET!H138</f>
        <v>0</v>
      </c>
      <c r="I32" s="137">
        <f>[4]OTCHET!I112+[4]OTCHET!I121+[4]OTCHET!I137+[4]OTCHET!I138</f>
        <v>0</v>
      </c>
      <c r="J32" s="138">
        <f>[4]OTCHET!J112+[4]OTCHET!J121+[4]OTCHET!J137+[4]OTCHET!J138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[4]OTCHET!E125</f>
        <v>0</v>
      </c>
      <c r="F33" s="97">
        <f t="shared" si="1"/>
        <v>0</v>
      </c>
      <c r="G33" s="98">
        <f>[4]OTCHET!G125</f>
        <v>0</v>
      </c>
      <c r="H33" s="99">
        <f>[4]OTCHET!H125</f>
        <v>0</v>
      </c>
      <c r="I33" s="99">
        <f>[4]OTCHET!I125</f>
        <v>0</v>
      </c>
      <c r="J33" s="100">
        <f>[4]OTCHET!J125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+[4]OTCHET!E139</f>
        <v>0</v>
      </c>
      <c r="F36" s="153">
        <f t="shared" si="1"/>
        <v>0</v>
      </c>
      <c r="G36" s="154">
        <f>+[4]OTCHET!G139</f>
        <v>0</v>
      </c>
      <c r="H36" s="155">
        <f>+[4]OTCHET!H139</f>
        <v>0</v>
      </c>
      <c r="I36" s="155">
        <f>+[4]OTCHET!I139</f>
        <v>0</v>
      </c>
      <c r="J36" s="156">
        <f>+[4]OTCHET!J139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[4]OTCHET!E142+[4]OTCHET!E151+[4]OTCHET!E160</f>
        <v>0</v>
      </c>
      <c r="F37" s="158">
        <f t="shared" si="1"/>
        <v>16220</v>
      </c>
      <c r="G37" s="159">
        <f>[4]OTCHET!G142+[4]OTCHET!G151+[4]OTCHET!G160</f>
        <v>0</v>
      </c>
      <c r="H37" s="160">
        <f>[4]OTCHET!H142+[4]OTCHET!H151+[4]OTCHET!H160</f>
        <v>0</v>
      </c>
      <c r="I37" s="160">
        <f>[4]OTCHET!I142+[4]OTCHET!I151+[4]OTCHET!I160</f>
        <v>0</v>
      </c>
      <c r="J37" s="161">
        <f>[4]OTCHET!J142+[4]OTCHET!J151+[4]OTCHET!J160</f>
        <v>16220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11998</v>
      </c>
      <c r="G38" s="166">
        <f t="shared" si="4"/>
        <v>0</v>
      </c>
      <c r="H38" s="167">
        <f t="shared" si="4"/>
        <v>0</v>
      </c>
      <c r="I38" s="167">
        <f t="shared" si="4"/>
        <v>0</v>
      </c>
      <c r="J38" s="168">
        <f t="shared" si="4"/>
        <v>11998</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11998</v>
      </c>
      <c r="G39" s="172">
        <f t="shared" si="5"/>
        <v>0</v>
      </c>
      <c r="H39" s="173">
        <f t="shared" si="5"/>
        <v>0</v>
      </c>
      <c r="I39" s="173">
        <f t="shared" si="5"/>
        <v>0</v>
      </c>
      <c r="J39" s="174">
        <f t="shared" si="5"/>
        <v>11998</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[4]OTCHET!E187</f>
        <v>0</v>
      </c>
      <c r="F40" s="48">
        <f t="shared" si="1"/>
        <v>10796</v>
      </c>
      <c r="G40" s="45">
        <f>[4]OTCHET!G187</f>
        <v>0</v>
      </c>
      <c r="H40" s="39">
        <f>[4]OTCHET!H187</f>
        <v>0</v>
      </c>
      <c r="I40" s="39">
        <f>[4]OTCHET!I187</f>
        <v>0</v>
      </c>
      <c r="J40" s="40">
        <f>[4]OTCHET!J187</f>
        <v>10796</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[4]OTCHET!E190</f>
        <v>0</v>
      </c>
      <c r="F41" s="49">
        <f t="shared" si="1"/>
        <v>0</v>
      </c>
      <c r="G41" s="46">
        <f>[4]OTCHET!G190</f>
        <v>0</v>
      </c>
      <c r="H41" s="41">
        <f>[4]OTCHET!H190</f>
        <v>0</v>
      </c>
      <c r="I41" s="41">
        <f>[4]OTCHET!I190</f>
        <v>0</v>
      </c>
      <c r="J41" s="42">
        <f>[4]OTCHET!J190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+[4]OTCHET!E196+[4]OTCHET!E204</f>
        <v>0</v>
      </c>
      <c r="F42" s="50">
        <f t="shared" si="1"/>
        <v>1202</v>
      </c>
      <c r="G42" s="47">
        <f>+[4]OTCHET!G196+[4]OTCHET!G204</f>
        <v>0</v>
      </c>
      <c r="H42" s="43">
        <f>+[4]OTCHET!H196+[4]OTCHET!H204</f>
        <v>0</v>
      </c>
      <c r="I42" s="43">
        <f>+[4]OTCHET!I196+[4]OTCHET!I204</f>
        <v>0</v>
      </c>
      <c r="J42" s="44">
        <f>+[4]OTCHET!J196+[4]OTCHET!J204</f>
        <v>1202</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+[4]OTCHET!E205+[4]OTCHET!E223+[4]OTCHET!E271</f>
        <v>0</v>
      </c>
      <c r="F43" s="186">
        <f t="shared" si="1"/>
        <v>0</v>
      </c>
      <c r="G43" s="187">
        <f>+[4]OTCHET!G205+[4]OTCHET!G223+[4]OTCHET!G271</f>
        <v>0</v>
      </c>
      <c r="H43" s="188">
        <f>+[4]OTCHET!H205+[4]OTCHET!H223+[4]OTCHET!H271</f>
        <v>0</v>
      </c>
      <c r="I43" s="188">
        <f>+[4]OTCHET!I205+[4]OTCHET!I223+[4]OTCHET!I271</f>
        <v>0</v>
      </c>
      <c r="J43" s="189">
        <f>+[4]OTCHET!J205+[4]OTCHET!J223+[4]OTCHET!J271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+[4]OTCHET!E227+[4]OTCHET!E233+[4]OTCHET!E236+[4]OTCHET!E237+[4]OTCHET!E238+[4]OTCHET!E239+[4]OTCHET!E240</f>
        <v>0</v>
      </c>
      <c r="F44" s="97">
        <f t="shared" si="1"/>
        <v>0</v>
      </c>
      <c r="G44" s="98">
        <f>+[4]OTCHET!G227+[4]OTCHET!G233+[4]OTCHET!G236+[4]OTCHET!G237+[4]OTCHET!G238+[4]OTCHET!G239+[4]OTCHET!G240</f>
        <v>0</v>
      </c>
      <c r="H44" s="99">
        <f>+[4]OTCHET!H227+[4]OTCHET!H233+[4]OTCHET!H236+[4]OTCHET!H237+[4]OTCHET!H238+[4]OTCHET!H239+[4]OTCHET!H240</f>
        <v>0</v>
      </c>
      <c r="I44" s="99">
        <f>+[4]OTCHET!I227+[4]OTCHET!I233+[4]OTCHET!I236+[4]OTCHET!I237+[4]OTCHET!I238+[4]OTCHET!I239+[4]OTCHET!I240</f>
        <v>0</v>
      </c>
      <c r="J44" s="100">
        <f>+[4]OTCHET!J227+[4]OTCHET!J233+[4]OTCHET!J236+[4]OTCHET!J237+[4]OTCHET!J238+[4]OTCHET!J239+[4]OTCHET!J240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+[4]OTCHET!E236+[4]OTCHET!E237+[4]OTCHET!E238+[4]OTCHET!E239+[4]OTCHET!E243+[4]OTCHET!E244+[4]OTCHET!E248</f>
        <v>0</v>
      </c>
      <c r="F45" s="192">
        <f t="shared" si="1"/>
        <v>0</v>
      </c>
      <c r="G45" s="193">
        <f>+[4]OTCHET!G236+[4]OTCHET!G237+[4]OTCHET!G238+[4]OTCHET!G239+[4]OTCHET!G243+[4]OTCHET!G244+[4]OTCHET!G248</f>
        <v>0</v>
      </c>
      <c r="H45" s="194">
        <f>+[4]OTCHET!H236+[4]OTCHET!H237+[4]OTCHET!H238+[4]OTCHET!H239+[4]OTCHET!H243+[4]OTCHET!H244+[4]OTCHET!H248</f>
        <v>0</v>
      </c>
      <c r="I45" s="19">
        <f>+[4]OTCHET!I236+[4]OTCHET!I237+[4]OTCHET!I238+[4]OTCHET!I239+[4]OTCHET!I243+[4]OTCHET!I244+[4]OTCHET!I248</f>
        <v>0</v>
      </c>
      <c r="J45" s="195">
        <f>+[4]OTCHET!J236+[4]OTCHET!J237+[4]OTCHET!J238+[4]OTCHET!J239+[4]OTCHET!J243+[4]OTCHET!J244+[4]OTCHET!J248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+[4]OTCHET!E255+[4]OTCHET!E256+[4]OTCHET!E257+[4]OTCHET!E258</f>
        <v>0</v>
      </c>
      <c r="F46" s="186">
        <f t="shared" si="1"/>
        <v>0</v>
      </c>
      <c r="G46" s="187">
        <f>+[4]OTCHET!G255+[4]OTCHET!G256+[4]OTCHET!G257+[4]OTCHET!G258</f>
        <v>0</v>
      </c>
      <c r="H46" s="188">
        <f>+[4]OTCHET!H255+[4]OTCHET!H256+[4]OTCHET!H257+[4]OTCHET!H258</f>
        <v>0</v>
      </c>
      <c r="I46" s="188">
        <f>+[4]OTCHET!I255+[4]OTCHET!I256+[4]OTCHET!I257+[4]OTCHET!I258</f>
        <v>0</v>
      </c>
      <c r="J46" s="189">
        <f>+[4]OTCHET!J255+[4]OTCHET!J256+[4]OTCHET!J257+[4]OTCHET!J258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+[4]OTCHET!E256</f>
        <v>0</v>
      </c>
      <c r="F47" s="192">
        <f t="shared" si="1"/>
        <v>0</v>
      </c>
      <c r="G47" s="193">
        <f>+[4]OTCHET!G256</f>
        <v>0</v>
      </c>
      <c r="H47" s="194">
        <f>+[4]OTCHET!H256</f>
        <v>0</v>
      </c>
      <c r="I47" s="19">
        <f>+[4]OTCHET!I256</f>
        <v>0</v>
      </c>
      <c r="J47" s="195">
        <f>+[4]OTCHET!J256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+[4]OTCHET!E265+[4]OTCHET!E269+[4]OTCHET!E270</f>
        <v>0</v>
      </c>
      <c r="F48" s="135">
        <f t="shared" si="1"/>
        <v>0</v>
      </c>
      <c r="G48" s="131">
        <f>+[4]OTCHET!G265+[4]OTCHET!G269+[4]OTCHET!G270</f>
        <v>0</v>
      </c>
      <c r="H48" s="132">
        <f>+[4]OTCHET!H265+[4]OTCHET!H269+[4]OTCHET!H270</f>
        <v>0</v>
      </c>
      <c r="I48" s="132">
        <f>+[4]OTCHET!I265+[4]OTCHET!I269+[4]OTCHET!I270</f>
        <v>0</v>
      </c>
      <c r="J48" s="133">
        <f>+[4]OTCHET!J265+[4]OTCHET!J269+[4]OTCHET!J270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[4]OTCHET!E275+[4]OTCHET!E276+[4]OTCHET!E284+[4]OTCHET!E287</f>
        <v>0</v>
      </c>
      <c r="F49" s="135">
        <f t="shared" si="1"/>
        <v>0</v>
      </c>
      <c r="G49" s="136">
        <f>[4]OTCHET!G275+[4]OTCHET!G276+[4]OTCHET!G284+[4]OTCHET!G287</f>
        <v>0</v>
      </c>
      <c r="H49" s="137">
        <f>[4]OTCHET!H275+[4]OTCHET!H276+[4]OTCHET!H284+[4]OTCHET!H287</f>
        <v>0</v>
      </c>
      <c r="I49" s="137">
        <f>[4]OTCHET!I275+[4]OTCHET!I276+[4]OTCHET!I284+[4]OTCHET!I287</f>
        <v>0</v>
      </c>
      <c r="J49" s="138">
        <f>[4]OTCHET!J275+[4]OTCHET!J276+[4]OTCHET!J284+[4]OTCHET!J287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+[4]OTCHET!E288</f>
        <v>0</v>
      </c>
      <c r="F50" s="135">
        <f t="shared" si="1"/>
        <v>0</v>
      </c>
      <c r="G50" s="136">
        <f>+[4]OTCHET!G288</f>
        <v>0</v>
      </c>
      <c r="H50" s="137">
        <f>+[4]OTCHET!H288</f>
        <v>0</v>
      </c>
      <c r="I50" s="137">
        <f>+[4]OTCHET!I288</f>
        <v>0</v>
      </c>
      <c r="J50" s="138">
        <f>+[4]OTCHET!J288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+[4]OTCHET!E272</f>
        <v>0</v>
      </c>
      <c r="F51" s="97">
        <f>+G51+H51+I51+J51</f>
        <v>0</v>
      </c>
      <c r="G51" s="98">
        <f>+[4]OTCHET!G272</f>
        <v>0</v>
      </c>
      <c r="H51" s="99">
        <f>+[4]OTCHET!H272</f>
        <v>0</v>
      </c>
      <c r="I51" s="99">
        <f>+[4]OTCHET!I272</f>
        <v>0</v>
      </c>
      <c r="J51" s="100">
        <f>+[4]OTCHET!J272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+[4]OTCHET!E293</f>
        <v>0</v>
      </c>
      <c r="F52" s="97">
        <f t="shared" si="1"/>
        <v>0</v>
      </c>
      <c r="G52" s="98">
        <f>+[4]OTCHET!G293</f>
        <v>0</v>
      </c>
      <c r="H52" s="99">
        <f>+[4]OTCHET!H293</f>
        <v>0</v>
      </c>
      <c r="I52" s="99">
        <f>+[4]OTCHET!I293</f>
        <v>0</v>
      </c>
      <c r="J52" s="100">
        <f>+[4]OTCHET!J293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[4]OTCHET!E294</f>
        <v>0</v>
      </c>
      <c r="F53" s="201">
        <f t="shared" si="1"/>
        <v>0</v>
      </c>
      <c r="G53" s="202">
        <f>[4]OTCHET!G294</f>
        <v>0</v>
      </c>
      <c r="H53" s="203">
        <f>[4]OTCHET!H294</f>
        <v>0</v>
      </c>
      <c r="I53" s="203">
        <f>[4]OTCHET!I294</f>
        <v>0</v>
      </c>
      <c r="J53" s="204">
        <f>[4]OTCHET!J294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[4]OTCHET!E296</f>
        <v>0</v>
      </c>
      <c r="F54" s="208">
        <f t="shared" si="1"/>
        <v>0</v>
      </c>
      <c r="G54" s="209">
        <f>[4]OTCHET!G296</f>
        <v>0</v>
      </c>
      <c r="H54" s="210">
        <f>[4]OTCHET!H296</f>
        <v>0</v>
      </c>
      <c r="I54" s="210">
        <f>[4]OTCHET!I296</f>
        <v>0</v>
      </c>
      <c r="J54" s="211">
        <f>[4]OTCHET!J296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+[4]OTCHET!E297</f>
        <v>0</v>
      </c>
      <c r="F55" s="213">
        <f t="shared" si="1"/>
        <v>0</v>
      </c>
      <c r="G55" s="214">
        <f>+[4]OTCHET!G297</f>
        <v>0</v>
      </c>
      <c r="H55" s="215">
        <f>+[4]OTCHET!H297</f>
        <v>0</v>
      </c>
      <c r="I55" s="215">
        <f>+[4]OTCHET!I297</f>
        <v>0</v>
      </c>
      <c r="J55" s="216">
        <f>+[4]OTCHET!J297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92114</v>
      </c>
      <c r="G56" s="220">
        <f t="shared" si="6"/>
        <v>0</v>
      </c>
      <c r="H56" s="221">
        <f t="shared" si="6"/>
        <v>0</v>
      </c>
      <c r="I56" s="21">
        <f t="shared" si="6"/>
        <v>0</v>
      </c>
      <c r="J56" s="222">
        <f t="shared" si="6"/>
        <v>92114</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+[4]OTCHET!E361+[4]OTCHET!E375+[4]OTCHET!E388</f>
        <v>0</v>
      </c>
      <c r="F57" s="223">
        <f t="shared" si="1"/>
        <v>0</v>
      </c>
      <c r="G57" s="224">
        <f>+[4]OTCHET!G361+[4]OTCHET!G375+[4]OTCHET!G388</f>
        <v>0</v>
      </c>
      <c r="H57" s="225">
        <f>+[4]OTCHET!H361+[4]OTCHET!H375+[4]OTCHET!H388</f>
        <v>0</v>
      </c>
      <c r="I57" s="225">
        <f>+[4]OTCHET!I361+[4]OTCHET!I375+[4]OTCHET!I388</f>
        <v>0</v>
      </c>
      <c r="J57" s="226">
        <f>+[4]OTCHET!J361+[4]OTCHET!J375+[4]OTCHET!J388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+[4]OTCHET!E383+[4]OTCHET!E391+[4]OTCHET!E396+[4]OTCHET!E399+[4]OTCHET!E402+[4]OTCHET!E405+[4]OTCHET!E406+[4]OTCHET!E409+[4]OTCHET!E422+[4]OTCHET!E423+[4]OTCHET!E424+[4]OTCHET!E425+[4]OTCHET!E426</f>
        <v>0</v>
      </c>
      <c r="F58" s="227">
        <f t="shared" si="1"/>
        <v>92114</v>
      </c>
      <c r="G58" s="228">
        <f>+[4]OTCHET!G383+[4]OTCHET!G391+[4]OTCHET!G396+[4]OTCHET!G399+[4]OTCHET!G402+[4]OTCHET!G405+[4]OTCHET!G406+[4]OTCHET!G409+[4]OTCHET!G422+[4]OTCHET!G423+[4]OTCHET!G424+[4]OTCHET!G425+[4]OTCHET!G426</f>
        <v>0</v>
      </c>
      <c r="H58" s="229">
        <f>+[4]OTCHET!H383+[4]OTCHET!H391+[4]OTCHET!H396+[4]OTCHET!H399+[4]OTCHET!H402+[4]OTCHET!H405+[4]OTCHET!H406+[4]OTCHET!H409+[4]OTCHET!H422+[4]OTCHET!H423+[4]OTCHET!H424+[4]OTCHET!H425+[4]OTCHET!H426</f>
        <v>0</v>
      </c>
      <c r="I58" s="229">
        <f>+[4]OTCHET!I383+[4]OTCHET!I391+[4]OTCHET!I396+[4]OTCHET!I399+[4]OTCHET!I402+[4]OTCHET!I405+[4]OTCHET!I406+[4]OTCHET!I409+[4]OTCHET!I422+[4]OTCHET!I423+[4]OTCHET!I424+[4]OTCHET!I425+[4]OTCHET!I426</f>
        <v>0</v>
      </c>
      <c r="J58" s="230">
        <f>+[4]OTCHET!J383+[4]OTCHET!J391+[4]OTCHET!J396+[4]OTCHET!J399+[4]OTCHET!J402+[4]OTCHET!J405+[4]OTCHET!J406+[4]OTCHET!J409+[4]OTCHET!J422+[4]OTCHET!J423+[4]OTCHET!J424+[4]OTCHET!J425+[4]OTCHET!J426</f>
        <v>92114</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+[4]OTCHET!E422+[4]OTCHET!E423+[4]OTCHET!E424+[4]OTCHET!E425+[4]OTCHET!E426</f>
        <v>0</v>
      </c>
      <c r="F59" s="231">
        <f t="shared" si="1"/>
        <v>0</v>
      </c>
      <c r="G59" s="232">
        <f>+[4]OTCHET!G422+[4]OTCHET!G423+[4]OTCHET!G424+[4]OTCHET!G425+[4]OTCHET!G426</f>
        <v>0</v>
      </c>
      <c r="H59" s="233">
        <f>+[4]OTCHET!H422+[4]OTCHET!H423+[4]OTCHET!H424+[4]OTCHET!H425+[4]OTCHET!H426</f>
        <v>0</v>
      </c>
      <c r="I59" s="233">
        <f>+[4]OTCHET!I422+[4]OTCHET!I423+[4]OTCHET!I424+[4]OTCHET!I425+[4]OTCHET!I426</f>
        <v>0</v>
      </c>
      <c r="J59" s="234">
        <f>+[4]OTCHET!J422+[4]OTCHET!J423+[4]OTCHET!J424+[4]OTCHET!J425+[4]OTCHET!J426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[4]OTCHET!E405</f>
        <v>0</v>
      </c>
      <c r="F60" s="237">
        <f t="shared" si="1"/>
        <v>0</v>
      </c>
      <c r="G60" s="238">
        <f>[4]OTCHET!G405</f>
        <v>0</v>
      </c>
      <c r="H60" s="239">
        <f>[4]OTCHET!H405</f>
        <v>0</v>
      </c>
      <c r="I60" s="239">
        <f>[4]OTCHET!I405</f>
        <v>0</v>
      </c>
      <c r="J60" s="240">
        <f>[4]OTCHET!J405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[4]OTCHET!E412</f>
        <v>0</v>
      </c>
      <c r="F62" s="158">
        <f t="shared" si="1"/>
        <v>0</v>
      </c>
      <c r="G62" s="159">
        <f>[4]OTCHET!G412</f>
        <v>0</v>
      </c>
      <c r="H62" s="160">
        <f>[4]OTCHET!H412</f>
        <v>0</v>
      </c>
      <c r="I62" s="160">
        <f>[4]OTCHET!I412</f>
        <v>0</v>
      </c>
      <c r="J62" s="161">
        <f>[4]OTCHET!J412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+[4]OTCHET!E249</f>
        <v>0</v>
      </c>
      <c r="F63" s="246">
        <f t="shared" si="1"/>
        <v>0</v>
      </c>
      <c r="G63" s="247">
        <f>+[4]OTCHET!G249</f>
        <v>0</v>
      </c>
      <c r="H63" s="248">
        <f>+[4]OTCHET!H249</f>
        <v>0</v>
      </c>
      <c r="I63" s="248">
        <f>+[4]OTCHET!I249</f>
        <v>0</v>
      </c>
      <c r="J63" s="249">
        <f>+[4]OTCHET!J249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96336</v>
      </c>
      <c r="G64" s="253">
        <f t="shared" si="7"/>
        <v>0</v>
      </c>
      <c r="H64" s="254">
        <f t="shared" si="7"/>
        <v>0</v>
      </c>
      <c r="I64" s="254">
        <f t="shared" si="7"/>
        <v>0</v>
      </c>
      <c r="J64" s="255">
        <f t="shared" si="7"/>
        <v>96336</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-96336</v>
      </c>
      <c r="G66" s="262">
        <f t="shared" ref="G66" si="9">SUM(+G68+G76+G77+G84+G85+G86+G89+G90+G91+G92+G93+G94+G95)</f>
        <v>0</v>
      </c>
      <c r="H66" s="263">
        <f>SUM(+H68+H76+H77+H84+H85+H86+H89+H90+H91+H92+H93+H94+H95)</f>
        <v>0</v>
      </c>
      <c r="I66" s="263">
        <f>SUM(+I68+I76+I77+I84+I85+I86+I89+I90+I91+I92+I93+I94+I95)</f>
        <v>0</v>
      </c>
      <c r="J66" s="264">
        <f>SUM(+J68+J76+J77+J84+J85+J86+J89+J90+J91+J92+J93+J94+J95)</f>
        <v>-96336</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+[4]OTCHET!E482+[4]OTCHET!E483+[4]OTCHET!E486+[4]OTCHET!E487+[4]OTCHET!E490+[4]OTCHET!E491+[4]OTCHET!E495</f>
        <v>0</v>
      </c>
      <c r="F69" s="272">
        <f t="shared" si="1"/>
        <v>0</v>
      </c>
      <c r="G69" s="273">
        <f>+[4]OTCHET!G482+[4]OTCHET!G483+[4]OTCHET!G486+[4]OTCHET!G487+[4]OTCHET!G490+[4]OTCHET!G491+[4]OTCHET!G495</f>
        <v>0</v>
      </c>
      <c r="H69" s="274">
        <f>+[4]OTCHET!H482+[4]OTCHET!H483+[4]OTCHET!H486+[4]OTCHET!H487+[4]OTCHET!H490+[4]OTCHET!H491+[4]OTCHET!H495</f>
        <v>0</v>
      </c>
      <c r="I69" s="274">
        <f>+[4]OTCHET!I482+[4]OTCHET!I483+[4]OTCHET!I486+[4]OTCHET!I487+[4]OTCHET!I490+[4]OTCHET!I491+[4]OTCHET!I495</f>
        <v>0</v>
      </c>
      <c r="J69" s="275">
        <f>+[4]OTCHET!J482+[4]OTCHET!J483+[4]OTCHET!J486+[4]OTCHET!J487+[4]OTCHET!J490+[4]OTCHET!J491+[4]OTCHET!J495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+[4]OTCHET!E484+[4]OTCHET!E485+[4]OTCHET!E488+[4]OTCHET!E489+[4]OTCHET!E492+[4]OTCHET!E493+[4]OTCHET!E494+[4]OTCHET!E496</f>
        <v>0</v>
      </c>
      <c r="F70" s="277">
        <f t="shared" si="1"/>
        <v>0</v>
      </c>
      <c r="G70" s="278">
        <f>+[4]OTCHET!G484+[4]OTCHET!G485+[4]OTCHET!G488+[4]OTCHET!G489+[4]OTCHET!G492+[4]OTCHET!G493+[4]OTCHET!G494+[4]OTCHET!G496</f>
        <v>0</v>
      </c>
      <c r="H70" s="279">
        <f>+[4]OTCHET!H484+[4]OTCHET!H485+[4]OTCHET!H488+[4]OTCHET!H489+[4]OTCHET!H492+[4]OTCHET!H493+[4]OTCHET!H494+[4]OTCHET!H496</f>
        <v>0</v>
      </c>
      <c r="I70" s="279">
        <f>+[4]OTCHET!I484+[4]OTCHET!I485+[4]OTCHET!I488+[4]OTCHET!I489+[4]OTCHET!I492+[4]OTCHET!I493+[4]OTCHET!I494+[4]OTCHET!I496</f>
        <v>0</v>
      </c>
      <c r="J70" s="280">
        <f>+[4]OTCHET!J484+[4]OTCHET!J485+[4]OTCHET!J488+[4]OTCHET!J489+[4]OTCHET!J492+[4]OTCHET!J493+[4]OTCHET!J494+[4]OTCHET!J496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+[4]OTCHET!E497</f>
        <v>0</v>
      </c>
      <c r="F71" s="277">
        <f t="shared" si="1"/>
        <v>0</v>
      </c>
      <c r="G71" s="278">
        <f>+[4]OTCHET!G497</f>
        <v>0</v>
      </c>
      <c r="H71" s="279">
        <f>+[4]OTCHET!H497</f>
        <v>0</v>
      </c>
      <c r="I71" s="279">
        <f>+[4]OTCHET!I497</f>
        <v>0</v>
      </c>
      <c r="J71" s="280">
        <f>+[4]OTCHET!J497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+[4]OTCHET!E502</f>
        <v>0</v>
      </c>
      <c r="F72" s="277">
        <f t="shared" si="1"/>
        <v>0</v>
      </c>
      <c r="G72" s="278">
        <f>+[4]OTCHET!G502</f>
        <v>0</v>
      </c>
      <c r="H72" s="279">
        <f>+[4]OTCHET!H502</f>
        <v>0</v>
      </c>
      <c r="I72" s="279">
        <f>+[4]OTCHET!I502</f>
        <v>0</v>
      </c>
      <c r="J72" s="280">
        <f>+[4]OTCHET!J502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+[4]OTCHET!E542</f>
        <v>0</v>
      </c>
      <c r="F73" s="277">
        <f t="shared" si="1"/>
        <v>0</v>
      </c>
      <c r="G73" s="278">
        <f>+[4]OTCHET!G542</f>
        <v>0</v>
      </c>
      <c r="H73" s="279">
        <f>+[4]OTCHET!H542</f>
        <v>0</v>
      </c>
      <c r="I73" s="279">
        <f>+[4]OTCHET!I542</f>
        <v>0</v>
      </c>
      <c r="J73" s="280">
        <f>+[4]OTCHET!J542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+[4]OTCHET!E581+[4]OTCHET!E582</f>
        <v>0</v>
      </c>
      <c r="F74" s="277">
        <f t="shared" si="1"/>
        <v>0</v>
      </c>
      <c r="G74" s="278">
        <f>+[4]OTCHET!G581+[4]OTCHET!G582</f>
        <v>0</v>
      </c>
      <c r="H74" s="279">
        <f>+[4]OTCHET!H581+[4]OTCHET!H582</f>
        <v>0</v>
      </c>
      <c r="I74" s="279">
        <f>+[4]OTCHET!I581+[4]OTCHET!I582</f>
        <v>0</v>
      </c>
      <c r="J74" s="280">
        <f>+[4]OTCHET!J581+[4]OTCHET!J582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+[4]OTCHET!E583+[4]OTCHET!E584+[4]OTCHET!E585</f>
        <v>0</v>
      </c>
      <c r="F75" s="283">
        <f t="shared" si="1"/>
        <v>0</v>
      </c>
      <c r="G75" s="284">
        <f>+[4]OTCHET!G583+[4]OTCHET!G584+[4]OTCHET!G585</f>
        <v>0</v>
      </c>
      <c r="H75" s="285">
        <f>+[4]OTCHET!H583+[4]OTCHET!H584+[4]OTCHET!H585</f>
        <v>0</v>
      </c>
      <c r="I75" s="285">
        <f>+[4]OTCHET!I583+[4]OTCHET!I584+[4]OTCHET!I585</f>
        <v>0</v>
      </c>
      <c r="J75" s="286">
        <f>+[4]OTCHET!J583+[4]OTCHET!J584+[4]OTCHET!J585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[4]OTCHET!E461</f>
        <v>0</v>
      </c>
      <c r="F76" s="223">
        <f t="shared" si="1"/>
        <v>0</v>
      </c>
      <c r="G76" s="224">
        <f>[4]OTCHET!G461</f>
        <v>0</v>
      </c>
      <c r="H76" s="225">
        <f>[4]OTCHET!H461</f>
        <v>0</v>
      </c>
      <c r="I76" s="225">
        <f>[4]OTCHET!I461</f>
        <v>0</v>
      </c>
      <c r="J76" s="226">
        <f>[4]OTCHET!J461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+[4]OTCHET!E466+[4]OTCHET!E469</f>
        <v>0</v>
      </c>
      <c r="F78" s="272">
        <f t="shared" si="1"/>
        <v>0</v>
      </c>
      <c r="G78" s="273">
        <f>+[4]OTCHET!G466+[4]OTCHET!G469</f>
        <v>0</v>
      </c>
      <c r="H78" s="274">
        <f>+[4]OTCHET!H466+[4]OTCHET!H469</f>
        <v>0</v>
      </c>
      <c r="I78" s="274">
        <f>+[4]OTCHET!I466+[4]OTCHET!I469</f>
        <v>0</v>
      </c>
      <c r="J78" s="275">
        <f>+[4]OTCHET!J466+[4]OTCHET!J469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+[4]OTCHET!E467+[4]OTCHET!E470</f>
        <v>0</v>
      </c>
      <c r="F79" s="277">
        <f t="shared" si="1"/>
        <v>0</v>
      </c>
      <c r="G79" s="278">
        <f>+[4]OTCHET!G467+[4]OTCHET!G470</f>
        <v>0</v>
      </c>
      <c r="H79" s="279">
        <f>+[4]OTCHET!H467+[4]OTCHET!H470</f>
        <v>0</v>
      </c>
      <c r="I79" s="279">
        <f>+[4]OTCHET!I467+[4]OTCHET!I470</f>
        <v>0</v>
      </c>
      <c r="J79" s="280">
        <f>+[4]OTCHET!J467+[4]OTCHET!J470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[4]OTCHET!E471</f>
        <v>0</v>
      </c>
      <c r="F80" s="277">
        <f t="shared" si="1"/>
        <v>0</v>
      </c>
      <c r="G80" s="278">
        <f>[4]OTCHET!G471</f>
        <v>0</v>
      </c>
      <c r="H80" s="279">
        <f>[4]OTCHET!H471</f>
        <v>0</v>
      </c>
      <c r="I80" s="279">
        <f>[4]OTCHET!I471</f>
        <v>0</v>
      </c>
      <c r="J80" s="280">
        <f>[4]OTCHET!J471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+[4]OTCHET!E479</f>
        <v>0</v>
      </c>
      <c r="F82" s="277">
        <f t="shared" si="1"/>
        <v>0</v>
      </c>
      <c r="G82" s="278">
        <f>+[4]OTCHET!G479</f>
        <v>0</v>
      </c>
      <c r="H82" s="279">
        <f>+[4]OTCHET!H479</f>
        <v>0</v>
      </c>
      <c r="I82" s="279">
        <f>+[4]OTCHET!I479</f>
        <v>0</v>
      </c>
      <c r="J82" s="280">
        <f>+[4]OTCHET!J479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+[4]OTCHET!E480</f>
        <v>0</v>
      </c>
      <c r="F83" s="283">
        <f t="shared" si="1"/>
        <v>0</v>
      </c>
      <c r="G83" s="284">
        <f>+[4]OTCHET!G480</f>
        <v>0</v>
      </c>
      <c r="H83" s="285">
        <f>+[4]OTCHET!H480</f>
        <v>0</v>
      </c>
      <c r="I83" s="285">
        <f>+[4]OTCHET!I480</f>
        <v>0</v>
      </c>
      <c r="J83" s="286">
        <f>+[4]OTCHET!J480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[4]OTCHET!E535</f>
        <v>0</v>
      </c>
      <c r="F84" s="223">
        <f t="shared" si="1"/>
        <v>0</v>
      </c>
      <c r="G84" s="224">
        <f>[4]OTCHET!G535</f>
        <v>0</v>
      </c>
      <c r="H84" s="225">
        <f>[4]OTCHET!H535</f>
        <v>0</v>
      </c>
      <c r="I84" s="225">
        <f>[4]OTCHET!I535</f>
        <v>0</v>
      </c>
      <c r="J84" s="226">
        <f>[4]OTCHET!J535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[4]OTCHET!E536</f>
        <v>0</v>
      </c>
      <c r="F85" s="227">
        <f t="shared" si="1"/>
        <v>0</v>
      </c>
      <c r="G85" s="228">
        <f>[4]OTCHET!G536</f>
        <v>0</v>
      </c>
      <c r="H85" s="229">
        <f>[4]OTCHET!H536</f>
        <v>0</v>
      </c>
      <c r="I85" s="229">
        <f>[4]OTCHET!I536</f>
        <v>0</v>
      </c>
      <c r="J85" s="230">
        <f>[4]OTCHET!J536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-99400</v>
      </c>
      <c r="G86" s="232">
        <f t="shared" ref="G86" si="15">+G87+G88</f>
        <v>0</v>
      </c>
      <c r="H86" s="233">
        <f>+H87+H88</f>
        <v>0</v>
      </c>
      <c r="I86" s="233">
        <f>+I87+I88</f>
        <v>0</v>
      </c>
      <c r="J86" s="234">
        <f>+J87+J88</f>
        <v>-99400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+[4]OTCHET!E503+[4]OTCHET!E512+[4]OTCHET!E516+[4]OTCHET!E543</f>
        <v>0</v>
      </c>
      <c r="F87" s="272">
        <f t="shared" si="1"/>
        <v>0</v>
      </c>
      <c r="G87" s="273">
        <f>+[4]OTCHET!G503+[4]OTCHET!G512+[4]OTCHET!G516+[4]OTCHET!G543</f>
        <v>0</v>
      </c>
      <c r="H87" s="274">
        <f>+[4]OTCHET!H503+[4]OTCHET!H512+[4]OTCHET!H516+[4]OTCHET!H543</f>
        <v>0</v>
      </c>
      <c r="I87" s="274">
        <f>+[4]OTCHET!I503+[4]OTCHET!I512+[4]OTCHET!I516+[4]OTCHET!I543</f>
        <v>0</v>
      </c>
      <c r="J87" s="275">
        <f>+[4]OTCHET!J503+[4]OTCHET!J512+[4]OTCHET!J516+[4]OTCHET!J543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+[4]OTCHET!E521+[4]OTCHET!E524+[4]OTCHET!E544</f>
        <v>0</v>
      </c>
      <c r="F88" s="283">
        <f t="shared" si="1"/>
        <v>-99400</v>
      </c>
      <c r="G88" s="284">
        <f>+[4]OTCHET!G521+[4]OTCHET!G524+[4]OTCHET!G544</f>
        <v>0</v>
      </c>
      <c r="H88" s="285">
        <f>+[4]OTCHET!H521+[4]OTCHET!H524+[4]OTCHET!H544</f>
        <v>0</v>
      </c>
      <c r="I88" s="285">
        <f>+[4]OTCHET!I521+[4]OTCHET!I524+[4]OTCHET!I544</f>
        <v>0</v>
      </c>
      <c r="J88" s="286">
        <f>+[4]OTCHET!J521+[4]OTCHET!J524+[4]OTCHET!J544</f>
        <v>-99400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[4]OTCHET!E531</f>
        <v>0</v>
      </c>
      <c r="F89" s="223">
        <f t="shared" ref="F89:F96" si="17">+G89+H89+I89+J89</f>
        <v>3064</v>
      </c>
      <c r="G89" s="224">
        <f>[4]OTCHET!G531</f>
        <v>0</v>
      </c>
      <c r="H89" s="225">
        <f>[4]OTCHET!H531</f>
        <v>0</v>
      </c>
      <c r="I89" s="225">
        <f>[4]OTCHET!I531</f>
        <v>0</v>
      </c>
      <c r="J89" s="226">
        <f>[4]OTCHET!J531</f>
        <v>3064</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+[4]OTCHET!E567+[4]OTCHET!E568+[4]OTCHET!E569+[4]OTCHET!E570+[4]OTCHET!E571+[4]OTCHET!E572</f>
        <v>0</v>
      </c>
      <c r="F90" s="227">
        <f t="shared" si="17"/>
        <v>0</v>
      </c>
      <c r="G90" s="228">
        <f>+[4]OTCHET!G567+[4]OTCHET!G568+[4]OTCHET!G569+[4]OTCHET!G570+[4]OTCHET!G571+[4]OTCHET!G572</f>
        <v>0</v>
      </c>
      <c r="H90" s="229">
        <f>+[4]OTCHET!H567+[4]OTCHET!H568+[4]OTCHET!H569+[4]OTCHET!H570+[4]OTCHET!H571+[4]OTCHET!H572</f>
        <v>0</v>
      </c>
      <c r="I90" s="229">
        <f>+[4]OTCHET!I567+[4]OTCHET!I568+[4]OTCHET!I569+[4]OTCHET!I570+[4]OTCHET!I571+[4]OTCHET!I572</f>
        <v>0</v>
      </c>
      <c r="J90" s="230">
        <f>+[4]OTCHET!J567+[4]OTCHET!J568+[4]OTCHET!J569+[4]OTCHET!J570+[4]OTCHET!J571+[4]OTCHET!J572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+[4]OTCHET!E573+[4]OTCHET!E574+[4]OTCHET!E575+[4]OTCHET!E576+[4]OTCHET!E577+[4]OTCHET!E578+[4]OTCHET!E579</f>
        <v>0</v>
      </c>
      <c r="F91" s="135">
        <f t="shared" si="17"/>
        <v>0</v>
      </c>
      <c r="G91" s="136">
        <f>+[4]OTCHET!G573+[4]OTCHET!G574+[4]OTCHET!G575+[4]OTCHET!G576+[4]OTCHET!G577+[4]OTCHET!G578+[4]OTCHET!G579</f>
        <v>0</v>
      </c>
      <c r="H91" s="137">
        <f>+[4]OTCHET!H573+[4]OTCHET!H574+[4]OTCHET!H575+[4]OTCHET!H576+[4]OTCHET!H577+[4]OTCHET!H578+[4]OTCHET!H579</f>
        <v>0</v>
      </c>
      <c r="I91" s="137">
        <f>+[4]OTCHET!I573+[4]OTCHET!I574+[4]OTCHET!I575+[4]OTCHET!I576+[4]OTCHET!I577+[4]OTCHET!I578+[4]OTCHET!I579</f>
        <v>0</v>
      </c>
      <c r="J91" s="138">
        <f>+[4]OTCHET!J573+[4]OTCHET!J574+[4]OTCHET!J575+[4]OTCHET!J576+[4]OTCHET!J577+[4]OTCHET!J578+[4]OTCHET!J579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+[4]OTCHET!E580</f>
        <v>0</v>
      </c>
      <c r="F92" s="135">
        <f t="shared" si="17"/>
        <v>0</v>
      </c>
      <c r="G92" s="136">
        <f>+[4]OTCHET!G580</f>
        <v>0</v>
      </c>
      <c r="H92" s="137">
        <f>+[4]OTCHET!H580</f>
        <v>0</v>
      </c>
      <c r="I92" s="137">
        <f>+[4]OTCHET!I580</f>
        <v>0</v>
      </c>
      <c r="J92" s="138">
        <f>+[4]OTCHET!J580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+[4]OTCHET!E587+[4]OTCHET!E588</f>
        <v>0</v>
      </c>
      <c r="F93" s="135">
        <f t="shared" si="17"/>
        <v>0</v>
      </c>
      <c r="G93" s="136">
        <f>+[4]OTCHET!G587+[4]OTCHET!G588</f>
        <v>0</v>
      </c>
      <c r="H93" s="137">
        <f>+[4]OTCHET!H587+[4]OTCHET!H588</f>
        <v>0</v>
      </c>
      <c r="I93" s="137">
        <f>+[4]OTCHET!I587+[4]OTCHET!I588</f>
        <v>0</v>
      </c>
      <c r="J93" s="138">
        <f>+[4]OTCHET!J587+[4]OTCHET!J588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+[4]OTCHET!E589+[4]OTCHET!E590</f>
        <v>0</v>
      </c>
      <c r="F94" s="135">
        <f t="shared" si="17"/>
        <v>0</v>
      </c>
      <c r="G94" s="136">
        <f>+[4]OTCHET!G589+[4]OTCHET!G590</f>
        <v>0</v>
      </c>
      <c r="H94" s="137">
        <f>+[4]OTCHET!H589+[4]OTCHET!H590</f>
        <v>0</v>
      </c>
      <c r="I94" s="137">
        <f>+[4]OTCHET!I589+[4]OTCHET!I590</f>
        <v>0</v>
      </c>
      <c r="J94" s="138">
        <f>+[4]OTCHET!J589+[4]OTCHET!J590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[4]OTCHET!E591</f>
        <v>0</v>
      </c>
      <c r="F95" s="97">
        <f t="shared" si="17"/>
        <v>0</v>
      </c>
      <c r="G95" s="98">
        <f>[4]OTCHET!G591</f>
        <v>0</v>
      </c>
      <c r="H95" s="99">
        <f>[4]OTCHET!H591</f>
        <v>0</v>
      </c>
      <c r="I95" s="99">
        <f>[4]OTCHET!I591</f>
        <v>0</v>
      </c>
      <c r="J95" s="100">
        <f>[4]OTCHET!J591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+[4]OTCHET!E594</f>
        <v>0</v>
      </c>
      <c r="F96" s="293">
        <f t="shared" si="17"/>
        <v>0</v>
      </c>
      <c r="G96" s="294">
        <f>+[4]OTCHET!G594</f>
        <v>0</v>
      </c>
      <c r="H96" s="295">
        <f>+[4]OTCHET!H594</f>
        <v>0</v>
      </c>
      <c r="I96" s="295">
        <f>+[4]OTCHET!I594</f>
        <v>0</v>
      </c>
      <c r="J96" s="296">
        <f>+[4]OTCHET!J594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+[4]OTCHET!H605</f>
        <v>rosi_hristeva_au@abv.bg</v>
      </c>
      <c r="C107" s="300"/>
      <c r="D107" s="300"/>
      <c r="E107" s="24"/>
      <c r="F107" s="304"/>
      <c r="G107" s="31" t="str">
        <f>+[4]OTCHET!E605</f>
        <v>032/654331</v>
      </c>
      <c r="H107" s="31" t="str">
        <f>+[4]OTCHET!F605</f>
        <v>032/654331</v>
      </c>
      <c r="I107" s="305"/>
      <c r="J107" s="37">
        <f>+[4]OTCHET!B605</f>
        <v>43927</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+[4]OTCHET!D603</f>
        <v>Росица Христева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+[4]OTCHET!G600</f>
        <v>Росица Христева</v>
      </c>
      <c r="F114" s="779"/>
      <c r="G114" s="320"/>
      <c r="H114" s="18"/>
      <c r="I114" s="779" t="str">
        <f>+[4]OTCHET!G603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3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R20" sqref="R20"/>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УНИВЕРСИТЕТ-ПЛОВДИВ</v>
      </c>
      <c r="C11" s="11"/>
      <c r="D11" s="11"/>
      <c r="E11" s="12" t="s">
        <v>0</v>
      </c>
      <c r="F11" s="34">
        <f>[5]OTCHET!F9</f>
        <v>43921</v>
      </c>
      <c r="G11" s="35" t="s">
        <v>1</v>
      </c>
      <c r="H11" s="36">
        <f>+[5]OTCHET!H9</f>
        <v>455464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42</v>
      </c>
      <c r="F15" s="33" t="str">
        <f>[5]OTCHET!F15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37311</v>
      </c>
      <c r="G22" s="88">
        <f t="shared" si="0"/>
        <v>0</v>
      </c>
      <c r="H22" s="89">
        <f t="shared" si="0"/>
        <v>0</v>
      </c>
      <c r="I22" s="89">
        <f t="shared" si="0"/>
        <v>0</v>
      </c>
      <c r="J22" s="90">
        <f t="shared" si="0"/>
        <v>37311</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37311</v>
      </c>
      <c r="G37" s="159">
        <f>[5]OTCHET!G142+[5]OTCHET!G151+[5]OTCHET!G160</f>
        <v>0</v>
      </c>
      <c r="H37" s="160">
        <f>[5]OTCHET!H142+[5]OTCHET!H151+[5]OTCHET!H160</f>
        <v>0</v>
      </c>
      <c r="I37" s="160">
        <f>[5]OTCHET!I142+[5]OTCHET!I151+[5]OTCHET!I160</f>
        <v>0</v>
      </c>
      <c r="J37" s="161">
        <f>[5]OTCHET!J142+[5]OTCHET!J151+[5]OTCHET!J160</f>
        <v>37311</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19217</v>
      </c>
      <c r="G38" s="166">
        <f t="shared" si="4"/>
        <v>0</v>
      </c>
      <c r="H38" s="167">
        <f t="shared" si="4"/>
        <v>0</v>
      </c>
      <c r="I38" s="167">
        <f t="shared" si="4"/>
        <v>0</v>
      </c>
      <c r="J38" s="168">
        <f t="shared" si="4"/>
        <v>19217</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0</v>
      </c>
      <c r="G40" s="45">
        <f>[5]OTCHET!G187</f>
        <v>0</v>
      </c>
      <c r="H40" s="39">
        <f>[5]OTCHET!H187</f>
        <v>0</v>
      </c>
      <c r="I40" s="39">
        <f>[5]OTCHET!I187</f>
        <v>0</v>
      </c>
      <c r="J40" s="40">
        <f>[5]OTCHET!J187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0</v>
      </c>
      <c r="G42" s="47">
        <f>+[5]OTCHET!G196+[5]OTCHET!G204</f>
        <v>0</v>
      </c>
      <c r="H42" s="43">
        <f>+[5]OTCHET!H196+[5]OTCHET!H204</f>
        <v>0</v>
      </c>
      <c r="I42" s="43">
        <f>+[5]OTCHET!I196+[5]OTCHET!I204</f>
        <v>0</v>
      </c>
      <c r="J42" s="44">
        <f>+[5]OTCHET!J196+[5]OTCHET!J204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19217</v>
      </c>
      <c r="G43" s="187">
        <f>+[5]OTCHET!G205+[5]OTCHET!G223+[5]OTCHET!G271</f>
        <v>0</v>
      </c>
      <c r="H43" s="188">
        <f>+[5]OTCHET!H205+[5]OTCHET!H223+[5]OTCHET!H271</f>
        <v>0</v>
      </c>
      <c r="I43" s="188">
        <f>+[5]OTCHET!I205+[5]OTCHET!I223+[5]OTCHET!I271</f>
        <v>0</v>
      </c>
      <c r="J43" s="189">
        <f>+[5]OTCHET!J205+[5]OTCHET!J223+[5]OTCHET!J271</f>
        <v>19217</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0</v>
      </c>
      <c r="G46" s="187">
        <f>+[5]OTCHET!G255+[5]OTCHET!G256+[5]OTCHET!G257+[5]OTCHET!G258</f>
        <v>0</v>
      </c>
      <c r="H46" s="188">
        <f>+[5]OTCHET!H255+[5]OTCHET!H256+[5]OTCHET!H257+[5]OTCHET!H258</f>
        <v>0</v>
      </c>
      <c r="I46" s="188">
        <f>+[5]OTCHET!I255+[5]OTCHET!I256+[5]OTCHET!I257+[5]OTCHET!I258</f>
        <v>0</v>
      </c>
      <c r="J46" s="189">
        <f>+[5]OTCHET!J255+[5]OTCHET!J256+[5]OTCHET!J257+[5]OTCHET!J258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0</v>
      </c>
      <c r="G47" s="193">
        <f>+[5]OTCHET!G256</f>
        <v>0</v>
      </c>
      <c r="H47" s="194">
        <f>+[5]OTCHET!H256</f>
        <v>0</v>
      </c>
      <c r="I47" s="19">
        <f>+[5]OTCHET!I256</f>
        <v>0</v>
      </c>
      <c r="J47" s="195">
        <f>+[5]OTCHET!J256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2968</v>
      </c>
      <c r="G56" s="220">
        <f t="shared" si="6"/>
        <v>0</v>
      </c>
      <c r="H56" s="221">
        <f t="shared" si="6"/>
        <v>0</v>
      </c>
      <c r="I56" s="21">
        <f t="shared" si="6"/>
        <v>0</v>
      </c>
      <c r="J56" s="222">
        <f t="shared" si="6"/>
        <v>2968</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2968</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2968</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21062</v>
      </c>
      <c r="G64" s="253">
        <f t="shared" si="7"/>
        <v>0</v>
      </c>
      <c r="H64" s="254">
        <f t="shared" si="7"/>
        <v>0</v>
      </c>
      <c r="I64" s="254">
        <f t="shared" si="7"/>
        <v>0</v>
      </c>
      <c r="J64" s="255">
        <f t="shared" si="7"/>
        <v>21062</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-21062</v>
      </c>
      <c r="G66" s="262">
        <f t="shared" ref="G66" si="9">SUM(+G68+G76+G77+G84+G85+G86+G89+G90+G91+G92+G93+G94+G95)</f>
        <v>0</v>
      </c>
      <c r="H66" s="263">
        <f>SUM(+H68+H76+H77+H84+H85+H86+H89+H90+H91+H92+H93+H94+H95)</f>
        <v>0</v>
      </c>
      <c r="I66" s="263">
        <f>SUM(+I68+I76+I77+I84+I85+I86+I89+I90+I91+I92+I93+I94+I95)</f>
        <v>0</v>
      </c>
      <c r="J66" s="264">
        <f>SUM(+J68+J76+J77+J84+J85+J86+J89+J90+J91+J92+J93+J94+J95)</f>
        <v>-21062</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-21062</v>
      </c>
      <c r="G86" s="232">
        <f t="shared" ref="G86" si="15">+G87+G88</f>
        <v>0</v>
      </c>
      <c r="H86" s="233">
        <f>+H87+H88</f>
        <v>0</v>
      </c>
      <c r="I86" s="233">
        <f>+I87+I88</f>
        <v>0</v>
      </c>
      <c r="J86" s="234">
        <f>+J87+J88</f>
        <v>-21062</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-21062</v>
      </c>
      <c r="G88" s="284">
        <f>+[5]OTCHET!G521+[5]OTCHET!G524+[5]OTCHET!G544</f>
        <v>0</v>
      </c>
      <c r="H88" s="285">
        <f>+[5]OTCHET!H521+[5]OTCHET!H524+[5]OTCHET!H544</f>
        <v>0</v>
      </c>
      <c r="I88" s="285">
        <f>+[5]OTCHET!I521+[5]OTCHET!I524+[5]OTCHET!I544</f>
        <v>0</v>
      </c>
      <c r="J88" s="286">
        <f>+[5]OTCHET!J521+[5]OTCHET!J524+[5]OTCHET!J544</f>
        <v>-21062</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0</v>
      </c>
      <c r="G89" s="224">
        <f>[5]OTCHET!G531</f>
        <v>0</v>
      </c>
      <c r="H89" s="225">
        <f>[5]OTCHET!H531</f>
        <v>0</v>
      </c>
      <c r="I89" s="225">
        <f>[5]OTCHET!I531</f>
        <v>0</v>
      </c>
      <c r="J89" s="226">
        <f>[5]OTCHET!J531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rosi_hristeva_au@abv.bg</v>
      </c>
      <c r="C107" s="300"/>
      <c r="D107" s="300"/>
      <c r="E107" s="24"/>
      <c r="F107" s="304"/>
      <c r="G107" s="31" t="str">
        <f>+[5]OTCHET!E605</f>
        <v>032/654331</v>
      </c>
      <c r="H107" s="31" t="str">
        <f>+[5]OTCHET!F605</f>
        <v>032/654331</v>
      </c>
      <c r="I107" s="305"/>
      <c r="J107" s="37">
        <f>+[5]OTCHET!B605</f>
        <v>43927</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Росица Христева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Росица Христева</v>
      </c>
      <c r="F114" s="779"/>
      <c r="G114" s="320"/>
      <c r="H114" s="18"/>
      <c r="I114" s="779" t="str">
        <f>+[5]OTCHET!G603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2025-04-26T08:47:09Z</dcterms:modified>
</cp:coreProperties>
</file>