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БЮДЖЕТ" sheetId="1" r:id="rId1"/>
    <sheet name="к.33" sheetId="2" r:id="rId2"/>
    <sheet name="СЕС-ДЕС" sheetId="3" r:id="rId3"/>
    <sheet name="СЕС-КСФ" sheetId="4" r:id="rId4"/>
  </sheets>
  <externalReferences>
    <externalReference r:id="rId5"/>
    <externalReference r:id="rId6"/>
    <externalReference r:id="rId7"/>
  </externalReferences>
  <definedNames>
    <definedName name="SMETKA">[1]list!$A$2:$C$7</definedName>
  </definedNames>
  <calcPr calcId="145621"/>
</workbook>
</file>

<file path=xl/calcChain.xml><?xml version="1.0" encoding="utf-8"?>
<calcChain xmlns="http://schemas.openxmlformats.org/spreadsheetml/2006/main">
  <c r="I96" i="4" l="1"/>
  <c r="H96" i="4"/>
  <c r="G96" i="4"/>
  <c r="F96" i="4"/>
  <c r="D96" i="4"/>
  <c r="I95" i="4"/>
  <c r="H95" i="4"/>
  <c r="G95" i="4"/>
  <c r="F95" i="4"/>
  <c r="E95" i="4" s="1"/>
  <c r="D95" i="4"/>
  <c r="I94" i="4"/>
  <c r="H94" i="4"/>
  <c r="G94" i="4"/>
  <c r="F94" i="4"/>
  <c r="D94" i="4"/>
  <c r="I93" i="4"/>
  <c r="H93" i="4"/>
  <c r="G93" i="4"/>
  <c r="F93" i="4"/>
  <c r="E93" i="4" s="1"/>
  <c r="D93" i="4"/>
  <c r="I92" i="4"/>
  <c r="H92" i="4"/>
  <c r="G92" i="4"/>
  <c r="F92" i="4"/>
  <c r="D92" i="4"/>
  <c r="I91" i="4"/>
  <c r="H91" i="4"/>
  <c r="G91" i="4"/>
  <c r="F91" i="4"/>
  <c r="D91" i="4"/>
  <c r="I90" i="4"/>
  <c r="H90" i="4"/>
  <c r="G90" i="4"/>
  <c r="F90" i="4"/>
  <c r="D90" i="4"/>
  <c r="I89" i="4"/>
  <c r="H89" i="4"/>
  <c r="G89" i="4"/>
  <c r="F89" i="4"/>
  <c r="E89" i="4" s="1"/>
  <c r="D89" i="4"/>
  <c r="I88" i="4"/>
  <c r="H88" i="4"/>
  <c r="G88" i="4"/>
  <c r="F88" i="4"/>
  <c r="D88" i="4"/>
  <c r="I87" i="4"/>
  <c r="H87" i="4"/>
  <c r="H86" i="4" s="1"/>
  <c r="G87" i="4"/>
  <c r="F87" i="4"/>
  <c r="D87" i="4"/>
  <c r="I86" i="4"/>
  <c r="D86" i="4"/>
  <c r="I85" i="4"/>
  <c r="H85" i="4"/>
  <c r="G85" i="4"/>
  <c r="F85" i="4"/>
  <c r="D85" i="4"/>
  <c r="I84" i="4"/>
  <c r="H84" i="4"/>
  <c r="G84" i="4"/>
  <c r="F84" i="4"/>
  <c r="D84" i="4"/>
  <c r="I83" i="4"/>
  <c r="H83" i="4"/>
  <c r="G83" i="4"/>
  <c r="F83" i="4"/>
  <c r="E83" i="4" s="1"/>
  <c r="D83" i="4"/>
  <c r="I82" i="4"/>
  <c r="H82" i="4"/>
  <c r="G82" i="4"/>
  <c r="F82" i="4"/>
  <c r="D82" i="4"/>
  <c r="E81" i="4"/>
  <c r="I80" i="4"/>
  <c r="H80" i="4"/>
  <c r="G80" i="4"/>
  <c r="F80" i="4"/>
  <c r="D80" i="4"/>
  <c r="I79" i="4"/>
  <c r="H79" i="4"/>
  <c r="G79" i="4"/>
  <c r="F79" i="4"/>
  <c r="E79" i="4" s="1"/>
  <c r="D79" i="4"/>
  <c r="I78" i="4"/>
  <c r="H78" i="4"/>
  <c r="H77" i="4" s="1"/>
  <c r="G78" i="4"/>
  <c r="F78" i="4"/>
  <c r="D78" i="4"/>
  <c r="D77" i="4" s="1"/>
  <c r="I77" i="4"/>
  <c r="I76" i="4"/>
  <c r="H76" i="4"/>
  <c r="G76" i="4"/>
  <c r="F76" i="4"/>
  <c r="D76" i="4"/>
  <c r="I75" i="4"/>
  <c r="H75" i="4"/>
  <c r="G75" i="4"/>
  <c r="F75" i="4"/>
  <c r="D75" i="4"/>
  <c r="I74" i="4"/>
  <c r="H74" i="4"/>
  <c r="G74" i="4"/>
  <c r="F74" i="4"/>
  <c r="D74" i="4"/>
  <c r="I73" i="4"/>
  <c r="H73" i="4"/>
  <c r="G73" i="4"/>
  <c r="E73" i="4" s="1"/>
  <c r="F73" i="4"/>
  <c r="D73" i="4"/>
  <c r="I72" i="4"/>
  <c r="H72" i="4"/>
  <c r="G72" i="4"/>
  <c r="F72" i="4"/>
  <c r="D72" i="4"/>
  <c r="I71" i="4"/>
  <c r="H71" i="4"/>
  <c r="G71" i="4"/>
  <c r="F71" i="4"/>
  <c r="D71" i="4"/>
  <c r="I70" i="4"/>
  <c r="H70" i="4"/>
  <c r="G70" i="4"/>
  <c r="F70" i="4"/>
  <c r="D70" i="4"/>
  <c r="I69" i="4"/>
  <c r="H69" i="4"/>
  <c r="H68" i="4" s="1"/>
  <c r="G69" i="4"/>
  <c r="F69" i="4"/>
  <c r="F68" i="4" s="1"/>
  <c r="D69" i="4"/>
  <c r="D68" i="4" s="1"/>
  <c r="G68" i="4"/>
  <c r="E67" i="4"/>
  <c r="I63" i="4"/>
  <c r="H63" i="4"/>
  <c r="G63" i="4"/>
  <c r="F63" i="4"/>
  <c r="E63" i="4" s="1"/>
  <c r="D63" i="4"/>
  <c r="I62" i="4"/>
  <c r="H62" i="4"/>
  <c r="G62" i="4"/>
  <c r="F62" i="4"/>
  <c r="E62" i="4" s="1"/>
  <c r="D62" i="4"/>
  <c r="E61" i="4"/>
  <c r="I60" i="4"/>
  <c r="H60" i="4"/>
  <c r="G60" i="4"/>
  <c r="F60" i="4"/>
  <c r="E60" i="4" s="1"/>
  <c r="D60" i="4"/>
  <c r="I59" i="4"/>
  <c r="H59" i="4"/>
  <c r="G59" i="4"/>
  <c r="F59" i="4"/>
  <c r="D59" i="4"/>
  <c r="I58" i="4"/>
  <c r="H58" i="4"/>
  <c r="G58" i="4"/>
  <c r="F58" i="4"/>
  <c r="E58" i="4" s="1"/>
  <c r="D58" i="4"/>
  <c r="I57" i="4"/>
  <c r="I56" i="4" s="1"/>
  <c r="H57" i="4"/>
  <c r="G57" i="4"/>
  <c r="F57" i="4"/>
  <c r="D57" i="4"/>
  <c r="D56" i="4" s="1"/>
  <c r="I55" i="4"/>
  <c r="H55" i="4"/>
  <c r="G55" i="4"/>
  <c r="F55" i="4"/>
  <c r="D55" i="4"/>
  <c r="I54" i="4"/>
  <c r="H54" i="4"/>
  <c r="G54" i="4"/>
  <c r="F54" i="4"/>
  <c r="D54" i="4"/>
  <c r="I53" i="4"/>
  <c r="H53" i="4"/>
  <c r="G53" i="4"/>
  <c r="F53" i="4"/>
  <c r="D53" i="4"/>
  <c r="I52" i="4"/>
  <c r="H52" i="4"/>
  <c r="G52" i="4"/>
  <c r="F52" i="4"/>
  <c r="D52" i="4"/>
  <c r="I51" i="4"/>
  <c r="H51" i="4"/>
  <c r="E51" i="4" s="1"/>
  <c r="G51" i="4"/>
  <c r="F51" i="4"/>
  <c r="D51" i="4"/>
  <c r="I50" i="4"/>
  <c r="H50" i="4"/>
  <c r="G50" i="4"/>
  <c r="F50" i="4"/>
  <c r="D50" i="4"/>
  <c r="I49" i="4"/>
  <c r="H49" i="4"/>
  <c r="G49" i="4"/>
  <c r="F49" i="4"/>
  <c r="D49" i="4"/>
  <c r="I48" i="4"/>
  <c r="H48" i="4"/>
  <c r="G48" i="4"/>
  <c r="F48" i="4"/>
  <c r="D48" i="4"/>
  <c r="I47" i="4"/>
  <c r="H47" i="4"/>
  <c r="E47" i="4" s="1"/>
  <c r="G47" i="4"/>
  <c r="F47" i="4"/>
  <c r="D47" i="4"/>
  <c r="I46" i="4"/>
  <c r="H46" i="4"/>
  <c r="G46" i="4"/>
  <c r="F46" i="4"/>
  <c r="D46" i="4"/>
  <c r="I45" i="4"/>
  <c r="H45" i="4"/>
  <c r="G45" i="4"/>
  <c r="F45" i="4"/>
  <c r="D45" i="4"/>
  <c r="I44" i="4"/>
  <c r="H44" i="4"/>
  <c r="G44" i="4"/>
  <c r="F44" i="4"/>
  <c r="D44" i="4"/>
  <c r="I43" i="4"/>
  <c r="H43" i="4"/>
  <c r="G43" i="4"/>
  <c r="F43" i="4"/>
  <c r="D43" i="4"/>
  <c r="I42" i="4"/>
  <c r="H42" i="4"/>
  <c r="G42" i="4"/>
  <c r="F42" i="4"/>
  <c r="D42" i="4"/>
  <c r="I41" i="4"/>
  <c r="H41" i="4"/>
  <c r="E41" i="4" s="1"/>
  <c r="G41" i="4"/>
  <c r="F41" i="4"/>
  <c r="D41" i="4"/>
  <c r="I40" i="4"/>
  <c r="I39" i="4" s="1"/>
  <c r="I38" i="4" s="1"/>
  <c r="H40" i="4"/>
  <c r="G40" i="4"/>
  <c r="G39" i="4" s="1"/>
  <c r="G38" i="4" s="1"/>
  <c r="F40" i="4"/>
  <c r="D40" i="4"/>
  <c r="D39" i="4" s="1"/>
  <c r="D38" i="4" s="1"/>
  <c r="H39" i="4"/>
  <c r="H38" i="4" s="1"/>
  <c r="I37" i="4"/>
  <c r="H37" i="4"/>
  <c r="G37" i="4"/>
  <c r="F37" i="4"/>
  <c r="D37" i="4"/>
  <c r="I36" i="4"/>
  <c r="H36" i="4"/>
  <c r="G36" i="4"/>
  <c r="F36" i="4"/>
  <c r="D36" i="4"/>
  <c r="E35" i="4"/>
  <c r="E34" i="4"/>
  <c r="I33" i="4"/>
  <c r="H33" i="4"/>
  <c r="G33" i="4"/>
  <c r="F33" i="4"/>
  <c r="D33" i="4"/>
  <c r="I32" i="4"/>
  <c r="H32" i="4"/>
  <c r="E32" i="4" s="1"/>
  <c r="G32" i="4"/>
  <c r="F32" i="4"/>
  <c r="D32" i="4"/>
  <c r="I31" i="4"/>
  <c r="H31" i="4"/>
  <c r="G31" i="4"/>
  <c r="F31" i="4"/>
  <c r="D31" i="4"/>
  <c r="I30" i="4"/>
  <c r="H30" i="4"/>
  <c r="G30" i="4"/>
  <c r="F30" i="4"/>
  <c r="D30" i="4"/>
  <c r="I29" i="4"/>
  <c r="H29" i="4"/>
  <c r="G29" i="4"/>
  <c r="F29" i="4"/>
  <c r="D29" i="4"/>
  <c r="I28" i="4"/>
  <c r="H28" i="4"/>
  <c r="G28" i="4"/>
  <c r="F28" i="4"/>
  <c r="D28" i="4"/>
  <c r="I27" i="4"/>
  <c r="H27" i="4"/>
  <c r="G27" i="4"/>
  <c r="F27" i="4"/>
  <c r="D27" i="4"/>
  <c r="I26" i="4"/>
  <c r="H26" i="4"/>
  <c r="H25" i="4" s="1"/>
  <c r="G26" i="4"/>
  <c r="F26" i="4"/>
  <c r="F25" i="4" s="1"/>
  <c r="D26" i="4"/>
  <c r="G25" i="4"/>
  <c r="E24" i="4"/>
  <c r="I23" i="4"/>
  <c r="H23" i="4"/>
  <c r="G23" i="4"/>
  <c r="F23" i="4"/>
  <c r="D23" i="4"/>
  <c r="G22" i="4"/>
  <c r="E15" i="4"/>
  <c r="D15" i="4"/>
  <c r="E13" i="4"/>
  <c r="D13" i="4"/>
  <c r="H11" i="4"/>
  <c r="G11" i="4"/>
  <c r="E11" i="4"/>
  <c r="I96" i="3"/>
  <c r="H96" i="3"/>
  <c r="G96" i="3"/>
  <c r="F96" i="3"/>
  <c r="D96" i="3"/>
  <c r="I95" i="3"/>
  <c r="H95" i="3"/>
  <c r="G95" i="3"/>
  <c r="F95" i="3"/>
  <c r="D95" i="3"/>
  <c r="I94" i="3"/>
  <c r="H94" i="3"/>
  <c r="G94" i="3"/>
  <c r="F94" i="3"/>
  <c r="E94" i="3" s="1"/>
  <c r="D94" i="3"/>
  <c r="I93" i="3"/>
  <c r="H93" i="3"/>
  <c r="G93" i="3"/>
  <c r="F93" i="3"/>
  <c r="D93" i="3"/>
  <c r="I92" i="3"/>
  <c r="H92" i="3"/>
  <c r="G92" i="3"/>
  <c r="F92" i="3"/>
  <c r="D92" i="3"/>
  <c r="I91" i="3"/>
  <c r="H91" i="3"/>
  <c r="G91" i="3"/>
  <c r="F91" i="3"/>
  <c r="D91" i="3"/>
  <c r="I90" i="3"/>
  <c r="H90" i="3"/>
  <c r="G90" i="3"/>
  <c r="F90" i="3"/>
  <c r="E90" i="3" s="1"/>
  <c r="D90" i="3"/>
  <c r="I89" i="3"/>
  <c r="H89" i="3"/>
  <c r="G89" i="3"/>
  <c r="F89" i="3"/>
  <c r="D89" i="3"/>
  <c r="I88" i="3"/>
  <c r="H88" i="3"/>
  <c r="G88" i="3"/>
  <c r="F88" i="3"/>
  <c r="D88" i="3"/>
  <c r="I87" i="3"/>
  <c r="I86" i="3" s="1"/>
  <c r="H87" i="3"/>
  <c r="G87" i="3"/>
  <c r="F87" i="3"/>
  <c r="D87" i="3"/>
  <c r="D86" i="3" s="1"/>
  <c r="G86" i="3"/>
  <c r="I85" i="3"/>
  <c r="H85" i="3"/>
  <c r="G85" i="3"/>
  <c r="F85" i="3"/>
  <c r="D85" i="3"/>
  <c r="I84" i="3"/>
  <c r="H84" i="3"/>
  <c r="G84" i="3"/>
  <c r="F84" i="3"/>
  <c r="D84" i="3"/>
  <c r="I83" i="3"/>
  <c r="H83" i="3"/>
  <c r="G83" i="3"/>
  <c r="F83" i="3"/>
  <c r="E83" i="3" s="1"/>
  <c r="D83" i="3"/>
  <c r="I82" i="3"/>
  <c r="H82" i="3"/>
  <c r="G82" i="3"/>
  <c r="F82" i="3"/>
  <c r="D82" i="3"/>
  <c r="E81" i="3"/>
  <c r="I80" i="3"/>
  <c r="H80" i="3"/>
  <c r="G80" i="3"/>
  <c r="F80" i="3"/>
  <c r="E80" i="3"/>
  <c r="D80" i="3"/>
  <c r="I79" i="3"/>
  <c r="H79" i="3"/>
  <c r="G79" i="3"/>
  <c r="E79" i="3" s="1"/>
  <c r="F79" i="3"/>
  <c r="D79" i="3"/>
  <c r="I78" i="3"/>
  <c r="H78" i="3"/>
  <c r="E78" i="3" s="1"/>
  <c r="G78" i="3"/>
  <c r="F78" i="3"/>
  <c r="D78" i="3"/>
  <c r="D77" i="3" s="1"/>
  <c r="I76" i="3"/>
  <c r="H76" i="3"/>
  <c r="E76" i="3" s="1"/>
  <c r="G76" i="3"/>
  <c r="F76" i="3"/>
  <c r="D76" i="3"/>
  <c r="I75" i="3"/>
  <c r="H75" i="3"/>
  <c r="G75" i="3"/>
  <c r="F75" i="3"/>
  <c r="D75" i="3"/>
  <c r="I74" i="3"/>
  <c r="H74" i="3"/>
  <c r="G74" i="3"/>
  <c r="F74" i="3"/>
  <c r="E74" i="3" s="1"/>
  <c r="D74" i="3"/>
  <c r="I73" i="3"/>
  <c r="H73" i="3"/>
  <c r="G73" i="3"/>
  <c r="F73" i="3"/>
  <c r="D73" i="3"/>
  <c r="I72" i="3"/>
  <c r="H72" i="3"/>
  <c r="G72" i="3"/>
  <c r="F72" i="3"/>
  <c r="E72" i="3" s="1"/>
  <c r="D72" i="3"/>
  <c r="I71" i="3"/>
  <c r="H71" i="3"/>
  <c r="G71" i="3"/>
  <c r="F71" i="3"/>
  <c r="D71" i="3"/>
  <c r="I70" i="3"/>
  <c r="I68" i="3" s="1"/>
  <c r="H70" i="3"/>
  <c r="G70" i="3"/>
  <c r="F70" i="3"/>
  <c r="D70" i="3"/>
  <c r="I69" i="3"/>
  <c r="H69" i="3"/>
  <c r="G69" i="3"/>
  <c r="E69" i="3" s="1"/>
  <c r="F69" i="3"/>
  <c r="D69" i="3"/>
  <c r="D68" i="3" s="1"/>
  <c r="F68" i="3"/>
  <c r="E67" i="3"/>
  <c r="I63" i="3"/>
  <c r="H63" i="3"/>
  <c r="G63" i="3"/>
  <c r="E63" i="3" s="1"/>
  <c r="F63" i="3"/>
  <c r="D63" i="3"/>
  <c r="I62" i="3"/>
  <c r="H62" i="3"/>
  <c r="E62" i="3" s="1"/>
  <c r="G62" i="3"/>
  <c r="F62" i="3"/>
  <c r="D62" i="3"/>
  <c r="E61" i="3"/>
  <c r="I60" i="3"/>
  <c r="H60" i="3"/>
  <c r="G60" i="3"/>
  <c r="F60" i="3"/>
  <c r="D60" i="3"/>
  <c r="I59" i="3"/>
  <c r="H59" i="3"/>
  <c r="G59" i="3"/>
  <c r="F59" i="3"/>
  <c r="D59" i="3"/>
  <c r="I58" i="3"/>
  <c r="H58" i="3"/>
  <c r="G58" i="3"/>
  <c r="F58" i="3"/>
  <c r="D58" i="3"/>
  <c r="D56" i="3" s="1"/>
  <c r="I57" i="3"/>
  <c r="H57" i="3"/>
  <c r="G57" i="3"/>
  <c r="G56" i="3" s="1"/>
  <c r="F57" i="3"/>
  <c r="E57" i="3" s="1"/>
  <c r="D57" i="3"/>
  <c r="I55" i="3"/>
  <c r="H55" i="3"/>
  <c r="G55" i="3"/>
  <c r="F55" i="3"/>
  <c r="D55" i="3"/>
  <c r="I54" i="3"/>
  <c r="H54" i="3"/>
  <c r="G54" i="3"/>
  <c r="F54" i="3"/>
  <c r="E54" i="3" s="1"/>
  <c r="D54" i="3"/>
  <c r="I53" i="3"/>
  <c r="H53" i="3"/>
  <c r="G53" i="3"/>
  <c r="F53" i="3"/>
  <c r="D53" i="3"/>
  <c r="I52" i="3"/>
  <c r="H52" i="3"/>
  <c r="G52" i="3"/>
  <c r="F52" i="3"/>
  <c r="D52" i="3"/>
  <c r="I51" i="3"/>
  <c r="H51" i="3"/>
  <c r="G51" i="3"/>
  <c r="F51" i="3"/>
  <c r="D51" i="3"/>
  <c r="I50" i="3"/>
  <c r="H50" i="3"/>
  <c r="G50" i="3"/>
  <c r="F50" i="3"/>
  <c r="E50" i="3" s="1"/>
  <c r="D50" i="3"/>
  <c r="I49" i="3"/>
  <c r="H49" i="3"/>
  <c r="G49" i="3"/>
  <c r="F49" i="3"/>
  <c r="D49" i="3"/>
  <c r="I48" i="3"/>
  <c r="H48" i="3"/>
  <c r="G48" i="3"/>
  <c r="F48" i="3"/>
  <c r="D48" i="3"/>
  <c r="I47" i="3"/>
  <c r="H47" i="3"/>
  <c r="G47" i="3"/>
  <c r="F47" i="3"/>
  <c r="D47" i="3"/>
  <c r="I46" i="3"/>
  <c r="H46" i="3"/>
  <c r="G46" i="3"/>
  <c r="F46" i="3"/>
  <c r="E46" i="3" s="1"/>
  <c r="D46" i="3"/>
  <c r="I45" i="3"/>
  <c r="H45" i="3"/>
  <c r="G45" i="3"/>
  <c r="F45" i="3"/>
  <c r="D45" i="3"/>
  <c r="I44" i="3"/>
  <c r="H44" i="3"/>
  <c r="G44" i="3"/>
  <c r="F44" i="3"/>
  <c r="D44" i="3"/>
  <c r="I43" i="3"/>
  <c r="H43" i="3"/>
  <c r="G43" i="3"/>
  <c r="F43" i="3"/>
  <c r="D43" i="3"/>
  <c r="I42" i="3"/>
  <c r="H42" i="3"/>
  <c r="G42" i="3"/>
  <c r="F42" i="3"/>
  <c r="E42" i="3" s="1"/>
  <c r="D42" i="3"/>
  <c r="I41" i="3"/>
  <c r="H41" i="3"/>
  <c r="G41" i="3"/>
  <c r="F41" i="3"/>
  <c r="D41" i="3"/>
  <c r="I40" i="3"/>
  <c r="I39" i="3" s="1"/>
  <c r="H40" i="3"/>
  <c r="H39" i="3" s="1"/>
  <c r="H38" i="3" s="1"/>
  <c r="G40" i="3"/>
  <c r="F40" i="3"/>
  <c r="D40" i="3"/>
  <c r="D39" i="3" s="1"/>
  <c r="G39" i="3"/>
  <c r="G38" i="3" s="1"/>
  <c r="I37" i="3"/>
  <c r="H37" i="3"/>
  <c r="G37" i="3"/>
  <c r="F37" i="3"/>
  <c r="D37" i="3"/>
  <c r="I36" i="3"/>
  <c r="H36" i="3"/>
  <c r="G36" i="3"/>
  <c r="F36" i="3"/>
  <c r="D36" i="3"/>
  <c r="E35" i="3"/>
  <c r="E34" i="3"/>
  <c r="I33" i="3"/>
  <c r="H33" i="3"/>
  <c r="G33" i="3"/>
  <c r="F33" i="3"/>
  <c r="D33" i="3"/>
  <c r="I32" i="3"/>
  <c r="H32" i="3"/>
  <c r="H25" i="3" s="1"/>
  <c r="G32" i="3"/>
  <c r="F32" i="3"/>
  <c r="D32" i="3"/>
  <c r="I31" i="3"/>
  <c r="I25" i="3" s="1"/>
  <c r="I22" i="3" s="1"/>
  <c r="H31" i="3"/>
  <c r="G31" i="3"/>
  <c r="F31" i="3"/>
  <c r="D31" i="3"/>
  <c r="I30" i="3"/>
  <c r="H30" i="3"/>
  <c r="G30" i="3"/>
  <c r="F30" i="3"/>
  <c r="E30" i="3" s="1"/>
  <c r="D30" i="3"/>
  <c r="I29" i="3"/>
  <c r="H29" i="3"/>
  <c r="G29" i="3"/>
  <c r="F29" i="3"/>
  <c r="D29" i="3"/>
  <c r="I28" i="3"/>
  <c r="H28" i="3"/>
  <c r="G28" i="3"/>
  <c r="F28" i="3"/>
  <c r="D28" i="3"/>
  <c r="I27" i="3"/>
  <c r="H27" i="3"/>
  <c r="G27" i="3"/>
  <c r="F27" i="3"/>
  <c r="D27" i="3"/>
  <c r="I26" i="3"/>
  <c r="H26" i="3"/>
  <c r="G26" i="3"/>
  <c r="F26" i="3"/>
  <c r="E26" i="3" s="1"/>
  <c r="D26" i="3"/>
  <c r="D25" i="3"/>
  <c r="E24" i="3"/>
  <c r="I23" i="3"/>
  <c r="H23" i="3"/>
  <c r="G23" i="3"/>
  <c r="E23" i="3" s="1"/>
  <c r="F23" i="3"/>
  <c r="D23" i="3"/>
  <c r="E15" i="3"/>
  <c r="D15" i="3"/>
  <c r="E13" i="3"/>
  <c r="D13" i="3"/>
  <c r="H11" i="3"/>
  <c r="G11" i="3"/>
  <c r="E11" i="3"/>
  <c r="I96" i="2"/>
  <c r="H96" i="2"/>
  <c r="G96" i="2"/>
  <c r="F96" i="2"/>
  <c r="E96" i="2" s="1"/>
  <c r="D96" i="2"/>
  <c r="I95" i="2"/>
  <c r="H95" i="2"/>
  <c r="G95" i="2"/>
  <c r="F95" i="2"/>
  <c r="D95" i="2"/>
  <c r="I94" i="2"/>
  <c r="H94" i="2"/>
  <c r="G94" i="2"/>
  <c r="F94" i="2"/>
  <c r="D94" i="2"/>
  <c r="I93" i="2"/>
  <c r="H93" i="2"/>
  <c r="G93" i="2"/>
  <c r="F93" i="2"/>
  <c r="D93" i="2"/>
  <c r="I92" i="2"/>
  <c r="H92" i="2"/>
  <c r="G92" i="2"/>
  <c r="F92" i="2"/>
  <c r="E92" i="2" s="1"/>
  <c r="D92" i="2"/>
  <c r="I91" i="2"/>
  <c r="H91" i="2"/>
  <c r="G91" i="2"/>
  <c r="F91" i="2"/>
  <c r="D91" i="2"/>
  <c r="I90" i="2"/>
  <c r="H90" i="2"/>
  <c r="G90" i="2"/>
  <c r="F90" i="2"/>
  <c r="D90" i="2"/>
  <c r="I89" i="2"/>
  <c r="H89" i="2"/>
  <c r="G89" i="2"/>
  <c r="F89" i="2"/>
  <c r="D89" i="2"/>
  <c r="I88" i="2"/>
  <c r="H88" i="2"/>
  <c r="H86" i="2" s="1"/>
  <c r="G88" i="2"/>
  <c r="F88" i="2"/>
  <c r="E88" i="2" s="1"/>
  <c r="D88" i="2"/>
  <c r="I87" i="2"/>
  <c r="I86" i="2" s="1"/>
  <c r="H87" i="2"/>
  <c r="G87" i="2"/>
  <c r="F87" i="2"/>
  <c r="D87" i="2"/>
  <c r="D86" i="2" s="1"/>
  <c r="G86" i="2"/>
  <c r="I85" i="2"/>
  <c r="H85" i="2"/>
  <c r="G85" i="2"/>
  <c r="F85" i="2"/>
  <c r="D85" i="2"/>
  <c r="I84" i="2"/>
  <c r="H84" i="2"/>
  <c r="G84" i="2"/>
  <c r="F84" i="2"/>
  <c r="D84" i="2"/>
  <c r="I83" i="2"/>
  <c r="H83" i="2"/>
  <c r="G83" i="2"/>
  <c r="F83" i="2"/>
  <c r="D83" i="2"/>
  <c r="I82" i="2"/>
  <c r="H82" i="2"/>
  <c r="G82" i="2"/>
  <c r="F82" i="2"/>
  <c r="E82" i="2" s="1"/>
  <c r="D82" i="2"/>
  <c r="E81" i="2"/>
  <c r="I80" i="2"/>
  <c r="H80" i="2"/>
  <c r="G80" i="2"/>
  <c r="F80" i="2"/>
  <c r="D80" i="2"/>
  <c r="I79" i="2"/>
  <c r="H79" i="2"/>
  <c r="G79" i="2"/>
  <c r="F79" i="2"/>
  <c r="E79" i="2"/>
  <c r="D79" i="2"/>
  <c r="I78" i="2"/>
  <c r="I77" i="2" s="1"/>
  <c r="H78" i="2"/>
  <c r="G78" i="2"/>
  <c r="E78" i="2" s="1"/>
  <c r="F78" i="2"/>
  <c r="D78" i="2"/>
  <c r="D77" i="2" s="1"/>
  <c r="I76" i="2"/>
  <c r="H76" i="2"/>
  <c r="G76" i="2"/>
  <c r="F76" i="2"/>
  <c r="D76" i="2"/>
  <c r="I75" i="2"/>
  <c r="H75" i="2"/>
  <c r="G75" i="2"/>
  <c r="F75" i="2"/>
  <c r="E75" i="2"/>
  <c r="D75" i="2"/>
  <c r="I74" i="2"/>
  <c r="H74" i="2"/>
  <c r="G74" i="2"/>
  <c r="E74" i="2" s="1"/>
  <c r="F74" i="2"/>
  <c r="D74" i="2"/>
  <c r="I73" i="2"/>
  <c r="H73" i="2"/>
  <c r="G73" i="2"/>
  <c r="F73" i="2"/>
  <c r="E73" i="2" s="1"/>
  <c r="D73" i="2"/>
  <c r="I72" i="2"/>
  <c r="H72" i="2"/>
  <c r="G72" i="2"/>
  <c r="F72" i="2"/>
  <c r="D72" i="2"/>
  <c r="I71" i="2"/>
  <c r="H71" i="2"/>
  <c r="G71" i="2"/>
  <c r="E71" i="2" s="1"/>
  <c r="F71" i="2"/>
  <c r="D71" i="2"/>
  <c r="I70" i="2"/>
  <c r="H70" i="2"/>
  <c r="G70" i="2"/>
  <c r="F70" i="2"/>
  <c r="D70" i="2"/>
  <c r="I69" i="2"/>
  <c r="H69" i="2"/>
  <c r="H68" i="2" s="1"/>
  <c r="G69" i="2"/>
  <c r="F69" i="2"/>
  <c r="E69" i="2" s="1"/>
  <c r="D69" i="2"/>
  <c r="D68" i="2" s="1"/>
  <c r="G68" i="2"/>
  <c r="E67" i="2"/>
  <c r="I63" i="2"/>
  <c r="H63" i="2"/>
  <c r="G63" i="2"/>
  <c r="F63" i="2"/>
  <c r="E63" i="2" s="1"/>
  <c r="D63" i="2"/>
  <c r="I62" i="2"/>
  <c r="H62" i="2"/>
  <c r="G62" i="2"/>
  <c r="F62" i="2"/>
  <c r="D62" i="2"/>
  <c r="E61" i="2"/>
  <c r="I60" i="2"/>
  <c r="H60" i="2"/>
  <c r="G60" i="2"/>
  <c r="F60" i="2"/>
  <c r="E60" i="2" s="1"/>
  <c r="D60" i="2"/>
  <c r="I59" i="2"/>
  <c r="H59" i="2"/>
  <c r="G59" i="2"/>
  <c r="F59" i="2"/>
  <c r="D59" i="2"/>
  <c r="I58" i="2"/>
  <c r="H58" i="2"/>
  <c r="G58" i="2"/>
  <c r="F58" i="2"/>
  <c r="E58" i="2" s="1"/>
  <c r="D58" i="2"/>
  <c r="I57" i="2"/>
  <c r="H57" i="2"/>
  <c r="G57" i="2"/>
  <c r="G56" i="2" s="1"/>
  <c r="F57" i="2"/>
  <c r="F56" i="2" s="1"/>
  <c r="D57" i="2"/>
  <c r="D56" i="2" s="1"/>
  <c r="I55" i="2"/>
  <c r="H55" i="2"/>
  <c r="G55" i="2"/>
  <c r="F55" i="2"/>
  <c r="D55" i="2"/>
  <c r="I54" i="2"/>
  <c r="H54" i="2"/>
  <c r="G54" i="2"/>
  <c r="F54" i="2"/>
  <c r="E54" i="2" s="1"/>
  <c r="D54" i="2"/>
  <c r="I53" i="2"/>
  <c r="H53" i="2"/>
  <c r="G53" i="2"/>
  <c r="F53" i="2"/>
  <c r="D53" i="2"/>
  <c r="I52" i="2"/>
  <c r="H52" i="2"/>
  <c r="G52" i="2"/>
  <c r="F52" i="2"/>
  <c r="E52" i="2" s="1"/>
  <c r="D52" i="2"/>
  <c r="I51" i="2"/>
  <c r="H51" i="2"/>
  <c r="G51" i="2"/>
  <c r="F51" i="2"/>
  <c r="D51" i="2"/>
  <c r="I50" i="2"/>
  <c r="H50" i="2"/>
  <c r="G50" i="2"/>
  <c r="F50" i="2"/>
  <c r="E50" i="2" s="1"/>
  <c r="D50" i="2"/>
  <c r="I49" i="2"/>
  <c r="H49" i="2"/>
  <c r="G49" i="2"/>
  <c r="F49" i="2"/>
  <c r="D49" i="2"/>
  <c r="I48" i="2"/>
  <c r="H48" i="2"/>
  <c r="G48" i="2"/>
  <c r="F48" i="2"/>
  <c r="E48" i="2" s="1"/>
  <c r="D48" i="2"/>
  <c r="I47" i="2"/>
  <c r="H47" i="2"/>
  <c r="G47" i="2"/>
  <c r="F47" i="2"/>
  <c r="D47" i="2"/>
  <c r="I46" i="2"/>
  <c r="H46" i="2"/>
  <c r="G46" i="2"/>
  <c r="F46" i="2"/>
  <c r="D46" i="2"/>
  <c r="I45" i="2"/>
  <c r="H45" i="2"/>
  <c r="G45" i="2"/>
  <c r="F45" i="2"/>
  <c r="D45" i="2"/>
  <c r="I44" i="2"/>
  <c r="H44" i="2"/>
  <c r="G44" i="2"/>
  <c r="F44" i="2"/>
  <c r="E44" i="2" s="1"/>
  <c r="D44" i="2"/>
  <c r="I43" i="2"/>
  <c r="H43" i="2"/>
  <c r="G43" i="2"/>
  <c r="F43" i="2"/>
  <c r="D43" i="2"/>
  <c r="I42" i="2"/>
  <c r="H42" i="2"/>
  <c r="G42" i="2"/>
  <c r="F42" i="2"/>
  <c r="D42" i="2"/>
  <c r="I41" i="2"/>
  <c r="I39" i="2" s="1"/>
  <c r="I38" i="2" s="1"/>
  <c r="H41" i="2"/>
  <c r="G41" i="2"/>
  <c r="F41" i="2"/>
  <c r="D41" i="2"/>
  <c r="D39" i="2" s="1"/>
  <c r="D38" i="2" s="1"/>
  <c r="I40" i="2"/>
  <c r="H40" i="2"/>
  <c r="H39" i="2" s="1"/>
  <c r="H38" i="2" s="1"/>
  <c r="G40" i="2"/>
  <c r="F40" i="2"/>
  <c r="E40" i="2" s="1"/>
  <c r="D40" i="2"/>
  <c r="G39" i="2"/>
  <c r="G38" i="2" s="1"/>
  <c r="I37" i="2"/>
  <c r="H37" i="2"/>
  <c r="G37" i="2"/>
  <c r="F37" i="2"/>
  <c r="D37" i="2"/>
  <c r="I36" i="2"/>
  <c r="H36" i="2"/>
  <c r="G36" i="2"/>
  <c r="F36" i="2"/>
  <c r="E36" i="2" s="1"/>
  <c r="D36" i="2"/>
  <c r="E35" i="2"/>
  <c r="E34" i="2"/>
  <c r="I33" i="2"/>
  <c r="H33" i="2"/>
  <c r="G33" i="2"/>
  <c r="F33" i="2"/>
  <c r="D33" i="2"/>
  <c r="I32" i="2"/>
  <c r="H32" i="2"/>
  <c r="G32" i="2"/>
  <c r="F32" i="2"/>
  <c r="E32" i="2" s="1"/>
  <c r="D32" i="2"/>
  <c r="I31" i="2"/>
  <c r="H31" i="2"/>
  <c r="G31" i="2"/>
  <c r="G25" i="2" s="1"/>
  <c r="F31" i="2"/>
  <c r="D31" i="2"/>
  <c r="I30" i="2"/>
  <c r="H30" i="2"/>
  <c r="G30" i="2"/>
  <c r="F30" i="2"/>
  <c r="D30" i="2"/>
  <c r="I29" i="2"/>
  <c r="H29" i="2"/>
  <c r="G29" i="2"/>
  <c r="F29" i="2"/>
  <c r="D29" i="2"/>
  <c r="I28" i="2"/>
  <c r="H28" i="2"/>
  <c r="G28" i="2"/>
  <c r="F28" i="2"/>
  <c r="E28" i="2" s="1"/>
  <c r="D28" i="2"/>
  <c r="I27" i="2"/>
  <c r="H27" i="2"/>
  <c r="G27" i="2"/>
  <c r="F27" i="2"/>
  <c r="D27" i="2"/>
  <c r="I26" i="2"/>
  <c r="H26" i="2"/>
  <c r="H25" i="2" s="1"/>
  <c r="H22" i="2" s="1"/>
  <c r="G26" i="2"/>
  <c r="F26" i="2"/>
  <c r="D26" i="2"/>
  <c r="I25" i="2"/>
  <c r="E24" i="2"/>
  <c r="I23" i="2"/>
  <c r="I22" i="2" s="1"/>
  <c r="H23" i="2"/>
  <c r="G23" i="2"/>
  <c r="G22" i="2" s="1"/>
  <c r="G64" i="2" s="1"/>
  <c r="F23" i="2"/>
  <c r="D23" i="2"/>
  <c r="E15" i="2"/>
  <c r="D15" i="2"/>
  <c r="E13" i="2"/>
  <c r="D13" i="2"/>
  <c r="H11" i="2"/>
  <c r="G11" i="2"/>
  <c r="E11" i="2"/>
  <c r="I64" i="2" l="1"/>
  <c r="I65" i="2" s="1"/>
  <c r="F25" i="2"/>
  <c r="F22" i="2" s="1"/>
  <c r="E26" i="2"/>
  <c r="E30" i="2"/>
  <c r="E42" i="2"/>
  <c r="E39" i="2" s="1"/>
  <c r="E38" i="2" s="1"/>
  <c r="E46" i="2"/>
  <c r="H77" i="2"/>
  <c r="H66" i="2" s="1"/>
  <c r="E84" i="2"/>
  <c r="E90" i="2"/>
  <c r="E94" i="2"/>
  <c r="E27" i="2"/>
  <c r="E31" i="2"/>
  <c r="E43" i="2"/>
  <c r="E47" i="2"/>
  <c r="E51" i="2"/>
  <c r="E55" i="2"/>
  <c r="H56" i="2"/>
  <c r="H64" i="2" s="1"/>
  <c r="E59" i="2"/>
  <c r="E62" i="2"/>
  <c r="E72" i="2"/>
  <c r="E80" i="2"/>
  <c r="E77" i="2" s="1"/>
  <c r="E85" i="2"/>
  <c r="E87" i="2"/>
  <c r="E86" i="2" s="1"/>
  <c r="E91" i="2"/>
  <c r="E95" i="2"/>
  <c r="D66" i="2"/>
  <c r="E70" i="2"/>
  <c r="E68" i="2" s="1"/>
  <c r="D25" i="2"/>
  <c r="D22" i="2" s="1"/>
  <c r="D64" i="2" s="1"/>
  <c r="E29" i="2"/>
  <c r="E33" i="2"/>
  <c r="E37" i="2"/>
  <c r="E41" i="2"/>
  <c r="E45" i="2"/>
  <c r="E49" i="2"/>
  <c r="E53" i="2"/>
  <c r="E57" i="2"/>
  <c r="I56" i="2"/>
  <c r="F68" i="2"/>
  <c r="I68" i="2"/>
  <c r="I66" i="2" s="1"/>
  <c r="I97" i="2" s="1"/>
  <c r="E76" i="2"/>
  <c r="E83" i="2"/>
  <c r="E89" i="2"/>
  <c r="E93" i="2"/>
  <c r="I66" i="3"/>
  <c r="E31" i="3"/>
  <c r="E25" i="3" s="1"/>
  <c r="E22" i="3" s="1"/>
  <c r="D38" i="3"/>
  <c r="E47" i="3"/>
  <c r="E51" i="3"/>
  <c r="H68" i="3"/>
  <c r="H66" i="3" s="1"/>
  <c r="E75" i="3"/>
  <c r="E87" i="3"/>
  <c r="D22" i="3"/>
  <c r="D64" i="3" s="1"/>
  <c r="E28" i="3"/>
  <c r="E32" i="3"/>
  <c r="E36" i="3"/>
  <c r="E40" i="3"/>
  <c r="E44" i="3"/>
  <c r="E48" i="3"/>
  <c r="E52" i="3"/>
  <c r="H56" i="3"/>
  <c r="E59" i="3"/>
  <c r="D66" i="3"/>
  <c r="E73" i="3"/>
  <c r="F77" i="3"/>
  <c r="F66" i="3" s="1"/>
  <c r="E85" i="3"/>
  <c r="F86" i="3"/>
  <c r="E88" i="3"/>
  <c r="E92" i="3"/>
  <c r="E96" i="3"/>
  <c r="E70" i="3"/>
  <c r="H22" i="3"/>
  <c r="G25" i="3"/>
  <c r="G22" i="3" s="1"/>
  <c r="G64" i="3" s="1"/>
  <c r="E27" i="3"/>
  <c r="I38" i="3"/>
  <c r="I64" i="3" s="1"/>
  <c r="E43" i="3"/>
  <c r="E55" i="3"/>
  <c r="E58" i="3"/>
  <c r="E56" i="3" s="1"/>
  <c r="I56" i="3"/>
  <c r="I77" i="3"/>
  <c r="H77" i="3"/>
  <c r="E84" i="3"/>
  <c r="E91" i="3"/>
  <c r="E95" i="3"/>
  <c r="E29" i="3"/>
  <c r="E33" i="3"/>
  <c r="E37" i="3"/>
  <c r="F39" i="3"/>
  <c r="F38" i="3" s="1"/>
  <c r="E41" i="3"/>
  <c r="E45" i="3"/>
  <c r="E49" i="3"/>
  <c r="E53" i="3"/>
  <c r="E60" i="3"/>
  <c r="E71" i="3"/>
  <c r="G77" i="3"/>
  <c r="E82" i="3"/>
  <c r="E77" i="3" s="1"/>
  <c r="H86" i="3"/>
  <c r="E89" i="3"/>
  <c r="E93" i="3"/>
  <c r="H22" i="4"/>
  <c r="H64" i="4" s="1"/>
  <c r="E30" i="4"/>
  <c r="E36" i="4"/>
  <c r="E45" i="4"/>
  <c r="E49" i="4"/>
  <c r="E53" i="4"/>
  <c r="E75" i="4"/>
  <c r="E80" i="4"/>
  <c r="E85" i="4"/>
  <c r="E87" i="4"/>
  <c r="E86" i="4" s="1"/>
  <c r="E91" i="4"/>
  <c r="E23" i="4"/>
  <c r="D25" i="4"/>
  <c r="D22" i="4" s="1"/>
  <c r="I25" i="4"/>
  <c r="I22" i="4" s="1"/>
  <c r="I64" i="4" s="1"/>
  <c r="E29" i="4"/>
  <c r="E33" i="4"/>
  <c r="E40" i="4"/>
  <c r="E44" i="4"/>
  <c r="E48" i="4"/>
  <c r="E52" i="4"/>
  <c r="E59" i="4"/>
  <c r="E69" i="4"/>
  <c r="E68" i="4" s="1"/>
  <c r="I68" i="4"/>
  <c r="I66" i="4" s="1"/>
  <c r="E72" i="4"/>
  <c r="E74" i="4"/>
  <c r="E78" i="4"/>
  <c r="E84" i="4"/>
  <c r="G86" i="4"/>
  <c r="E90" i="4"/>
  <c r="E94" i="4"/>
  <c r="F22" i="4"/>
  <c r="E28" i="4"/>
  <c r="E43" i="4"/>
  <c r="E55" i="4"/>
  <c r="E27" i="4"/>
  <c r="E31" i="4"/>
  <c r="E37" i="4"/>
  <c r="E42" i="4"/>
  <c r="E46" i="4"/>
  <c r="E50" i="4"/>
  <c r="E54" i="4"/>
  <c r="H56" i="4"/>
  <c r="G56" i="4"/>
  <c r="E70" i="4"/>
  <c r="E71" i="4"/>
  <c r="E76" i="4"/>
  <c r="E82" i="4"/>
  <c r="E77" i="4" s="1"/>
  <c r="E88" i="4"/>
  <c r="E92" i="4"/>
  <c r="E96" i="4"/>
  <c r="G64" i="4"/>
  <c r="D64" i="4"/>
  <c r="E39" i="4"/>
  <c r="E38" i="4" s="1"/>
  <c r="D66" i="4"/>
  <c r="H66" i="4"/>
  <c r="F56" i="4"/>
  <c r="E26" i="4"/>
  <c r="E57" i="4"/>
  <c r="E56" i="4" s="1"/>
  <c r="F77" i="4"/>
  <c r="F39" i="4"/>
  <c r="F38" i="4" s="1"/>
  <c r="G77" i="4"/>
  <c r="G66" i="4" s="1"/>
  <c r="F86" i="4"/>
  <c r="E68" i="3"/>
  <c r="F25" i="3"/>
  <c r="F22" i="3" s="1"/>
  <c r="F56" i="3"/>
  <c r="G68" i="3"/>
  <c r="G66" i="3" s="1"/>
  <c r="E56" i="2"/>
  <c r="E25" i="2"/>
  <c r="E23" i="2"/>
  <c r="F77" i="2"/>
  <c r="F39" i="2"/>
  <c r="F38" i="2" s="1"/>
  <c r="F64" i="2" s="1"/>
  <c r="G77" i="2"/>
  <c r="G66" i="2" s="1"/>
  <c r="F86" i="2"/>
  <c r="F66" i="2" l="1"/>
  <c r="F65" i="2" s="1"/>
  <c r="I97" i="3"/>
  <c r="I65" i="3"/>
  <c r="E39" i="3"/>
  <c r="E38" i="3" s="1"/>
  <c r="E64" i="3" s="1"/>
  <c r="H64" i="3"/>
  <c r="E86" i="3"/>
  <c r="E66" i="3"/>
  <c r="F66" i="4"/>
  <c r="F97" i="4" s="1"/>
  <c r="E25" i="4"/>
  <c r="E22" i="4" s="1"/>
  <c r="F64" i="4"/>
  <c r="F65" i="4"/>
  <c r="I97" i="4"/>
  <c r="I65" i="4"/>
  <c r="G65" i="4"/>
  <c r="G97" i="4"/>
  <c r="D97" i="4"/>
  <c r="D65" i="4"/>
  <c r="E66" i="4"/>
  <c r="E64" i="4"/>
  <c r="H97" i="4"/>
  <c r="H65" i="4"/>
  <c r="F64" i="3"/>
  <c r="G65" i="3"/>
  <c r="G97" i="3"/>
  <c r="D97" i="3"/>
  <c r="D65" i="3"/>
  <c r="G97" i="2"/>
  <c r="G65" i="2"/>
  <c r="E22" i="2"/>
  <c r="E64" i="2" s="1"/>
  <c r="D97" i="2"/>
  <c r="D65" i="2"/>
  <c r="E66" i="2"/>
  <c r="H97" i="2"/>
  <c r="H65" i="2"/>
  <c r="F97" i="2" l="1"/>
  <c r="E65" i="3"/>
  <c r="E97" i="3"/>
  <c r="H97" i="3"/>
  <c r="H65" i="3"/>
  <c r="A65" i="4"/>
  <c r="A97" i="4"/>
  <c r="E65" i="4"/>
  <c r="E97" i="4"/>
  <c r="A65" i="3"/>
  <c r="A97" i="3"/>
  <c r="F65" i="3"/>
  <c r="F97" i="3"/>
  <c r="E65" i="2"/>
  <c r="E97" i="2"/>
  <c r="A65" i="2"/>
</calcChain>
</file>

<file path=xl/comments1.xml><?xml version="1.0" encoding="utf-8"?>
<comments xmlns="http://schemas.openxmlformats.org/spreadsheetml/2006/main">
  <authors>
    <author>Никола Павлов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</commentList>
</comments>
</file>

<file path=xl/comments2.xml><?xml version="1.0" encoding="utf-8"?>
<comments xmlns="http://schemas.openxmlformats.org/spreadsheetml/2006/main">
  <authors>
    <author>Никола Павлов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</commentList>
</comments>
</file>

<file path=xl/comments3.xml><?xml version="1.0" encoding="utf-8"?>
<comments xmlns="http://schemas.openxmlformats.org/spreadsheetml/2006/main">
  <authors>
    <author>Никола Павлов</author>
  </authors>
  <commentList>
    <comment ref="H11" author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</commentList>
</comments>
</file>

<file path=xl/sharedStrings.xml><?xml version="1.0" encoding="utf-8"?>
<sst xmlns="http://schemas.openxmlformats.org/spreadsheetml/2006/main" count="705" uniqueCount="178">
  <si>
    <t xml:space="preserve">                                  ОТЧЕТ ЗА КАСОВОТО ИЗПЪЛНЕНИЕ НА БЮДЖЕТА</t>
  </si>
  <si>
    <t>АГРАРЕН УНИВЕРСИТЕТ-ПЛОВДИВ</t>
  </si>
  <si>
    <t>към</t>
  </si>
  <si>
    <t>ЕИК/БУЛСТАТ</t>
  </si>
  <si>
    <t>000 455 464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</si>
  <si>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</si>
  <si>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</si>
  <si>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>Аграрен университет - Пловдив</t>
  </si>
  <si>
    <t>код по ЕБК:</t>
  </si>
  <si>
    <t>1722</t>
  </si>
  <si>
    <t xml:space="preserve">               (наименование на първостепенния разпоредител с бюджет)</t>
  </si>
  <si>
    <t>финансово-правна форма</t>
  </si>
  <si>
    <t>БЮДЖЕТ</t>
  </si>
  <si>
    <t>(в левове)</t>
  </si>
  <si>
    <t>§§</t>
  </si>
  <si>
    <t>Годишен         уточнен план                           2020 г.</t>
  </si>
  <si>
    <t>ОТЧЕТ               2020 г.</t>
  </si>
  <si>
    <t xml:space="preserve">                                      ОТЧЕТНИ ДАННИ ЗА: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</si>
  <si>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</si>
  <si>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</si>
  <si>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</si>
  <si>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</si>
  <si>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</si>
  <si>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(а)</t>
  </si>
  <si>
    <t>(1)</t>
  </si>
  <si>
    <t>(2)</t>
  </si>
  <si>
    <t>(3)</t>
  </si>
  <si>
    <t>(4)</t>
  </si>
  <si>
    <t>(5)</t>
  </si>
  <si>
    <t>(6)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</si>
  <si>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</si>
  <si>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</si>
  <si>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</si>
  <si>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</si>
  <si>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</si>
  <si>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</si>
  <si>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</si>
  <si>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</si>
  <si>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</si>
  <si>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</si>
  <si>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</si>
  <si>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</si>
  <si>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</si>
  <si>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</si>
  <si>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</si>
  <si>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</si>
  <si>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</si>
  <si>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</si>
  <si>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</si>
  <si>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</si>
  <si>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</si>
  <si>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</si>
  <si>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</si>
  <si>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</si>
  <si>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</si>
  <si>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</si>
  <si>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</si>
  <si>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</si>
  <si>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</si>
  <si>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</si>
  <si>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</si>
  <si>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</si>
  <si>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</si>
  <si>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</si>
  <si>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</si>
  <si>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</si>
  <si>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</si>
  <si>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</si>
  <si>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</si>
  <si>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</si>
  <si>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</si>
  <si>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</si>
  <si>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</si>
  <si>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</si>
  <si>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</si>
  <si>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</si>
  <si>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</si>
  <si>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</si>
  <si>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</si>
  <si>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</si>
  <si>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</si>
  <si>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</si>
  <si>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</si>
  <si>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</si>
  <si>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</si>
  <si>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</si>
  <si>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</si>
  <si>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</si>
  <si>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</si>
  <si>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</si>
  <si>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</si>
  <si>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</si>
  <si>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</si>
  <si>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</si>
  <si>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</si>
  <si>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</si>
  <si>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</si>
  <si>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</si>
  <si>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</si>
  <si>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</si>
  <si>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</si>
  <si>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</si>
  <si>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</si>
  <si>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</si>
  <si>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</si>
  <si>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</si>
  <si>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</si>
  <si>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</si>
  <si>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</si>
  <si>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</si>
  <si>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</si>
  <si>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</si>
  <si>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</si>
  <si>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</si>
  <si>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</si>
  <si>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</si>
  <si>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</si>
  <si>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</si>
  <si>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</si>
  <si>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</si>
  <si>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</si>
  <si>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</si>
  <si>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</si>
  <si>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</si>
  <si>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</si>
  <si>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</si>
  <si>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</si>
  <si>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</si>
  <si>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</si>
  <si>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</si>
  <si>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</si>
  <si>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</si>
  <si>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</si>
  <si>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</si>
  <si>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</si>
  <si>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</si>
  <si>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</si>
  <si>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</si>
  <si>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</si>
  <si>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</si>
  <si>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</si>
  <si>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</si>
  <si>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</si>
  <si>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</si>
  <si>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</si>
  <si>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</si>
  <si>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</si>
  <si>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</si>
  <si>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</si>
  <si>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</si>
  <si>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</si>
  <si>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</si>
  <si>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</si>
  <si>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</si>
  <si>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</si>
  <si>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</si>
  <si>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</si>
  <si>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</si>
  <si>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</si>
  <si>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</si>
  <si>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</si>
  <si>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</si>
  <si>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</si>
  <si>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</si>
  <si>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rosi_hristeva_au@abv.bg</t>
  </si>
  <si>
    <t>032/654331</t>
  </si>
  <si>
    <t>(e-mail)</t>
  </si>
  <si>
    <t xml:space="preserve">(служебни телефони) </t>
  </si>
  <si>
    <t>(дата)</t>
  </si>
  <si>
    <t>ИЗГОТВИЛ:</t>
  </si>
  <si>
    <t>Росица Христева</t>
  </si>
  <si>
    <t>ГЛ. СЧЕТОВОДИТЕЛ:</t>
  </si>
  <si>
    <t>РЪКОВОДИТЕЛ:</t>
  </si>
  <si>
    <t>проф.д-р Христина Янчева</t>
  </si>
  <si>
    <t xml:space="preserve">                                  ОТЧЕТ ЗА КАСОВОТО ИЗПЪЛНЕНИЕ НАСМЕТКАТА ЗА ЧУЖДИ СРЕДСТВА</t>
  </si>
  <si>
    <t xml:space="preserve">                                  ОТЧЕТ ЗА КАСОВОТО ИЗПЪЛНЕНИЕ НА СМЕТКИТЕ ЗА СРЕДСТВАТА ОТ ЕВРОПЕЙСКИЯ СЪЮЗ - ДЕС</t>
  </si>
  <si>
    <t xml:space="preserve">                                  ОТЧЕТ ЗА КАСОВОТО ИЗПЪЛНЕНИЕ НА СМЕТКИТЕ ЗА СРЕДСТВАТА ОТ ЕВРОПЕЙСКИЯ СЪЮЗ - КСФ</t>
  </si>
  <si>
    <t>К.33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</si>
</sst>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_-* #,##0.00\ _ë_â_-;\-* #,##0.00\ _ë_â_-;_-* &quot;-&quot;??\ _ë_â_-;_-@_-"/>
    <numFmt numFmtId="168" formatCode="0.0"/>
    <numFmt numFmtId="169" formatCode="dd\.m\.yyyy\ &quot;г.&quot;;@"/>
    <numFmt numFmtId="178" formatCode="#,##0;[Red]\(#,##0\)"/>
    <numFmt numFmtId="186" formatCode="000&quot; &quot;000&quot; &quot;000"/>
  </numFmts>
  <fonts count="5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bar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sz val="10"/>
      <color indexed="8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4"/>
      <color indexed="18"/>
      <name val="Times New Roman"/>
      <family val="1"/>
      <charset val="204"/>
    </font>
    <font>
      <sz val="12"/>
      <color indexed="20"/>
      <name val="Times New Roman CYR"/>
      <charset val="204"/>
    </font>
    <font>
      <b/>
      <i/>
      <sz val="10"/>
      <color indexed="10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i/>
      <sz val="14"/>
      <color rgb="FF000099"/>
      <name val="Times New Roman Cyr"/>
      <charset val="204"/>
    </font>
    <font>
      <b/>
      <u/>
      <sz val="12"/>
      <color rgb="FF000099"/>
      <name val="Times New Roman CYR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4"/>
      <color indexed="16"/>
      <name val="Times New Roman bold"/>
      <charset val="204"/>
    </font>
    <font>
      <b/>
      <sz val="12"/>
      <color indexed="16"/>
      <name val="Times New Roman CYR"/>
      <charset val="204"/>
    </font>
    <font>
      <b/>
      <i/>
      <sz val="14"/>
      <color indexed="18"/>
      <name val="Times New Roman Cyr"/>
      <charset val="204"/>
    </font>
    <font>
      <b/>
      <i/>
      <sz val="13"/>
      <color indexed="18"/>
      <name val="Times New Roman Cyr"/>
      <charset val="204"/>
    </font>
    <font>
      <sz val="12"/>
      <color indexed="16"/>
      <name val="Times New Roman CYR"/>
      <charset val="204"/>
    </font>
    <font>
      <b/>
      <sz val="10"/>
      <color indexed="13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color indexed="9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0">
    <xf numFmtId="0" fontId="0" fillId="0" borderId="0"/>
    <xf numFmtId="0" fontId="2" fillId="0" borderId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30" fillId="0" borderId="0"/>
    <xf numFmtId="0" fontId="1" fillId="0" borderId="0"/>
    <xf numFmtId="0" fontId="6" fillId="0" borderId="0"/>
    <xf numFmtId="0" fontId="6" fillId="0" borderId="0"/>
    <xf numFmtId="167" fontId="2" fillId="0" borderId="0" applyFont="0" applyFill="0" applyBorder="0" applyAlignment="0" applyProtection="0"/>
  </cellStyleXfs>
  <cellXfs count="891">
    <xf numFmtId="0" fontId="0" fillId="0" borderId="0" xfId="0"/>
    <xf numFmtId="0" fontId="2" fillId="0" borderId="0" xfId="1"/>
    <xf numFmtId="0" fontId="15" fillId="0" borderId="0" xfId="1" applyFont="1" applyBorder="1" applyProtection="1"/>
    <xf numFmtId="3" fontId="34" fillId="10" borderId="5" xfId="3" applyNumberFormat="1" applyFont="1" applyFill="1" applyBorder="1" applyAlignment="1" applyProtection="1">
      <alignment horizontal="right" vertical="center"/>
    </xf>
    <xf numFmtId="0" fontId="10" fillId="10" borderId="36" xfId="1" quotePrefix="1" applyFont="1" applyFill="1" applyBorder="1" applyAlignment="1" applyProtection="1">
      <alignment horizontal="left"/>
    </xf>
    <xf numFmtId="0" fontId="11" fillId="10" borderId="36" xfId="1" applyFont="1" applyFill="1" applyBorder="1" applyAlignment="1" applyProtection="1">
      <alignment horizontal="left"/>
    </xf>
    <xf numFmtId="0" fontId="11" fillId="10" borderId="36" xfId="1" quotePrefix="1" applyFont="1" applyFill="1" applyBorder="1" applyAlignment="1" applyProtection="1">
      <alignment horizontal="left"/>
    </xf>
    <xf numFmtId="3" fontId="11" fillId="10" borderId="36" xfId="1" applyNumberFormat="1" applyFont="1" applyFill="1" applyBorder="1" applyAlignment="1" applyProtection="1"/>
    <xf numFmtId="0" fontId="7" fillId="6" borderId="3" xfId="1" applyFont="1" applyFill="1" applyBorder="1" applyAlignment="1" applyProtection="1">
      <alignment horizontal="left"/>
    </xf>
    <xf numFmtId="0" fontId="7" fillId="6" borderId="11" xfId="1" applyFont="1" applyFill="1" applyBorder="1" applyAlignment="1" applyProtection="1">
      <alignment horizontal="left"/>
    </xf>
    <xf numFmtId="0" fontId="7" fillId="6" borderId="69" xfId="1" applyFont="1" applyFill="1" applyBorder="1" applyAlignment="1" applyProtection="1">
      <alignment horizontal="left"/>
    </xf>
    <xf numFmtId="0" fontId="7" fillId="6" borderId="15" xfId="1" applyFont="1" applyFill="1" applyBorder="1" applyAlignment="1" applyProtection="1">
      <alignment horizontal="left"/>
    </xf>
    <xf numFmtId="0" fontId="7" fillId="6" borderId="1" xfId="1" applyFont="1" applyFill="1" applyBorder="1" applyAlignment="1" applyProtection="1">
      <alignment horizontal="left"/>
    </xf>
    <xf numFmtId="0" fontId="7" fillId="6" borderId="0" xfId="1" applyFont="1" applyFill="1" applyBorder="1" applyProtection="1"/>
    <xf numFmtId="0" fontId="11" fillId="6" borderId="3" xfId="1" quotePrefix="1" applyFont="1" applyFill="1" applyBorder="1" applyAlignment="1" applyProtection="1">
      <alignment horizontal="center"/>
    </xf>
    <xf numFmtId="0" fontId="11" fillId="6" borderId="2" xfId="1" quotePrefix="1" applyFont="1" applyFill="1" applyBorder="1" applyAlignment="1" applyProtection="1">
      <alignment horizontal="center"/>
    </xf>
    <xf numFmtId="0" fontId="11" fillId="6" borderId="15" xfId="1" quotePrefix="1" applyFont="1" applyFill="1" applyBorder="1" applyAlignment="1" applyProtection="1">
      <alignment horizontal="center"/>
    </xf>
    <xf numFmtId="0" fontId="7" fillId="6" borderId="3" xfId="1" applyFont="1" applyFill="1" applyBorder="1" applyAlignment="1" applyProtection="1">
      <alignment horizontal="center"/>
    </xf>
    <xf numFmtId="0" fontId="7" fillId="6" borderId="3" xfId="1" applyFont="1" applyFill="1" applyBorder="1" applyProtection="1"/>
    <xf numFmtId="0" fontId="15" fillId="6" borderId="0" xfId="1" applyFont="1" applyFill="1" applyProtection="1"/>
    <xf numFmtId="0" fontId="11" fillId="6" borderId="3" xfId="1" applyFont="1" applyFill="1" applyBorder="1" applyAlignment="1" applyProtection="1"/>
    <xf numFmtId="0" fontId="7" fillId="6" borderId="3" xfId="1" quotePrefix="1" applyFont="1" applyFill="1" applyBorder="1" applyAlignment="1" applyProtection="1">
      <alignment horizontal="left"/>
    </xf>
    <xf numFmtId="3" fontId="7" fillId="6" borderId="3" xfId="1" quotePrefix="1" applyNumberFormat="1" applyFont="1" applyFill="1" applyBorder="1" applyAlignment="1" applyProtection="1"/>
    <xf numFmtId="0" fontId="11" fillId="6" borderId="3" xfId="1" applyFont="1" applyFill="1" applyBorder="1" applyAlignment="1" applyProtection="1">
      <alignment horizontal="left"/>
    </xf>
    <xf numFmtId="3" fontId="11" fillId="6" borderId="3" xfId="1" applyNumberFormat="1" applyFont="1" applyFill="1" applyBorder="1" applyAlignment="1" applyProtection="1">
      <alignment horizontal="right"/>
    </xf>
    <xf numFmtId="0" fontId="7" fillId="6" borderId="0" xfId="1" applyFont="1" applyFill="1" applyBorder="1" applyAlignment="1" applyProtection="1">
      <alignment horizontal="left"/>
    </xf>
    <xf numFmtId="1" fontId="11" fillId="6" borderId="0" xfId="1" applyNumberFormat="1" applyFont="1" applyFill="1" applyBorder="1" applyProtection="1"/>
    <xf numFmtId="0" fontId="11" fillId="6" borderId="0" xfId="1" applyFont="1" applyFill="1" applyBorder="1" applyAlignment="1" applyProtection="1">
      <alignment horizontal="left"/>
    </xf>
    <xf numFmtId="0" fontId="11" fillId="6" borderId="0" xfId="1" applyFont="1" applyFill="1" applyBorder="1" applyProtection="1"/>
    <xf numFmtId="0" fontId="9" fillId="6" borderId="0" xfId="1" applyFont="1" applyFill="1" applyProtection="1"/>
    <xf numFmtId="0" fontId="7" fillId="6" borderId="56" xfId="1" applyFont="1" applyFill="1" applyBorder="1" applyAlignment="1" applyProtection="1">
      <alignment horizontal="left"/>
    </xf>
    <xf numFmtId="3" fontId="7" fillId="6" borderId="56" xfId="1" quotePrefix="1" applyNumberFormat="1" applyFont="1" applyFill="1" applyBorder="1" applyAlignment="1" applyProtection="1"/>
    <xf numFmtId="0" fontId="7" fillId="6" borderId="59" xfId="1" applyFont="1" applyFill="1" applyBorder="1" applyAlignment="1" applyProtection="1">
      <alignment horizontal="left"/>
    </xf>
    <xf numFmtId="3" fontId="7" fillId="6" borderId="59" xfId="1" quotePrefix="1" applyNumberFormat="1" applyFont="1" applyFill="1" applyBorder="1" applyAlignment="1" applyProtection="1"/>
    <xf numFmtId="0" fontId="7" fillId="6" borderId="71" xfId="1" applyFont="1" applyFill="1" applyBorder="1" applyAlignment="1" applyProtection="1">
      <alignment horizontal="left"/>
    </xf>
    <xf numFmtId="0" fontId="7" fillId="6" borderId="72" xfId="1" applyFont="1" applyFill="1" applyBorder="1" applyAlignment="1" applyProtection="1">
      <alignment horizontal="left"/>
    </xf>
    <xf numFmtId="0" fontId="7" fillId="6" borderId="73" xfId="1" applyFont="1" applyFill="1" applyBorder="1" applyAlignment="1" applyProtection="1">
      <alignment horizontal="left"/>
    </xf>
    <xf numFmtId="0" fontId="17" fillId="6" borderId="73" xfId="1" applyFont="1" applyFill="1" applyBorder="1" applyAlignment="1" applyProtection="1">
      <alignment horizontal="left"/>
    </xf>
    <xf numFmtId="0" fontId="7" fillId="6" borderId="74" xfId="1" applyFont="1" applyFill="1" applyBorder="1" applyAlignment="1" applyProtection="1">
      <alignment horizontal="left"/>
    </xf>
    <xf numFmtId="0" fontId="7" fillId="6" borderId="57" xfId="1" applyFont="1" applyFill="1" applyBorder="1" applyAlignment="1" applyProtection="1">
      <alignment horizontal="left"/>
    </xf>
    <xf numFmtId="0" fontId="10" fillId="9" borderId="36" xfId="1" applyFont="1" applyFill="1" applyBorder="1" applyAlignment="1" applyProtection="1">
      <alignment horizontal="left"/>
    </xf>
    <xf numFmtId="0" fontId="7" fillId="9" borderId="36" xfId="1" applyFont="1" applyFill="1" applyBorder="1" applyAlignment="1" applyProtection="1">
      <alignment horizontal="left"/>
    </xf>
    <xf numFmtId="0" fontId="11" fillId="9" borderId="36" xfId="1" quotePrefix="1" applyFont="1" applyFill="1" applyBorder="1" applyAlignment="1" applyProtection="1">
      <alignment horizontal="left"/>
    </xf>
    <xf numFmtId="3" fontId="11" fillId="9" borderId="36" xfId="1" applyNumberFormat="1" applyFont="1" applyFill="1" applyBorder="1" applyAlignment="1" applyProtection="1"/>
    <xf numFmtId="0" fontId="7" fillId="7" borderId="56" xfId="1" applyFont="1" applyFill="1" applyBorder="1" applyAlignment="1" applyProtection="1">
      <alignment horizontal="left"/>
    </xf>
    <xf numFmtId="1" fontId="11" fillId="7" borderId="56" xfId="1" applyNumberFormat="1" applyFont="1" applyFill="1" applyBorder="1" applyAlignment="1" applyProtection="1"/>
    <xf numFmtId="0" fontId="7" fillId="7" borderId="57" xfId="1" applyFont="1" applyFill="1" applyBorder="1" applyAlignment="1" applyProtection="1">
      <alignment horizontal="left"/>
    </xf>
    <xf numFmtId="1" fontId="11" fillId="7" borderId="57" xfId="1" applyNumberFormat="1" applyFont="1" applyFill="1" applyBorder="1" applyAlignment="1" applyProtection="1"/>
    <xf numFmtId="0" fontId="7" fillId="7" borderId="75" xfId="1" applyFont="1" applyFill="1" applyBorder="1" applyAlignment="1" applyProtection="1">
      <alignment horizontal="left"/>
    </xf>
    <xf numFmtId="1" fontId="11" fillId="7" borderId="59" xfId="1" applyNumberFormat="1" applyFont="1" applyFill="1" applyBorder="1" applyAlignment="1" applyProtection="1"/>
    <xf numFmtId="3" fontId="7" fillId="6" borderId="74" xfId="1" applyNumberFormat="1" applyFont="1" applyFill="1" applyBorder="1" applyAlignment="1" applyProtection="1"/>
    <xf numFmtId="3" fontId="7" fillId="6" borderId="57" xfId="1" applyNumberFormat="1" applyFont="1" applyFill="1" applyBorder="1" applyAlignment="1" applyProtection="1"/>
    <xf numFmtId="3" fontId="7" fillId="6" borderId="56" xfId="1" applyNumberFormat="1" applyFont="1" applyFill="1" applyBorder="1" applyAlignment="1" applyProtection="1"/>
    <xf numFmtId="3" fontId="7" fillId="6" borderId="58" xfId="1" applyNumberFormat="1" applyFont="1" applyFill="1" applyBorder="1" applyAlignment="1" applyProtection="1"/>
    <xf numFmtId="3" fontId="7" fillId="6" borderId="13" xfId="1" applyNumberFormat="1" applyFont="1" applyFill="1" applyBorder="1" applyAlignment="1" applyProtection="1"/>
    <xf numFmtId="3" fontId="7" fillId="6" borderId="1" xfId="1" applyNumberFormat="1" applyFont="1" applyFill="1" applyBorder="1" applyAlignment="1" applyProtection="1"/>
    <xf numFmtId="3" fontId="7" fillId="6" borderId="15" xfId="1" applyNumberFormat="1" applyFont="1" applyFill="1" applyBorder="1" applyAlignment="1" applyProtection="1"/>
    <xf numFmtId="3" fontId="7" fillId="6" borderId="11" xfId="1" applyNumberFormat="1" applyFont="1" applyFill="1" applyBorder="1" applyAlignment="1" applyProtection="1"/>
    <xf numFmtId="0" fontId="7" fillId="6" borderId="57" xfId="1" quotePrefix="1" applyFont="1" applyFill="1" applyBorder="1" applyAlignment="1" applyProtection="1">
      <alignment horizontal="left"/>
    </xf>
    <xf numFmtId="0" fontId="7" fillId="6" borderId="58" xfId="1" applyFont="1" applyFill="1" applyBorder="1" applyAlignment="1" applyProtection="1">
      <alignment horizontal="left"/>
    </xf>
    <xf numFmtId="0" fontId="7" fillId="6" borderId="59" xfId="1" quotePrefix="1" applyFont="1" applyFill="1" applyBorder="1" applyAlignment="1" applyProtection="1">
      <alignment horizontal="left"/>
    </xf>
    <xf numFmtId="0" fontId="7" fillId="6" borderId="58" xfId="1" quotePrefix="1" applyFont="1" applyFill="1" applyBorder="1" applyAlignment="1" applyProtection="1">
      <alignment horizontal="left"/>
    </xf>
    <xf numFmtId="0" fontId="17" fillId="6" borderId="58" xfId="1" applyFont="1" applyFill="1" applyBorder="1" applyAlignment="1" applyProtection="1">
      <alignment horizontal="left"/>
    </xf>
    <xf numFmtId="0" fontId="10" fillId="11" borderId="36" xfId="1" quotePrefix="1" applyFont="1" applyFill="1" applyBorder="1" applyAlignment="1" applyProtection="1">
      <alignment horizontal="left"/>
    </xf>
    <xf numFmtId="0" fontId="11" fillId="11" borderId="36" xfId="1" applyFont="1" applyFill="1" applyBorder="1" applyAlignment="1" applyProtection="1">
      <alignment horizontal="left"/>
    </xf>
    <xf numFmtId="0" fontId="11" fillId="11" borderId="36" xfId="1" quotePrefix="1" applyFont="1" applyFill="1" applyBorder="1" applyAlignment="1" applyProtection="1">
      <alignment horizontal="left"/>
    </xf>
    <xf numFmtId="3" fontId="11" fillId="11" borderId="36" xfId="1" applyNumberFormat="1" applyFont="1" applyFill="1" applyBorder="1" applyAlignment="1" applyProtection="1"/>
    <xf numFmtId="0" fontId="7" fillId="6" borderId="64" xfId="1" quotePrefix="1" applyFont="1" applyFill="1" applyBorder="1" applyAlignment="1" applyProtection="1">
      <alignment horizontal="left"/>
    </xf>
    <xf numFmtId="0" fontId="7" fillId="6" borderId="64" xfId="1" applyFont="1" applyFill="1" applyBorder="1" applyAlignment="1" applyProtection="1">
      <alignment horizontal="left"/>
    </xf>
    <xf numFmtId="3" fontId="7" fillId="6" borderId="64" xfId="1" applyNumberFormat="1" applyFont="1" applyFill="1" applyBorder="1" applyAlignment="1" applyProtection="1"/>
    <xf numFmtId="0" fontId="7" fillId="10" borderId="11" xfId="1" applyFont="1" applyFill="1" applyBorder="1" applyAlignment="1" applyProtection="1">
      <alignment horizontal="left"/>
    </xf>
    <xf numFmtId="3" fontId="7" fillId="10" borderId="11" xfId="1" applyNumberFormat="1" applyFont="1" applyFill="1" applyBorder="1" applyAlignment="1" applyProtection="1"/>
    <xf numFmtId="0" fontId="7" fillId="10" borderId="56" xfId="1" applyFont="1" applyFill="1" applyBorder="1" applyAlignment="1" applyProtection="1">
      <alignment horizontal="left"/>
    </xf>
    <xf numFmtId="0" fontId="7" fillId="10" borderId="56" xfId="1" quotePrefix="1" applyFont="1" applyFill="1" applyBorder="1" applyAlignment="1" applyProtection="1">
      <alignment horizontal="left"/>
    </xf>
    <xf numFmtId="3" fontId="7" fillId="10" borderId="56" xfId="1" applyNumberFormat="1" applyFont="1" applyFill="1" applyBorder="1" applyAlignment="1" applyProtection="1"/>
    <xf numFmtId="0" fontId="7" fillId="10" borderId="59" xfId="1" applyFont="1" applyFill="1" applyBorder="1" applyAlignment="1" applyProtection="1">
      <alignment horizontal="left"/>
    </xf>
    <xf numFmtId="0" fontId="17" fillId="10" borderId="75" xfId="1" applyFont="1" applyFill="1" applyBorder="1" applyAlignment="1" applyProtection="1">
      <alignment horizontal="left"/>
    </xf>
    <xf numFmtId="0" fontId="7" fillId="10" borderId="59" xfId="1" quotePrefix="1" applyFont="1" applyFill="1" applyBorder="1" applyAlignment="1" applyProtection="1">
      <alignment horizontal="left"/>
    </xf>
    <xf numFmtId="3" fontId="7" fillId="10" borderId="59" xfId="1" applyNumberFormat="1" applyFont="1" applyFill="1" applyBorder="1" applyAlignment="1" applyProtection="1"/>
    <xf numFmtId="3" fontId="7" fillId="6" borderId="57" xfId="1" quotePrefix="1" applyNumberFormat="1" applyFont="1" applyFill="1" applyBorder="1" applyAlignment="1" applyProtection="1"/>
    <xf numFmtId="3" fontId="7" fillId="6" borderId="58" xfId="1" quotePrefix="1" applyNumberFormat="1" applyFont="1" applyFill="1" applyBorder="1" applyAlignment="1" applyProtection="1"/>
    <xf numFmtId="167" fontId="7" fillId="6" borderId="64" xfId="9" applyFont="1" applyFill="1" applyBorder="1" applyAlignment="1" applyProtection="1">
      <alignment horizontal="left"/>
    </xf>
    <xf numFmtId="0" fontId="17" fillId="6" borderId="64" xfId="1" applyFont="1" applyFill="1" applyBorder="1" applyAlignment="1" applyProtection="1">
      <alignment horizontal="left"/>
    </xf>
    <xf numFmtId="3" fontId="7" fillId="6" borderId="64" xfId="1" quotePrefix="1" applyNumberFormat="1" applyFont="1" applyFill="1" applyBorder="1" applyAlignment="1" applyProtection="1"/>
    <xf numFmtId="0" fontId="7" fillId="15" borderId="11" xfId="1" applyFont="1" applyFill="1" applyBorder="1" applyAlignment="1" applyProtection="1">
      <alignment horizontal="left"/>
    </xf>
    <xf numFmtId="0" fontId="7" fillId="15" borderId="11" xfId="1" quotePrefix="1" applyFont="1" applyFill="1" applyBorder="1" applyAlignment="1" applyProtection="1">
      <alignment horizontal="left"/>
    </xf>
    <xf numFmtId="3" fontId="7" fillId="15" borderId="11" xfId="1" quotePrefix="1" applyNumberFormat="1" applyFont="1" applyFill="1" applyBorder="1" applyAlignment="1" applyProtection="1"/>
    <xf numFmtId="0" fontId="10" fillId="12" borderId="36" xfId="1" applyFont="1" applyFill="1" applyBorder="1" applyAlignment="1" applyProtection="1">
      <alignment horizontal="left"/>
    </xf>
    <xf numFmtId="0" fontId="11" fillId="12" borderId="36" xfId="1" applyFont="1" applyFill="1" applyBorder="1" applyAlignment="1" applyProtection="1">
      <alignment horizontal="left"/>
    </xf>
    <xf numFmtId="3" fontId="11" fillId="12" borderId="36" xfId="1" applyNumberFormat="1" applyFont="1" applyFill="1" applyBorder="1" applyAlignment="1" applyProtection="1"/>
    <xf numFmtId="3" fontId="33" fillId="12" borderId="47" xfId="3" applyNumberFormat="1" applyFont="1" applyFill="1" applyBorder="1" applyAlignment="1" applyProtection="1">
      <alignment vertical="center"/>
    </xf>
    <xf numFmtId="168" fontId="7" fillId="6" borderId="57" xfId="1" applyNumberFormat="1" applyFont="1" applyFill="1" applyBorder="1" applyProtection="1"/>
    <xf numFmtId="0" fontId="11" fillId="6" borderId="64" xfId="1" quotePrefix="1" applyFont="1" applyFill="1" applyBorder="1" applyAlignment="1" applyProtection="1">
      <alignment horizontal="left"/>
    </xf>
    <xf numFmtId="0" fontId="7" fillId="13" borderId="56" xfId="1" applyFont="1" applyFill="1" applyBorder="1" applyAlignment="1" applyProtection="1">
      <alignment horizontal="left"/>
    </xf>
    <xf numFmtId="3" fontId="7" fillId="13" borderId="56" xfId="1" quotePrefix="1" applyNumberFormat="1" applyFont="1" applyFill="1" applyBorder="1" applyAlignment="1" applyProtection="1"/>
    <xf numFmtId="0" fontId="7" fillId="13" borderId="57" xfId="1" applyFont="1" applyFill="1" applyBorder="1" applyAlignment="1" applyProtection="1">
      <alignment horizontal="left"/>
    </xf>
    <xf numFmtId="3" fontId="7" fillId="13" borderId="57" xfId="1" quotePrefix="1" applyNumberFormat="1" applyFont="1" applyFill="1" applyBorder="1" applyAlignment="1" applyProtection="1"/>
    <xf numFmtId="168" fontId="7" fillId="13" borderId="57" xfId="1" applyNumberFormat="1" applyFont="1" applyFill="1" applyBorder="1" applyProtection="1"/>
    <xf numFmtId="168" fontId="7" fillId="13" borderId="59" xfId="1" applyNumberFormat="1" applyFont="1" applyFill="1" applyBorder="1" applyProtection="1"/>
    <xf numFmtId="3" fontId="7" fillId="13" borderId="59" xfId="1" quotePrefix="1" applyNumberFormat="1" applyFont="1" applyFill="1" applyBorder="1" applyAlignment="1" applyProtection="1"/>
    <xf numFmtId="0" fontId="7" fillId="13" borderId="59" xfId="1" applyFont="1" applyFill="1" applyBorder="1" applyAlignment="1" applyProtection="1">
      <alignment horizontal="left"/>
    </xf>
    <xf numFmtId="0" fontId="7" fillId="13" borderId="56" xfId="1" quotePrefix="1" applyFont="1" applyFill="1" applyBorder="1" applyAlignment="1" applyProtection="1">
      <alignment horizontal="left"/>
    </xf>
    <xf numFmtId="0" fontId="11" fillId="13" borderId="59" xfId="1" applyFont="1" applyFill="1" applyBorder="1" applyAlignment="1" applyProtection="1">
      <alignment horizontal="left"/>
    </xf>
    <xf numFmtId="0" fontId="7" fillId="13" borderId="14" xfId="1" applyFont="1" applyFill="1" applyBorder="1" applyAlignment="1" applyProtection="1">
      <alignment horizontal="left"/>
    </xf>
    <xf numFmtId="3" fontId="7" fillId="13" borderId="14" xfId="1" applyNumberFormat="1" applyFont="1" applyFill="1" applyBorder="1" applyAlignment="1" applyProtection="1"/>
    <xf numFmtId="3" fontId="11" fillId="16" borderId="3" xfId="1" applyNumberFormat="1" applyFont="1" applyFill="1" applyBorder="1" applyAlignment="1" applyProtection="1">
      <alignment horizontal="right"/>
    </xf>
    <xf numFmtId="3" fontId="18" fillId="7" borderId="56" xfId="1" applyNumberFormat="1" applyFont="1" applyFill="1" applyBorder="1" applyAlignment="1" applyProtection="1"/>
    <xf numFmtId="3" fontId="18" fillId="7" borderId="57" xfId="1" applyNumberFormat="1" applyFont="1" applyFill="1" applyBorder="1" applyAlignment="1" applyProtection="1"/>
    <xf numFmtId="3" fontId="18" fillId="7" borderId="59" xfId="1" applyNumberFormat="1" applyFont="1" applyFill="1" applyBorder="1" applyAlignment="1" applyProtection="1"/>
    <xf numFmtId="0" fontId="11" fillId="9" borderId="36" xfId="1" applyFont="1" applyFill="1" applyBorder="1" applyAlignment="1" applyProtection="1">
      <alignment horizontal="left"/>
    </xf>
    <xf numFmtId="0" fontId="10" fillId="9" borderId="76" xfId="1" applyFont="1" applyFill="1" applyBorder="1" applyAlignment="1" applyProtection="1">
      <alignment horizontal="left"/>
    </xf>
    <xf numFmtId="0" fontId="11" fillId="9" borderId="76" xfId="1" applyFont="1" applyFill="1" applyBorder="1" applyAlignment="1" applyProtection="1">
      <alignment horizontal="left"/>
    </xf>
    <xf numFmtId="0" fontId="7" fillId="6" borderId="0" xfId="1" applyFont="1" applyFill="1" applyAlignment="1" applyProtection="1">
      <alignment horizontal="center" vertical="center"/>
    </xf>
    <xf numFmtId="0" fontId="15" fillId="6" borderId="0" xfId="1" applyFont="1" applyFill="1" applyAlignment="1" applyProtection="1">
      <alignment horizontal="right"/>
    </xf>
    <xf numFmtId="0" fontId="15" fillId="6" borderId="0" xfId="1" quotePrefix="1" applyFont="1" applyFill="1" applyAlignment="1" applyProtection="1">
      <alignment horizontal="left"/>
    </xf>
    <xf numFmtId="0" fontId="7" fillId="6" borderId="6" xfId="1" applyFont="1" applyFill="1" applyBorder="1" applyProtection="1"/>
    <xf numFmtId="0" fontId="11" fillId="6" borderId="6" xfId="1" applyFont="1" applyFill="1" applyBorder="1" applyProtection="1"/>
    <xf numFmtId="0" fontId="10" fillId="6" borderId="0" xfId="1" applyFont="1" applyFill="1" applyAlignment="1" applyProtection="1">
      <alignment horizontal="left"/>
    </xf>
    <xf numFmtId="0" fontId="11" fillId="6" borderId="0" xfId="1" applyFont="1" applyFill="1" applyAlignment="1" applyProtection="1">
      <alignment horizontal="left"/>
    </xf>
    <xf numFmtId="0" fontId="15" fillId="6" borderId="0" xfId="1" applyFont="1" applyFill="1" applyBorder="1" applyProtection="1"/>
    <xf numFmtId="0" fontId="8" fillId="6" borderId="0" xfId="1" quotePrefix="1" applyFont="1" applyFill="1" applyBorder="1" applyAlignment="1" applyProtection="1">
      <alignment horizontal="left"/>
    </xf>
    <xf numFmtId="0" fontId="10" fillId="6" borderId="0" xfId="1" applyFont="1" applyFill="1" applyProtection="1"/>
    <xf numFmtId="0" fontId="11" fillId="6" borderId="0" xfId="1" quotePrefix="1" applyFont="1" applyFill="1" applyAlignment="1" applyProtection="1">
      <alignment horizontal="left"/>
    </xf>
    <xf numFmtId="178" fontId="11" fillId="9" borderId="76" xfId="1" applyNumberFormat="1" applyFont="1" applyFill="1" applyBorder="1" applyAlignment="1" applyProtection="1"/>
    <xf numFmtId="178" fontId="11" fillId="9" borderId="36" xfId="1" applyNumberFormat="1" applyFont="1" applyFill="1" applyBorder="1" applyAlignment="1" applyProtection="1">
      <alignment horizontal="right"/>
    </xf>
    <xf numFmtId="0" fontId="11" fillId="6" borderId="37" xfId="1" applyFont="1" applyFill="1" applyBorder="1" applyAlignment="1" applyProtection="1"/>
    <xf numFmtId="0" fontId="11" fillId="6" borderId="24" xfId="1" applyFont="1" applyFill="1" applyBorder="1" applyAlignment="1" applyProtection="1"/>
    <xf numFmtId="0" fontId="11" fillId="6" borderId="39" xfId="1" applyFont="1" applyFill="1" applyBorder="1" applyAlignment="1" applyProtection="1"/>
    <xf numFmtId="3" fontId="7" fillId="9" borderId="46" xfId="1" applyNumberFormat="1" applyFont="1" applyFill="1" applyBorder="1" applyAlignment="1" applyProtection="1"/>
    <xf numFmtId="3" fontId="7" fillId="9" borderId="47" xfId="1" applyNumberFormat="1" applyFont="1" applyFill="1" applyBorder="1" applyAlignment="1" applyProtection="1"/>
    <xf numFmtId="3" fontId="7" fillId="9" borderId="48" xfId="1" applyNumberFormat="1" applyFont="1" applyFill="1" applyBorder="1" applyAlignment="1" applyProtection="1"/>
    <xf numFmtId="3" fontId="7" fillId="6" borderId="77" xfId="1" applyNumberFormat="1" applyFont="1" applyFill="1" applyBorder="1" applyAlignment="1" applyProtection="1"/>
    <xf numFmtId="3" fontId="7" fillId="6" borderId="78" xfId="1" applyNumberFormat="1" applyFont="1" applyFill="1" applyBorder="1" applyAlignment="1" applyProtection="1"/>
    <xf numFmtId="3" fontId="7" fillId="6" borderId="79" xfId="1" applyNumberFormat="1" applyFont="1" applyFill="1" applyBorder="1" applyAlignment="1" applyProtection="1"/>
    <xf numFmtId="3" fontId="7" fillId="6" borderId="49" xfId="1" applyNumberFormat="1" applyFont="1" applyFill="1" applyBorder="1" applyAlignment="1" applyProtection="1"/>
    <xf numFmtId="3" fontId="7" fillId="6" borderId="19" xfId="1" applyNumberFormat="1" applyFont="1" applyFill="1" applyBorder="1" applyAlignment="1" applyProtection="1"/>
    <xf numFmtId="3" fontId="7" fillId="6" borderId="50" xfId="1" applyNumberFormat="1" applyFont="1" applyFill="1" applyBorder="1" applyAlignment="1" applyProtection="1"/>
    <xf numFmtId="3" fontId="7" fillId="6" borderId="34" xfId="1" applyNumberFormat="1" applyFont="1" applyFill="1" applyBorder="1" applyAlignment="1" applyProtection="1"/>
    <xf numFmtId="3" fontId="7" fillId="6" borderId="5" xfId="1" applyNumberFormat="1" applyFont="1" applyFill="1" applyBorder="1" applyAlignment="1" applyProtection="1"/>
    <xf numFmtId="3" fontId="7" fillId="6" borderId="4" xfId="1" applyNumberFormat="1" applyFont="1" applyFill="1" applyBorder="1" applyAlignment="1" applyProtection="1"/>
    <xf numFmtId="3" fontId="7" fillId="6" borderId="30" xfId="1" applyNumberFormat="1" applyFont="1" applyFill="1" applyBorder="1" applyAlignment="1" applyProtection="1"/>
    <xf numFmtId="3" fontId="7" fillId="6" borderId="31" xfId="1" applyNumberFormat="1" applyFont="1" applyFill="1" applyBorder="1" applyAlignment="1" applyProtection="1"/>
    <xf numFmtId="3" fontId="7" fillId="6" borderId="32" xfId="1" applyNumberFormat="1" applyFont="1" applyFill="1" applyBorder="1" applyAlignment="1" applyProtection="1"/>
    <xf numFmtId="3" fontId="18" fillId="7" borderId="40" xfId="1" applyNumberFormat="1" applyFont="1" applyFill="1" applyBorder="1" applyAlignment="1" applyProtection="1"/>
    <xf numFmtId="3" fontId="18" fillId="7" borderId="16" xfId="1" applyNumberFormat="1" applyFont="1" applyFill="1" applyBorder="1" applyAlignment="1" applyProtection="1"/>
    <xf numFmtId="3" fontId="18" fillId="7" borderId="41" xfId="1" applyNumberFormat="1" applyFont="1" applyFill="1" applyBorder="1" applyAlignment="1" applyProtection="1"/>
    <xf numFmtId="3" fontId="18" fillId="7" borderId="42" xfId="1" applyNumberFormat="1" applyFont="1" applyFill="1" applyBorder="1" applyAlignment="1" applyProtection="1"/>
    <xf numFmtId="3" fontId="18" fillId="7" borderId="17" xfId="1" applyNumberFormat="1" applyFont="1" applyFill="1" applyBorder="1" applyAlignment="1" applyProtection="1"/>
    <xf numFmtId="3" fontId="18" fillId="7" borderId="38" xfId="1" applyNumberFormat="1" applyFont="1" applyFill="1" applyBorder="1" applyAlignment="1" applyProtection="1"/>
    <xf numFmtId="3" fontId="18" fillId="7" borderId="43" xfId="1" applyNumberFormat="1" applyFont="1" applyFill="1" applyBorder="1" applyAlignment="1" applyProtection="1"/>
    <xf numFmtId="3" fontId="18" fillId="7" borderId="18" xfId="1" applyNumberFormat="1" applyFont="1" applyFill="1" applyBorder="1" applyAlignment="1" applyProtection="1"/>
    <xf numFmtId="3" fontId="18" fillId="7" borderId="44" xfId="1" applyNumberFormat="1" applyFont="1" applyFill="1" applyBorder="1" applyAlignment="1" applyProtection="1"/>
    <xf numFmtId="3" fontId="7" fillId="6" borderId="40" xfId="1" applyNumberFormat="1" applyFont="1" applyFill="1" applyBorder="1" applyAlignment="1" applyProtection="1"/>
    <xf numFmtId="3" fontId="7" fillId="6" borderId="16" xfId="1" applyNumberFormat="1" applyFont="1" applyFill="1" applyBorder="1" applyAlignment="1" applyProtection="1"/>
    <xf numFmtId="3" fontId="7" fillId="6" borderId="41" xfId="1" applyNumberFormat="1" applyFont="1" applyFill="1" applyBorder="1" applyAlignment="1" applyProtection="1"/>
    <xf numFmtId="3" fontId="7" fillId="6" borderId="42" xfId="1" applyNumberFormat="1" applyFont="1" applyFill="1" applyBorder="1" applyAlignment="1" applyProtection="1"/>
    <xf numFmtId="3" fontId="7" fillId="6" borderId="17" xfId="1" applyNumberFormat="1" applyFont="1" applyFill="1" applyBorder="1" applyAlignment="1" applyProtection="1"/>
    <xf numFmtId="3" fontId="7" fillId="6" borderId="38" xfId="1" applyNumberFormat="1" applyFont="1" applyFill="1" applyBorder="1" applyAlignment="1" applyProtection="1"/>
    <xf numFmtId="3" fontId="7" fillId="6" borderId="45" xfId="1" applyNumberFormat="1" applyFont="1" applyFill="1" applyBorder="1" applyAlignment="1" applyProtection="1"/>
    <xf numFmtId="3" fontId="7" fillId="6" borderId="8" xfId="1" applyNumberFormat="1" applyFont="1" applyFill="1" applyBorder="1" applyAlignment="1" applyProtection="1"/>
    <xf numFmtId="3" fontId="7" fillId="6" borderId="7" xfId="1" applyNumberFormat="1" applyFont="1" applyFill="1" applyBorder="1" applyAlignment="1" applyProtection="1"/>
    <xf numFmtId="3" fontId="7" fillId="6" borderId="80" xfId="1" applyNumberFormat="1" applyFont="1" applyFill="1" applyBorder="1" applyAlignment="1" applyProtection="1"/>
    <xf numFmtId="3" fontId="7" fillId="6" borderId="81" xfId="1" applyNumberFormat="1" applyFont="1" applyFill="1" applyBorder="1" applyAlignment="1" applyProtection="1"/>
    <xf numFmtId="3" fontId="7" fillId="6" borderId="82" xfId="1" applyNumberFormat="1" applyFont="1" applyFill="1" applyBorder="1" applyAlignment="1" applyProtection="1"/>
    <xf numFmtId="3" fontId="7" fillId="6" borderId="40" xfId="1" quotePrefix="1" applyNumberFormat="1" applyFont="1" applyFill="1" applyBorder="1" applyAlignment="1" applyProtection="1"/>
    <xf numFmtId="3" fontId="7" fillId="6" borderId="16" xfId="1" quotePrefix="1" applyNumberFormat="1" applyFont="1" applyFill="1" applyBorder="1" applyAlignment="1" applyProtection="1"/>
    <xf numFmtId="3" fontId="7" fillId="6" borderId="41" xfId="1" quotePrefix="1" applyNumberFormat="1" applyFont="1" applyFill="1" applyBorder="1" applyAlignment="1" applyProtection="1"/>
    <xf numFmtId="3" fontId="7" fillId="6" borderId="43" xfId="1" quotePrefix="1" applyNumberFormat="1" applyFont="1" applyFill="1" applyBorder="1" applyAlignment="1" applyProtection="1"/>
    <xf numFmtId="3" fontId="7" fillId="6" borderId="18" xfId="1" quotePrefix="1" applyNumberFormat="1" applyFont="1" applyFill="1" applyBorder="1" applyAlignment="1" applyProtection="1"/>
    <xf numFmtId="3" fontId="7" fillId="6" borderId="44" xfId="1" quotePrefix="1" applyNumberFormat="1" applyFont="1" applyFill="1" applyBorder="1" applyAlignment="1" applyProtection="1"/>
    <xf numFmtId="3" fontId="7" fillId="10" borderId="34" xfId="1" applyNumberFormat="1" applyFont="1" applyFill="1" applyBorder="1" applyAlignment="1" applyProtection="1"/>
    <xf numFmtId="3" fontId="7" fillId="10" borderId="5" xfId="1" applyNumberFormat="1" applyFont="1" applyFill="1" applyBorder="1" applyAlignment="1" applyProtection="1"/>
    <xf numFmtId="3" fontId="7" fillId="10" borderId="4" xfId="1" applyNumberFormat="1" applyFont="1" applyFill="1" applyBorder="1" applyAlignment="1" applyProtection="1"/>
    <xf numFmtId="3" fontId="7" fillId="6" borderId="66" xfId="1" applyNumberFormat="1" applyFont="1" applyFill="1" applyBorder="1" applyAlignment="1" applyProtection="1"/>
    <xf numFmtId="3" fontId="7" fillId="6" borderId="62" xfId="1" applyNumberFormat="1" applyFont="1" applyFill="1" applyBorder="1" applyAlignment="1" applyProtection="1"/>
    <xf numFmtId="3" fontId="7" fillId="6" borderId="65" xfId="1" applyNumberFormat="1" applyFont="1" applyFill="1" applyBorder="1" applyAlignment="1" applyProtection="1"/>
    <xf numFmtId="3" fontId="7" fillId="10" borderId="40" xfId="1" applyNumberFormat="1" applyFont="1" applyFill="1" applyBorder="1" applyAlignment="1" applyProtection="1"/>
    <xf numFmtId="3" fontId="7" fillId="10" borderId="16" xfId="1" applyNumberFormat="1" applyFont="1" applyFill="1" applyBorder="1" applyAlignment="1" applyProtection="1"/>
    <xf numFmtId="3" fontId="7" fillId="10" borderId="41" xfId="1" applyNumberFormat="1" applyFont="1" applyFill="1" applyBorder="1" applyAlignment="1" applyProtection="1"/>
    <xf numFmtId="3" fontId="7" fillId="10" borderId="43" xfId="1" applyNumberFormat="1" applyFont="1" applyFill="1" applyBorder="1" applyAlignment="1" applyProtection="1"/>
    <xf numFmtId="3" fontId="7" fillId="10" borderId="18" xfId="1" applyNumberFormat="1" applyFont="1" applyFill="1" applyBorder="1" applyAlignment="1" applyProtection="1"/>
    <xf numFmtId="3" fontId="7" fillId="10" borderId="44" xfId="1" applyNumberFormat="1" applyFont="1" applyFill="1" applyBorder="1" applyAlignment="1" applyProtection="1"/>
    <xf numFmtId="3" fontId="7" fillId="6" borderId="37" xfId="1" quotePrefix="1" applyNumberFormat="1" applyFont="1" applyFill="1" applyBorder="1" applyAlignment="1" applyProtection="1"/>
    <xf numFmtId="3" fontId="7" fillId="6" borderId="24" xfId="1" quotePrefix="1" applyNumberFormat="1" applyFont="1" applyFill="1" applyBorder="1" applyAlignment="1" applyProtection="1"/>
    <xf numFmtId="3" fontId="7" fillId="6" borderId="39" xfId="1" quotePrefix="1" applyNumberFormat="1" applyFont="1" applyFill="1" applyBorder="1" applyAlignment="1" applyProtection="1"/>
    <xf numFmtId="3" fontId="7" fillId="12" borderId="46" xfId="1" applyNumberFormat="1" applyFont="1" applyFill="1" applyBorder="1" applyAlignment="1" applyProtection="1"/>
    <xf numFmtId="3" fontId="7" fillId="12" borderId="47" xfId="1" applyNumberFormat="1" applyFont="1" applyFill="1" applyBorder="1" applyAlignment="1" applyProtection="1"/>
    <xf numFmtId="3" fontId="7" fillId="12" borderId="48" xfId="1" applyNumberFormat="1" applyFont="1" applyFill="1" applyBorder="1" applyAlignment="1" applyProtection="1"/>
    <xf numFmtId="3" fontId="7" fillId="6" borderId="66" xfId="1" quotePrefix="1" applyNumberFormat="1" applyFont="1" applyFill="1" applyBorder="1" applyAlignment="1" applyProtection="1"/>
    <xf numFmtId="3" fontId="7" fillId="6" borderId="62" xfId="1" quotePrefix="1" applyNumberFormat="1" applyFont="1" applyFill="1" applyBorder="1" applyAlignment="1" applyProtection="1"/>
    <xf numFmtId="3" fontId="7" fillId="6" borderId="65" xfId="1" quotePrefix="1" applyNumberFormat="1" applyFont="1" applyFill="1" applyBorder="1" applyAlignment="1" applyProtection="1"/>
    <xf numFmtId="3" fontId="7" fillId="6" borderId="42" xfId="1" quotePrefix="1" applyNumberFormat="1" applyFont="1" applyFill="1" applyBorder="1" applyAlignment="1" applyProtection="1"/>
    <xf numFmtId="3" fontId="7" fillId="6" borderId="17" xfId="1" quotePrefix="1" applyNumberFormat="1" applyFont="1" applyFill="1" applyBorder="1" applyAlignment="1" applyProtection="1"/>
    <xf numFmtId="3" fontId="7" fillId="6" borderId="38" xfId="1" quotePrefix="1" applyNumberFormat="1" applyFont="1" applyFill="1" applyBorder="1" applyAlignment="1" applyProtection="1"/>
    <xf numFmtId="3" fontId="7" fillId="6" borderId="49" xfId="1" quotePrefix="1" applyNumberFormat="1" applyFont="1" applyFill="1" applyBorder="1" applyAlignment="1" applyProtection="1"/>
    <xf numFmtId="3" fontId="7" fillId="6" borderId="19" xfId="1" quotePrefix="1" applyNumberFormat="1" applyFont="1" applyFill="1" applyBorder="1" applyAlignment="1" applyProtection="1"/>
    <xf numFmtId="3" fontId="7" fillId="6" borderId="50" xfId="1" quotePrefix="1" applyNumberFormat="1" applyFont="1" applyFill="1" applyBorder="1" applyAlignment="1" applyProtection="1"/>
    <xf numFmtId="3" fontId="7" fillId="15" borderId="34" xfId="1" quotePrefix="1" applyNumberFormat="1" applyFont="1" applyFill="1" applyBorder="1" applyAlignment="1" applyProtection="1"/>
    <xf numFmtId="3" fontId="7" fillId="15" borderId="5" xfId="1" quotePrefix="1" applyNumberFormat="1" applyFont="1" applyFill="1" applyBorder="1" applyAlignment="1" applyProtection="1"/>
    <xf numFmtId="3" fontId="7" fillId="15" borderId="4" xfId="1" quotePrefix="1" applyNumberFormat="1" applyFont="1" applyFill="1" applyBorder="1" applyAlignment="1" applyProtection="1"/>
    <xf numFmtId="3" fontId="7" fillId="10" borderId="46" xfId="1" applyNumberFormat="1" applyFont="1" applyFill="1" applyBorder="1" applyAlignment="1" applyProtection="1"/>
    <xf numFmtId="3" fontId="7" fillId="10" borderId="47" xfId="1" applyNumberFormat="1" applyFont="1" applyFill="1" applyBorder="1" applyAlignment="1" applyProtection="1"/>
    <xf numFmtId="3" fontId="7" fillId="10" borderId="48" xfId="1" applyNumberFormat="1" applyFont="1" applyFill="1" applyBorder="1" applyAlignment="1" applyProtection="1"/>
    <xf numFmtId="178" fontId="7" fillId="7" borderId="67" xfId="1" applyNumberFormat="1" applyFont="1" applyFill="1" applyBorder="1" applyAlignment="1" applyProtection="1"/>
    <xf numFmtId="178" fontId="7" fillId="7" borderId="83" xfId="1" applyNumberFormat="1" applyFont="1" applyFill="1" applyBorder="1" applyAlignment="1" applyProtection="1"/>
    <xf numFmtId="178" fontId="7" fillId="7" borderId="68" xfId="1" applyNumberFormat="1" applyFont="1" applyFill="1" applyBorder="1" applyAlignment="1" applyProtection="1"/>
    <xf numFmtId="178" fontId="7" fillId="7" borderId="46" xfId="1" applyNumberFormat="1" applyFont="1" applyFill="1" applyBorder="1" applyAlignment="1" applyProtection="1">
      <alignment horizontal="right"/>
    </xf>
    <xf numFmtId="178" fontId="7" fillId="7" borderId="47" xfId="1" applyNumberFormat="1" applyFont="1" applyFill="1" applyBorder="1" applyAlignment="1" applyProtection="1">
      <alignment horizontal="right"/>
    </xf>
    <xf numFmtId="178" fontId="7" fillId="7" borderId="48" xfId="1" applyNumberFormat="1" applyFont="1" applyFill="1" applyBorder="1" applyAlignment="1" applyProtection="1">
      <alignment horizontal="right"/>
    </xf>
    <xf numFmtId="3" fontId="7" fillId="6" borderId="37" xfId="1" applyNumberFormat="1" applyFont="1" applyFill="1" applyBorder="1" applyAlignment="1" applyProtection="1">
      <alignment horizontal="right"/>
    </xf>
    <xf numFmtId="3" fontId="7" fillId="6" borderId="24" xfId="1" applyNumberFormat="1" applyFont="1" applyFill="1" applyBorder="1" applyAlignment="1" applyProtection="1">
      <alignment horizontal="right"/>
    </xf>
    <xf numFmtId="3" fontId="7" fillId="6" borderId="39" xfId="1" applyNumberFormat="1" applyFont="1" applyFill="1" applyBorder="1" applyAlignment="1" applyProtection="1">
      <alignment horizontal="right"/>
    </xf>
    <xf numFmtId="3" fontId="7" fillId="13" borderId="40" xfId="1" quotePrefix="1" applyNumberFormat="1" applyFont="1" applyFill="1" applyBorder="1" applyAlignment="1" applyProtection="1"/>
    <xf numFmtId="3" fontId="7" fillId="13" borderId="16" xfId="1" quotePrefix="1" applyNumberFormat="1" applyFont="1" applyFill="1" applyBorder="1" applyAlignment="1" applyProtection="1"/>
    <xf numFmtId="3" fontId="7" fillId="13" borderId="41" xfId="1" quotePrefix="1" applyNumberFormat="1" applyFont="1" applyFill="1" applyBorder="1" applyAlignment="1" applyProtection="1"/>
    <xf numFmtId="3" fontId="7" fillId="13" borderId="42" xfId="1" quotePrefix="1" applyNumberFormat="1" applyFont="1" applyFill="1" applyBorder="1" applyAlignment="1" applyProtection="1"/>
    <xf numFmtId="3" fontId="7" fillId="13" borderId="17" xfId="1" quotePrefix="1" applyNumberFormat="1" applyFont="1" applyFill="1" applyBorder="1" applyAlignment="1" applyProtection="1"/>
    <xf numFmtId="3" fontId="7" fillId="13" borderId="38" xfId="1" quotePrefix="1" applyNumberFormat="1" applyFont="1" applyFill="1" applyBorder="1" applyAlignment="1" applyProtection="1"/>
    <xf numFmtId="3" fontId="7" fillId="13" borderId="43" xfId="1" quotePrefix="1" applyNumberFormat="1" applyFont="1" applyFill="1" applyBorder="1" applyAlignment="1" applyProtection="1"/>
    <xf numFmtId="3" fontId="7" fillId="13" borderId="18" xfId="1" quotePrefix="1" applyNumberFormat="1" applyFont="1" applyFill="1" applyBorder="1" applyAlignment="1" applyProtection="1"/>
    <xf numFmtId="3" fontId="7" fillId="13" borderId="44" xfId="1" quotePrefix="1" applyNumberFormat="1" applyFont="1" applyFill="1" applyBorder="1" applyAlignment="1" applyProtection="1"/>
    <xf numFmtId="3" fontId="7" fillId="13" borderId="84" xfId="1" applyNumberFormat="1" applyFont="1" applyFill="1" applyBorder="1" applyAlignment="1" applyProtection="1"/>
    <xf numFmtId="3" fontId="7" fillId="13" borderId="9" xfId="1" applyNumberFormat="1" applyFont="1" applyFill="1" applyBorder="1" applyAlignment="1" applyProtection="1"/>
    <xf numFmtId="3" fontId="7" fillId="13" borderId="10" xfId="1" applyNumberFormat="1" applyFont="1" applyFill="1" applyBorder="1" applyAlignment="1" applyProtection="1"/>
    <xf numFmtId="0" fontId="11" fillId="6" borderId="6" xfId="1" applyFont="1" applyFill="1" applyBorder="1" applyAlignment="1" applyProtection="1">
      <alignment horizontal="right"/>
    </xf>
    <xf numFmtId="0" fontId="10" fillId="6" borderId="15" xfId="1" quotePrefix="1" applyFont="1" applyFill="1" applyBorder="1" applyAlignment="1" applyProtection="1">
      <alignment horizontal="center" vertical="top"/>
    </xf>
    <xf numFmtId="0" fontId="11" fillId="6" borderId="3" xfId="1" applyFont="1" applyFill="1" applyBorder="1" applyAlignment="1" applyProtection="1">
      <alignment horizontal="center"/>
    </xf>
    <xf numFmtId="0" fontId="11" fillId="6" borderId="45" xfId="1" applyFont="1" applyFill="1" applyBorder="1" applyAlignment="1" applyProtection="1">
      <alignment horizontal="center"/>
    </xf>
    <xf numFmtId="0" fontId="11" fillId="6" borderId="8" xfId="1" applyFont="1" applyFill="1" applyBorder="1" applyAlignment="1" applyProtection="1">
      <alignment horizontal="center"/>
    </xf>
    <xf numFmtId="0" fontId="11" fillId="6" borderId="7" xfId="1" applyFont="1" applyFill="1" applyBorder="1" applyAlignment="1" applyProtection="1">
      <alignment horizontal="center"/>
    </xf>
    <xf numFmtId="0" fontId="7" fillId="6" borderId="11" xfId="1" applyFont="1" applyFill="1" applyBorder="1" applyProtection="1"/>
    <xf numFmtId="0" fontId="9" fillId="8" borderId="0" xfId="1" applyFont="1" applyFill="1" applyProtection="1"/>
    <xf numFmtId="0" fontId="15" fillId="8" borderId="0" xfId="1" applyFont="1" applyFill="1" applyProtection="1"/>
    <xf numFmtId="0" fontId="16" fillId="9" borderId="5" xfId="1" applyFont="1" applyFill="1" applyBorder="1" applyAlignment="1" applyProtection="1">
      <alignment horizontal="center" vertical="center"/>
    </xf>
    <xf numFmtId="0" fontId="8" fillId="14" borderId="85" xfId="1" quotePrefix="1" applyFont="1" applyFill="1" applyBorder="1" applyAlignment="1" applyProtection="1">
      <alignment horizontal="left"/>
    </xf>
    <xf numFmtId="0" fontId="15" fillId="14" borderId="85" xfId="1" applyFont="1" applyFill="1" applyBorder="1" applyProtection="1"/>
    <xf numFmtId="0" fontId="15" fillId="14" borderId="86" xfId="1" applyFont="1" applyFill="1" applyBorder="1" applyProtection="1"/>
    <xf numFmtId="0" fontId="36" fillId="17" borderId="20" xfId="7" applyFont="1" applyFill="1" applyBorder="1" applyAlignment="1" applyProtection="1">
      <alignment horizontal="center"/>
    </xf>
    <xf numFmtId="0" fontId="9" fillId="6" borderId="21" xfId="1" quotePrefix="1" applyFont="1" applyFill="1" applyBorder="1" applyAlignment="1" applyProtection="1">
      <alignment horizontal="left"/>
    </xf>
    <xf numFmtId="178" fontId="37" fillId="6" borderId="21" xfId="1" quotePrefix="1" applyNumberFormat="1" applyFont="1" applyFill="1" applyBorder="1" applyAlignment="1" applyProtection="1"/>
    <xf numFmtId="178" fontId="38" fillId="6" borderId="21" xfId="1" quotePrefix="1" applyNumberFormat="1" applyFont="1" applyFill="1" applyBorder="1" applyAlignment="1" applyProtection="1"/>
    <xf numFmtId="178" fontId="38" fillId="6" borderId="35" xfId="1" quotePrefix="1" applyNumberFormat="1" applyFont="1" applyFill="1" applyBorder="1" applyAlignment="1" applyProtection="1"/>
    <xf numFmtId="0" fontId="9" fillId="6" borderId="70" xfId="1" quotePrefix="1" applyFont="1" applyFill="1" applyBorder="1" applyAlignment="1" applyProtection="1">
      <alignment horizontal="left"/>
    </xf>
    <xf numFmtId="178" fontId="37" fillId="6" borderId="70" xfId="1" quotePrefix="1" applyNumberFormat="1" applyFont="1" applyFill="1" applyBorder="1" applyAlignment="1" applyProtection="1"/>
    <xf numFmtId="178" fontId="38" fillId="6" borderId="70" xfId="1" quotePrefix="1" applyNumberFormat="1" applyFont="1" applyFill="1" applyBorder="1" applyAlignment="1" applyProtection="1"/>
    <xf numFmtId="0" fontId="11" fillId="6" borderId="0" xfId="1" applyFont="1" applyFill="1" applyAlignment="1" applyProtection="1">
      <alignment horizontal="right" vertical="center"/>
    </xf>
    <xf numFmtId="1" fontId="11" fillId="6" borderId="33" xfId="1" applyNumberFormat="1" applyFont="1" applyFill="1" applyBorder="1" applyProtection="1"/>
    <xf numFmtId="0" fontId="18" fillId="6" borderId="0" xfId="1" applyFont="1" applyFill="1" applyBorder="1" applyAlignment="1" applyProtection="1">
      <alignment horizontal="right"/>
    </xf>
    <xf numFmtId="1" fontId="18" fillId="6" borderId="0" xfId="1" applyNumberFormat="1" applyFont="1" applyFill="1" applyBorder="1" applyAlignment="1" applyProtection="1">
      <alignment horizontal="right"/>
    </xf>
    <xf numFmtId="0" fontId="3" fillId="6" borderId="0" xfId="3" applyFont="1" applyFill="1" applyBorder="1" applyAlignment="1" applyProtection="1">
      <alignment horizontal="left" vertical="center"/>
    </xf>
    <xf numFmtId="0" fontId="3" fillId="6" borderId="0" xfId="3" applyFont="1" applyFill="1" applyBorder="1" applyAlignment="1" applyProtection="1">
      <alignment horizontal="right" vertical="center"/>
    </xf>
    <xf numFmtId="0" fontId="12" fillId="6" borderId="0" xfId="1" applyFont="1" applyFill="1" applyBorder="1" applyAlignment="1" applyProtection="1">
      <alignment horizontal="center"/>
    </xf>
    <xf numFmtId="0" fontId="12" fillId="6" borderId="0" xfId="1" applyFont="1" applyFill="1" applyAlignment="1" applyProtection="1">
      <alignment horizontal="center"/>
    </xf>
    <xf numFmtId="0" fontId="11" fillId="6" borderId="11" xfId="1" quotePrefix="1" applyFont="1" applyFill="1" applyBorder="1" applyAlignment="1" applyProtection="1">
      <alignment horizontal="center"/>
    </xf>
    <xf numFmtId="0" fontId="12" fillId="6" borderId="34" xfId="1" quotePrefix="1" applyFont="1" applyFill="1" applyBorder="1" applyAlignment="1" applyProtection="1">
      <alignment horizontal="center"/>
    </xf>
    <xf numFmtId="0" fontId="12" fillId="6" borderId="5" xfId="1" quotePrefix="1" applyFont="1" applyFill="1" applyBorder="1" applyAlignment="1" applyProtection="1">
      <alignment horizontal="center"/>
    </xf>
    <xf numFmtId="0" fontId="12" fillId="6" borderId="4" xfId="1" quotePrefix="1" applyFont="1" applyFill="1" applyBorder="1" applyAlignment="1" applyProtection="1">
      <alignment horizontal="center"/>
    </xf>
    <xf numFmtId="0" fontId="5" fillId="6" borderId="0" xfId="3" applyFont="1" applyFill="1" applyAlignment="1" applyProtection="1">
      <alignment horizontal="left" vertical="center"/>
    </xf>
    <xf numFmtId="0" fontId="3" fillId="6" borderId="0" xfId="3" quotePrefix="1" applyFont="1" applyFill="1" applyAlignment="1" applyProtection="1">
      <alignment vertical="center"/>
    </xf>
    <xf numFmtId="0" fontId="5" fillId="6" borderId="0" xfId="3" quotePrefix="1" applyFont="1" applyFill="1" applyAlignment="1" applyProtection="1">
      <alignment vertical="center"/>
    </xf>
    <xf numFmtId="0" fontId="11" fillId="6" borderId="0" xfId="1" applyFont="1" applyFill="1" applyBorder="1" applyAlignment="1" applyProtection="1">
      <alignment horizontal="right"/>
    </xf>
    <xf numFmtId="0" fontId="12" fillId="9" borderId="27" xfId="1" applyFont="1" applyFill="1" applyBorder="1" applyAlignment="1" applyProtection="1">
      <alignment horizontal="left" vertical="center"/>
    </xf>
    <xf numFmtId="0" fontId="12" fillId="9" borderId="28" xfId="3" applyFont="1" applyFill="1" applyBorder="1" applyAlignment="1" applyProtection="1">
      <alignment horizontal="left" vertical="center"/>
    </xf>
    <xf numFmtId="0" fontId="12" fillId="9" borderId="28" xfId="1" applyFont="1" applyFill="1" applyBorder="1" applyAlignment="1" applyProtection="1">
      <alignment horizontal="left" vertical="center"/>
    </xf>
    <xf numFmtId="0" fontId="12" fillId="9" borderId="29" xfId="3" applyFont="1" applyFill="1" applyBorder="1" applyAlignment="1" applyProtection="1">
      <alignment horizontal="left" vertical="center"/>
    </xf>
    <xf numFmtId="0" fontId="12" fillId="7" borderId="22" xfId="1" applyFont="1" applyFill="1" applyBorder="1" applyAlignment="1" applyProtection="1">
      <alignment horizontal="center" vertical="center" wrapText="1"/>
    </xf>
    <xf numFmtId="0" fontId="12" fillId="7" borderId="5" xfId="1" applyFont="1" applyFill="1" applyBorder="1" applyAlignment="1" applyProtection="1">
      <alignment horizontal="center" vertical="center" wrapText="1"/>
    </xf>
    <xf numFmtId="0" fontId="12" fillId="7" borderId="4" xfId="1" applyFont="1" applyFill="1" applyBorder="1" applyAlignment="1" applyProtection="1">
      <alignment horizontal="center" vertical="center" wrapText="1"/>
    </xf>
    <xf numFmtId="0" fontId="41" fillId="10" borderId="5" xfId="3" applyFont="1" applyFill="1" applyBorder="1" applyAlignment="1" applyProtection="1">
      <alignment horizontal="center" vertical="center"/>
    </xf>
    <xf numFmtId="0" fontId="31" fillId="10" borderId="5" xfId="3" applyFont="1" applyFill="1" applyBorder="1" applyAlignment="1" applyProtection="1">
      <alignment horizontal="center" vertical="center"/>
    </xf>
    <xf numFmtId="0" fontId="7" fillId="6" borderId="0" xfId="1" applyFont="1" applyFill="1" applyBorder="1" applyAlignment="1" applyProtection="1">
      <alignment horizontal="right"/>
    </xf>
    <xf numFmtId="0" fontId="12" fillId="6" borderId="0" xfId="1" applyFont="1" applyFill="1" applyBorder="1" applyAlignment="1" applyProtection="1">
      <alignment horizontal="left"/>
    </xf>
    <xf numFmtId="1" fontId="21" fillId="6" borderId="0" xfId="1" applyNumberFormat="1" applyFont="1" applyFill="1" applyBorder="1" applyProtection="1"/>
    <xf numFmtId="0" fontId="22" fillId="6" borderId="0" xfId="1" applyFont="1" applyFill="1" applyProtection="1"/>
    <xf numFmtId="1" fontId="11" fillId="6" borderId="63" xfId="1" applyNumberFormat="1" applyFont="1" applyFill="1" applyBorder="1" applyProtection="1"/>
    <xf numFmtId="0" fontId="15" fillId="6" borderId="63" xfId="1" applyFont="1" applyFill="1" applyBorder="1" applyProtection="1"/>
    <xf numFmtId="3" fontId="11" fillId="6" borderId="0" xfId="1" applyNumberFormat="1" applyFont="1" applyFill="1" applyBorder="1" applyProtection="1"/>
    <xf numFmtId="0" fontId="3" fillId="6" borderId="0" xfId="3" applyFont="1" applyFill="1" applyAlignment="1" applyProtection="1">
      <alignment horizontal="left" vertical="center"/>
    </xf>
    <xf numFmtId="0" fontId="42" fillId="7" borderId="5" xfId="3" applyFont="1" applyFill="1" applyBorder="1" applyAlignment="1" applyProtection="1">
      <alignment horizontal="center" vertical="center"/>
    </xf>
    <xf numFmtId="0" fontId="7" fillId="6" borderId="11" xfId="1" applyFont="1" applyFill="1" applyBorder="1" applyAlignment="1" applyProtection="1">
      <alignment horizontal="center"/>
    </xf>
    <xf numFmtId="0" fontId="10" fillId="14" borderId="87" xfId="1" quotePrefix="1" applyFont="1" applyFill="1" applyBorder="1" applyAlignment="1" applyProtection="1">
      <alignment horizontal="left"/>
    </xf>
    <xf numFmtId="0" fontId="43" fillId="6" borderId="0" xfId="1" applyFont="1" applyFill="1" applyBorder="1" applyAlignment="1" applyProtection="1">
      <alignment horizontal="right"/>
    </xf>
    <xf numFmtId="0" fontId="11" fillId="6" borderId="0" xfId="1" applyFont="1" applyFill="1" applyAlignment="1" applyProtection="1">
      <alignment horizontal="right"/>
    </xf>
    <xf numFmtId="169" fontId="35" fillId="18" borderId="5" xfId="3" applyNumberFormat="1" applyFont="1" applyFill="1" applyBorder="1" applyAlignment="1" applyProtection="1">
      <alignment horizontal="center" vertical="center"/>
    </xf>
    <xf numFmtId="0" fontId="7" fillId="10" borderId="5" xfId="1" applyFont="1" applyFill="1" applyBorder="1" applyAlignment="1" applyProtection="1">
      <alignment horizontal="center" vertical="center"/>
    </xf>
    <xf numFmtId="3" fontId="15" fillId="6" borderId="0" xfId="1" applyNumberFormat="1" applyFont="1" applyFill="1" applyProtection="1"/>
    <xf numFmtId="3" fontId="15" fillId="6" borderId="63" xfId="1" applyNumberFormat="1" applyFont="1" applyFill="1" applyBorder="1" applyProtection="1"/>
    <xf numFmtId="0" fontId="3" fillId="6" borderId="0" xfId="3" applyFont="1" applyFill="1" applyAlignment="1" applyProtection="1">
      <alignment horizontal="right" vertical="center"/>
    </xf>
    <xf numFmtId="186" fontId="5" fillId="10" borderId="5" xfId="3" applyNumberFormat="1" applyFont="1" applyFill="1" applyBorder="1" applyAlignment="1" applyProtection="1">
      <alignment horizontal="center" vertical="center"/>
    </xf>
    <xf numFmtId="14" fontId="13" fillId="7" borderId="5" xfId="8" applyNumberFormat="1" applyFont="1" applyFill="1" applyBorder="1" applyAlignment="1" applyProtection="1">
      <alignment horizontal="center" vertical="center"/>
    </xf>
    <xf numFmtId="49" fontId="40" fillId="9" borderId="5" xfId="3" applyNumberFormat="1" applyFont="1" applyFill="1" applyBorder="1" applyAlignment="1" applyProtection="1">
      <alignment horizontal="center" vertical="center"/>
    </xf>
    <xf numFmtId="3" fontId="11" fillId="11" borderId="46" xfId="1" applyNumberFormat="1" applyFont="1" applyFill="1" applyBorder="1" applyAlignment="1" applyProtection="1"/>
    <xf numFmtId="3" fontId="11" fillId="11" borderId="47" xfId="1" applyNumberFormat="1" applyFont="1" applyFill="1" applyBorder="1" applyAlignment="1" applyProtection="1"/>
    <xf numFmtId="3" fontId="11" fillId="11" borderId="48" xfId="1" applyNumberFormat="1" applyFont="1" applyFill="1" applyBorder="1" applyAlignment="1" applyProtection="1"/>
    <xf numFmtId="0" fontId="7" fillId="6" borderId="88" xfId="1" quotePrefix="1" applyFont="1" applyFill="1" applyBorder="1" applyAlignment="1" applyProtection="1">
      <alignment horizontal="left"/>
    </xf>
    <xf numFmtId="0" fontId="7" fillId="6" borderId="88" xfId="1" applyFont="1" applyFill="1" applyBorder="1" applyAlignment="1" applyProtection="1">
      <alignment horizontal="left"/>
    </xf>
    <xf numFmtId="3" fontId="7" fillId="6" borderId="88" xfId="1" applyNumberFormat="1" applyFont="1" applyFill="1" applyBorder="1" applyAlignment="1" applyProtection="1"/>
    <xf numFmtId="3" fontId="7" fillId="6" borderId="89" xfId="1" applyNumberFormat="1" applyFont="1" applyFill="1" applyBorder="1" applyAlignment="1" applyProtection="1"/>
    <xf numFmtId="3" fontId="7" fillId="6" borderId="90" xfId="1" applyNumberFormat="1" applyFont="1" applyFill="1" applyBorder="1" applyAlignment="1" applyProtection="1"/>
    <xf numFmtId="3" fontId="7" fillId="6" borderId="91" xfId="1" applyNumberFormat="1" applyFont="1" applyFill="1" applyBorder="1" applyAlignment="1" applyProtection="1"/>
    <xf numFmtId="0" fontId="7" fillId="10" borderId="92" xfId="1" applyFont="1" applyFill="1" applyBorder="1" applyAlignment="1" applyProtection="1">
      <alignment horizontal="left"/>
    </xf>
    <xf numFmtId="0" fontId="7" fillId="6" borderId="93" xfId="1" applyFont="1" applyFill="1" applyBorder="1" applyAlignment="1" applyProtection="1">
      <alignment horizontal="left"/>
    </xf>
    <xf numFmtId="3" fontId="34" fillId="10" borderId="93" xfId="3" applyNumberFormat="1" applyFont="1" applyFill="1" applyBorder="1" applyAlignment="1" applyProtection="1">
      <alignment horizontal="right" vertical="center"/>
    </xf>
    <xf numFmtId="3" fontId="34" fillId="10" borderId="94" xfId="3" applyNumberFormat="1" applyFont="1" applyFill="1" applyBorder="1" applyAlignment="1" applyProtection="1">
      <alignment horizontal="right" vertical="center"/>
    </xf>
    <xf numFmtId="0" fontId="7" fillId="10" borderId="51" xfId="1" applyFont="1" applyFill="1" applyBorder="1" applyAlignment="1" applyProtection="1">
      <alignment horizontal="left"/>
    </xf>
    <xf numFmtId="0" fontId="7" fillId="6" borderId="25" xfId="1" applyFont="1" applyFill="1" applyBorder="1" applyAlignment="1" applyProtection="1">
      <alignment horizontal="left"/>
    </xf>
    <xf numFmtId="3" fontId="34" fillId="10" borderId="25" xfId="3" applyNumberFormat="1" applyFont="1" applyFill="1" applyBorder="1" applyAlignment="1" applyProtection="1">
      <alignment horizontal="right" vertical="center"/>
    </xf>
    <xf numFmtId="3" fontId="34" fillId="10" borderId="52" xfId="3" applyNumberFormat="1" applyFont="1" applyFill="1" applyBorder="1" applyAlignment="1" applyProtection="1">
      <alignment horizontal="right" vertical="center"/>
    </xf>
    <xf numFmtId="0" fontId="7" fillId="10" borderId="53" xfId="1" applyFont="1" applyFill="1" applyBorder="1" applyAlignment="1" applyProtection="1">
      <alignment horizontal="left"/>
    </xf>
    <xf numFmtId="0" fontId="7" fillId="6" borderId="54" xfId="1" applyFont="1" applyFill="1" applyBorder="1" applyAlignment="1" applyProtection="1">
      <alignment horizontal="left"/>
    </xf>
    <xf numFmtId="3" fontId="34" fillId="10" borderId="54" xfId="3" applyNumberFormat="1" applyFont="1" applyFill="1" applyBorder="1" applyAlignment="1" applyProtection="1">
      <alignment horizontal="right" vertical="center"/>
    </xf>
    <xf numFmtId="3" fontId="34" fillId="10" borderId="55" xfId="3" applyNumberFormat="1" applyFont="1" applyFill="1" applyBorder="1" applyAlignment="1" applyProtection="1">
      <alignment horizontal="right" vertical="center"/>
    </xf>
    <xf numFmtId="0" fontId="7" fillId="6" borderId="95" xfId="1" quotePrefix="1" applyFont="1" applyFill="1" applyBorder="1" applyAlignment="1" applyProtection="1">
      <alignment horizontal="left"/>
    </xf>
    <xf numFmtId="0" fontId="7" fillId="6" borderId="96" xfId="1" quotePrefix="1" applyFont="1" applyFill="1" applyBorder="1" applyAlignment="1" applyProtection="1">
      <alignment horizontal="left"/>
    </xf>
    <xf numFmtId="0" fontId="7" fillId="6" borderId="97" xfId="1" quotePrefix="1" applyFont="1" applyFill="1" applyBorder="1" applyAlignment="1" applyProtection="1">
      <alignment horizontal="left"/>
    </xf>
    <xf numFmtId="3" fontId="34" fillId="10" borderId="98" xfId="3" applyNumberFormat="1" applyFont="1" applyFill="1" applyBorder="1" applyAlignment="1" applyProtection="1">
      <alignment horizontal="right" vertical="center"/>
    </xf>
    <xf numFmtId="3" fontId="34" fillId="10" borderId="99" xfId="3" applyNumberFormat="1" applyFont="1" applyFill="1" applyBorder="1" applyAlignment="1" applyProtection="1">
      <alignment horizontal="right" vertical="center"/>
    </xf>
    <xf numFmtId="3" fontId="34" fillId="10" borderId="100" xfId="3" applyNumberFormat="1" applyFont="1" applyFill="1" applyBorder="1" applyAlignment="1" applyProtection="1">
      <alignment horizontal="right" vertical="center"/>
    </xf>
    <xf numFmtId="3" fontId="34" fillId="10" borderId="101" xfId="3" applyNumberFormat="1" applyFont="1" applyFill="1" applyBorder="1" applyAlignment="1" applyProtection="1">
      <alignment horizontal="right" vertical="center"/>
    </xf>
    <xf numFmtId="3" fontId="34" fillId="10" borderId="60" xfId="3" applyNumberFormat="1" applyFont="1" applyFill="1" applyBorder="1" applyAlignment="1" applyProtection="1">
      <alignment horizontal="right" vertical="center"/>
    </xf>
    <xf numFmtId="3" fontId="34" fillId="10" borderId="61" xfId="3" applyNumberFormat="1" applyFont="1" applyFill="1" applyBorder="1" applyAlignment="1" applyProtection="1">
      <alignment horizontal="right" vertical="center"/>
    </xf>
    <xf numFmtId="0" fontId="39" fillId="6" borderId="0" xfId="7" applyFont="1" applyFill="1" applyBorder="1" applyProtection="1"/>
    <xf numFmtId="0" fontId="42" fillId="7" borderId="5" xfId="3" applyNumberFormat="1" applyFont="1" applyFill="1" applyBorder="1" applyAlignment="1" applyProtection="1">
      <alignment horizontal="center" vertical="center"/>
    </xf>
    <xf numFmtId="1" fontId="32" fillId="10" borderId="12" xfId="3" applyNumberFormat="1" applyFont="1" applyFill="1" applyBorder="1" applyAlignment="1" applyProtection="1">
      <alignment horizontal="center" vertical="center"/>
    </xf>
    <xf numFmtId="1" fontId="32" fillId="10" borderId="22" xfId="3" applyNumberFormat="1" applyFont="1" applyFill="1" applyBorder="1" applyAlignment="1" applyProtection="1">
      <alignment horizontal="center" vertical="center"/>
    </xf>
    <xf numFmtId="0" fontId="3" fillId="6" borderId="26" xfId="3" applyFont="1" applyFill="1" applyBorder="1" applyAlignment="1" applyProtection="1">
      <alignment horizontal="right" vertical="top" wrapText="1"/>
    </xf>
    <xf numFmtId="0" fontId="3" fillId="6" borderId="0" xfId="3" applyFont="1" applyFill="1" applyAlignment="1" applyProtection="1">
      <alignment horizontal="right" vertical="top" wrapText="1"/>
    </xf>
    <xf numFmtId="3" fontId="20" fillId="6" borderId="23" xfId="1" applyNumberFormat="1" applyFont="1" applyFill="1" applyBorder="1" applyAlignment="1" applyProtection="1">
      <alignment horizontal="center" vertical="center"/>
    </xf>
    <xf numFmtId="0" fontId="4" fillId="6" borderId="26" xfId="3" applyFont="1" applyFill="1" applyBorder="1" applyAlignment="1" applyProtection="1">
      <alignment horizontal="center" vertical="center"/>
    </xf>
    <xf numFmtId="0" fontId="19" fillId="9" borderId="1" xfId="3" applyFont="1" applyFill="1" applyBorder="1" applyAlignment="1" applyProtection="1">
      <alignment horizontal="center" vertical="center" wrapText="1"/>
    </xf>
    <xf numFmtId="0" fontId="19" fillId="9" borderId="15" xfId="3" applyFont="1" applyFill="1" applyBorder="1" applyAlignment="1" applyProtection="1">
      <alignment horizontal="center" vertical="center" wrapText="1"/>
    </xf>
    <xf numFmtId="0" fontId="35" fillId="9" borderId="1" xfId="1" applyFont="1" applyFill="1" applyBorder="1" applyAlignment="1" applyProtection="1">
      <alignment horizontal="center" vertical="center" wrapText="1"/>
    </xf>
    <xf numFmtId="0" fontId="35" fillId="9" borderId="15" xfId="1" applyFont="1" applyFill="1" applyBorder="1" applyAlignment="1" applyProtection="1">
      <alignment horizontal="center" vertical="center" wrapText="1"/>
    </xf>
    <xf numFmtId="0" fontId="11" fillId="6" borderId="0" xfId="0" quotePrefix="1" applyFont="1" applyFill="1" applyAlignment="1" applyProtection="1">
      <alignment horizontal="left"/>
    </xf>
    <xf numFmtId="0" fontId="15" fillId="6" borderId="0" xfId="0" applyFont="1" applyFill="1" applyProtection="1"/>
    <xf numFmtId="0" fontId="10" fillId="6" borderId="0" xfId="0" applyFont="1" applyFill="1" applyAlignment="1" applyProtection="1">
      <alignment horizontal="left"/>
    </xf>
    <xf numFmtId="0" fontId="11" fillId="6" borderId="0" xfId="0" applyFont="1" applyFill="1" applyAlignment="1" applyProtection="1">
      <alignment horizontal="left"/>
    </xf>
    <xf numFmtId="0" fontId="8" fillId="6" borderId="0" xfId="0" quotePrefix="1" applyFont="1" applyFill="1" applyBorder="1" applyAlignment="1" applyProtection="1">
      <alignment horizontal="left"/>
    </xf>
    <xf numFmtId="0" fontId="8" fillId="14" borderId="85" xfId="0" quotePrefix="1" applyFont="1" applyFill="1" applyBorder="1" applyAlignment="1" applyProtection="1">
      <alignment horizontal="left"/>
    </xf>
    <xf numFmtId="0" fontId="15" fillId="14" borderId="85" xfId="0" applyFont="1" applyFill="1" applyBorder="1" applyProtection="1"/>
    <xf numFmtId="0" fontId="15" fillId="14" borderId="86" xfId="0" applyFont="1" applyFill="1" applyBorder="1" applyProtection="1"/>
    <xf numFmtId="0" fontId="15" fillId="6" borderId="0" xfId="0" applyFont="1" applyFill="1" applyBorder="1" applyProtection="1"/>
    <xf numFmtId="0" fontId="10" fillId="6" borderId="0" xfId="0" applyFont="1" applyFill="1" applyProtection="1"/>
    <xf numFmtId="0" fontId="7" fillId="10" borderId="5" xfId="0" applyFont="1" applyFill="1" applyBorder="1" applyAlignment="1" applyProtection="1">
      <alignment horizontal="center" vertical="center"/>
    </xf>
    <xf numFmtId="0" fontId="11" fillId="6" borderId="0" xfId="0" applyFont="1" applyFill="1" applyAlignment="1" applyProtection="1">
      <alignment horizontal="right"/>
    </xf>
    <xf numFmtId="0" fontId="7" fillId="6" borderId="0" xfId="0" applyFont="1" applyFill="1" applyAlignment="1" applyProtection="1">
      <alignment horizontal="center" vertical="center"/>
    </xf>
    <xf numFmtId="0" fontId="15" fillId="6" borderId="0" xfId="0" applyFont="1" applyFill="1" applyAlignment="1" applyProtection="1">
      <alignment horizontal="right"/>
    </xf>
    <xf numFmtId="0" fontId="11" fillId="6" borderId="0" xfId="0" applyFont="1" applyFill="1" applyAlignment="1" applyProtection="1">
      <alignment horizontal="right" vertical="center"/>
    </xf>
    <xf numFmtId="0" fontId="15" fillId="6" borderId="0" xfId="0" quotePrefix="1" applyFont="1" applyFill="1" applyAlignment="1" applyProtection="1">
      <alignment horizontal="left"/>
    </xf>
    <xf numFmtId="0" fontId="43" fillId="6" borderId="0" xfId="0" applyFont="1" applyFill="1" applyBorder="1" applyAlignment="1" applyProtection="1">
      <alignment horizontal="right"/>
    </xf>
    <xf numFmtId="0" fontId="7" fillId="6" borderId="0" xfId="0" applyFont="1" applyFill="1" applyBorder="1" applyProtection="1"/>
    <xf numFmtId="0" fontId="11" fillId="6" borderId="0" xfId="0" applyFont="1" applyFill="1" applyBorder="1" applyProtection="1"/>
    <xf numFmtId="0" fontId="11" fillId="6" borderId="0" xfId="0" applyFont="1" applyFill="1" applyBorder="1" applyAlignment="1" applyProtection="1">
      <alignment horizontal="right"/>
    </xf>
    <xf numFmtId="0" fontId="7" fillId="6" borderId="6" xfId="0" applyFont="1" applyFill="1" applyBorder="1" applyProtection="1"/>
    <xf numFmtId="0" fontId="11" fillId="6" borderId="6" xfId="0" applyFont="1" applyFill="1" applyBorder="1" applyProtection="1"/>
    <xf numFmtId="0" fontId="11" fillId="6" borderId="6" xfId="0" applyFont="1" applyFill="1" applyBorder="1" applyAlignment="1" applyProtection="1">
      <alignment horizontal="right"/>
    </xf>
    <xf numFmtId="0" fontId="11" fillId="6" borderId="3" xfId="0" quotePrefix="1" applyFont="1" applyFill="1" applyBorder="1" applyAlignment="1" applyProtection="1">
      <alignment horizontal="center"/>
    </xf>
    <xf numFmtId="0" fontId="11" fillId="6" borderId="2" xfId="0" quotePrefix="1" applyFont="1" applyFill="1" applyBorder="1" applyAlignment="1" applyProtection="1">
      <alignment horizontal="center"/>
    </xf>
    <xf numFmtId="0" fontId="35" fillId="9" borderId="1" xfId="0" applyFont="1" applyFill="1" applyBorder="1" applyAlignment="1" applyProtection="1">
      <alignment horizontal="center" vertical="center" wrapText="1"/>
    </xf>
    <xf numFmtId="0" fontId="12" fillId="9" borderId="27" xfId="0" applyFont="1" applyFill="1" applyBorder="1" applyAlignment="1" applyProtection="1">
      <alignment horizontal="left" vertical="center"/>
    </xf>
    <xf numFmtId="0" fontId="12" fillId="9" borderId="28" xfId="0" applyFont="1" applyFill="1" applyBorder="1" applyAlignment="1" applyProtection="1">
      <alignment horizontal="left" vertical="center"/>
    </xf>
    <xf numFmtId="0" fontId="10" fillId="6" borderId="15" xfId="0" quotePrefix="1" applyFont="1" applyFill="1" applyBorder="1" applyAlignment="1" applyProtection="1">
      <alignment horizontal="center" vertical="top"/>
    </xf>
    <xf numFmtId="0" fontId="11" fillId="6" borderId="15" xfId="0" quotePrefix="1" applyFont="1" applyFill="1" applyBorder="1" applyAlignment="1" applyProtection="1">
      <alignment horizontal="center"/>
    </xf>
    <xf numFmtId="0" fontId="35" fillId="9" borderId="15" xfId="0" applyFont="1" applyFill="1" applyBorder="1" applyAlignment="1" applyProtection="1">
      <alignment horizontal="center" vertical="center" wrapText="1"/>
    </xf>
    <xf numFmtId="0" fontId="12" fillId="7" borderId="22" xfId="0" applyFont="1" applyFill="1" applyBorder="1" applyAlignment="1" applyProtection="1">
      <alignment horizontal="center" vertical="center" wrapText="1"/>
    </xf>
    <xf numFmtId="0" fontId="12" fillId="7" borderId="5" xfId="0" applyFont="1" applyFill="1" applyBorder="1" applyAlignment="1" applyProtection="1">
      <alignment horizontal="center" vertical="center" wrapText="1"/>
    </xf>
    <xf numFmtId="0" fontId="12" fillId="7" borderId="4" xfId="0" applyFont="1" applyFill="1" applyBorder="1" applyAlignment="1" applyProtection="1">
      <alignment horizontal="center" vertical="center" wrapText="1"/>
    </xf>
    <xf numFmtId="0" fontId="7" fillId="6" borderId="3" xfId="0" applyFont="1" applyFill="1" applyBorder="1" applyAlignment="1" applyProtection="1">
      <alignment horizontal="center"/>
    </xf>
    <xf numFmtId="0" fontId="11" fillId="6" borderId="3" xfId="0" applyFont="1" applyFill="1" applyBorder="1" applyAlignment="1" applyProtection="1">
      <alignment horizontal="center"/>
    </xf>
    <xf numFmtId="0" fontId="11" fillId="6" borderId="45" xfId="0" applyFont="1" applyFill="1" applyBorder="1" applyAlignment="1" applyProtection="1">
      <alignment horizontal="center"/>
    </xf>
    <xf numFmtId="0" fontId="11" fillId="6" borderId="8" xfId="0" applyFont="1" applyFill="1" applyBorder="1" applyAlignment="1" applyProtection="1">
      <alignment horizontal="center"/>
    </xf>
    <xf numFmtId="0" fontId="11" fillId="6" borderId="7" xfId="0" applyFont="1" applyFill="1" applyBorder="1" applyAlignment="1" applyProtection="1">
      <alignment horizontal="center"/>
    </xf>
    <xf numFmtId="0" fontId="7" fillId="6" borderId="11" xfId="0" applyFont="1" applyFill="1" applyBorder="1" applyAlignment="1" applyProtection="1">
      <alignment horizontal="center"/>
    </xf>
    <xf numFmtId="0" fontId="7" fillId="6" borderId="11" xfId="0" applyFont="1" applyFill="1" applyBorder="1" applyProtection="1"/>
    <xf numFmtId="0" fontId="11" fillId="6" borderId="11" xfId="0" quotePrefix="1" applyFont="1" applyFill="1" applyBorder="1" applyAlignment="1" applyProtection="1">
      <alignment horizontal="center"/>
    </xf>
    <xf numFmtId="0" fontId="12" fillId="6" borderId="34" xfId="0" quotePrefix="1" applyFont="1" applyFill="1" applyBorder="1" applyAlignment="1" applyProtection="1">
      <alignment horizontal="center"/>
    </xf>
    <xf numFmtId="0" fontId="12" fillId="6" borderId="5" xfId="0" quotePrefix="1" applyFont="1" applyFill="1" applyBorder="1" applyAlignment="1" applyProtection="1">
      <alignment horizontal="center"/>
    </xf>
    <xf numFmtId="0" fontId="12" fillId="6" borderId="4" xfId="0" quotePrefix="1" applyFont="1" applyFill="1" applyBorder="1" applyAlignment="1" applyProtection="1">
      <alignment horizontal="center"/>
    </xf>
    <xf numFmtId="0" fontId="7" fillId="6" borderId="3" xfId="0" applyFont="1" applyFill="1" applyBorder="1" applyProtection="1"/>
    <xf numFmtId="0" fontId="11" fillId="6" borderId="3" xfId="0" applyFont="1" applyFill="1" applyBorder="1" applyAlignment="1" applyProtection="1"/>
    <xf numFmtId="0" fontId="11" fillId="6" borderId="37" xfId="0" applyFont="1" applyFill="1" applyBorder="1" applyAlignment="1" applyProtection="1"/>
    <xf numFmtId="0" fontId="11" fillId="6" borderId="24" xfId="0" applyFont="1" applyFill="1" applyBorder="1" applyAlignment="1" applyProtection="1"/>
    <xf numFmtId="0" fontId="11" fillId="6" borderId="39" xfId="0" applyFont="1" applyFill="1" applyBorder="1" applyAlignment="1" applyProtection="1"/>
    <xf numFmtId="0" fontId="10" fillId="9" borderId="36" xfId="0" applyFont="1" applyFill="1" applyBorder="1" applyAlignment="1" applyProtection="1">
      <alignment horizontal="left"/>
    </xf>
    <xf numFmtId="0" fontId="7" fillId="9" borderId="36" xfId="0" applyFont="1" applyFill="1" applyBorder="1" applyAlignment="1" applyProtection="1">
      <alignment horizontal="left"/>
    </xf>
    <xf numFmtId="0" fontId="11" fillId="9" borderId="36" xfId="0" quotePrefix="1" applyFont="1" applyFill="1" applyBorder="1" applyAlignment="1" applyProtection="1">
      <alignment horizontal="left"/>
    </xf>
    <xf numFmtId="3" fontId="11" fillId="9" borderId="36" xfId="0" applyNumberFormat="1" applyFont="1" applyFill="1" applyBorder="1" applyAlignment="1" applyProtection="1"/>
    <xf numFmtId="3" fontId="7" fillId="9" borderId="46" xfId="0" applyNumberFormat="1" applyFont="1" applyFill="1" applyBorder="1" applyAlignment="1" applyProtection="1"/>
    <xf numFmtId="3" fontId="7" fillId="9" borderId="47" xfId="0" applyNumberFormat="1" applyFont="1" applyFill="1" applyBorder="1" applyAlignment="1" applyProtection="1"/>
    <xf numFmtId="3" fontId="7" fillId="9" borderId="48" xfId="0" applyNumberFormat="1" applyFont="1" applyFill="1" applyBorder="1" applyAlignment="1" applyProtection="1"/>
    <xf numFmtId="0" fontId="7" fillId="6" borderId="74" xfId="0" applyFont="1" applyFill="1" applyBorder="1" applyAlignment="1" applyProtection="1">
      <alignment horizontal="left"/>
    </xf>
    <xf numFmtId="3" fontId="7" fillId="6" borderId="74" xfId="0" applyNumberFormat="1" applyFont="1" applyFill="1" applyBorder="1" applyAlignment="1" applyProtection="1"/>
    <xf numFmtId="3" fontId="7" fillId="6" borderId="77" xfId="0" applyNumberFormat="1" applyFont="1" applyFill="1" applyBorder="1" applyAlignment="1" applyProtection="1"/>
    <xf numFmtId="3" fontId="7" fillId="6" borderId="78" xfId="0" applyNumberFormat="1" applyFont="1" applyFill="1" applyBorder="1" applyAlignment="1" applyProtection="1"/>
    <xf numFmtId="3" fontId="7" fillId="6" borderId="79" xfId="0" applyNumberFormat="1" applyFont="1" applyFill="1" applyBorder="1" applyAlignment="1" applyProtection="1"/>
    <xf numFmtId="0" fontId="7" fillId="6" borderId="58" xfId="0" applyFont="1" applyFill="1" applyBorder="1" applyAlignment="1" applyProtection="1">
      <alignment horizontal="left"/>
    </xf>
    <xf numFmtId="3" fontId="7" fillId="6" borderId="58" xfId="0" applyNumberFormat="1" applyFont="1" applyFill="1" applyBorder="1" applyAlignment="1" applyProtection="1"/>
    <xf numFmtId="3" fontId="7" fillId="6" borderId="49" xfId="0" applyNumberFormat="1" applyFont="1" applyFill="1" applyBorder="1" applyAlignment="1" applyProtection="1"/>
    <xf numFmtId="3" fontId="7" fillId="6" borderId="19" xfId="0" applyNumberFormat="1" applyFont="1" applyFill="1" applyBorder="1" applyAlignment="1" applyProtection="1"/>
    <xf numFmtId="3" fontId="7" fillId="6" borderId="50" xfId="0" applyNumberFormat="1" applyFont="1" applyFill="1" applyBorder="1" applyAlignment="1" applyProtection="1"/>
    <xf numFmtId="0" fontId="7" fillId="6" borderId="11" xfId="0" applyFont="1" applyFill="1" applyBorder="1" applyAlignment="1" applyProtection="1">
      <alignment horizontal="left"/>
    </xf>
    <xf numFmtId="3" fontId="7" fillId="6" borderId="11" xfId="0" applyNumberFormat="1" applyFont="1" applyFill="1" applyBorder="1" applyAlignment="1" applyProtection="1"/>
    <xf numFmtId="3" fontId="7" fillId="6" borderId="34" xfId="0" applyNumberFormat="1" applyFont="1" applyFill="1" applyBorder="1" applyAlignment="1" applyProtection="1"/>
    <xf numFmtId="3" fontId="7" fillId="6" borderId="5" xfId="0" applyNumberFormat="1" applyFont="1" applyFill="1" applyBorder="1" applyAlignment="1" applyProtection="1"/>
    <xf numFmtId="3" fontId="7" fillId="6" borderId="4" xfId="0" applyNumberFormat="1" applyFont="1" applyFill="1" applyBorder="1" applyAlignment="1" applyProtection="1"/>
    <xf numFmtId="0" fontId="7" fillId="6" borderId="15" xfId="0" applyFont="1" applyFill="1" applyBorder="1" applyAlignment="1" applyProtection="1">
      <alignment horizontal="left"/>
    </xf>
    <xf numFmtId="3" fontId="7" fillId="6" borderId="15" xfId="0" applyNumberFormat="1" applyFont="1" applyFill="1" applyBorder="1" applyAlignment="1" applyProtection="1"/>
    <xf numFmtId="3" fontId="7" fillId="6" borderId="30" xfId="0" applyNumberFormat="1" applyFont="1" applyFill="1" applyBorder="1" applyAlignment="1" applyProtection="1"/>
    <xf numFmtId="3" fontId="7" fillId="6" borderId="31" xfId="0" applyNumberFormat="1" applyFont="1" applyFill="1" applyBorder="1" applyAlignment="1" applyProtection="1"/>
    <xf numFmtId="3" fontId="7" fillId="6" borderId="32" xfId="0" applyNumberFormat="1" applyFont="1" applyFill="1" applyBorder="1" applyAlignment="1" applyProtection="1"/>
    <xf numFmtId="0" fontId="7" fillId="7" borderId="56" xfId="0" applyFont="1" applyFill="1" applyBorder="1" applyAlignment="1" applyProtection="1">
      <alignment horizontal="left"/>
    </xf>
    <xf numFmtId="1" fontId="11" fillId="7" borderId="56" xfId="0" applyNumberFormat="1" applyFont="1" applyFill="1" applyBorder="1" applyAlignment="1" applyProtection="1"/>
    <xf numFmtId="3" fontId="18" fillId="7" borderId="56" xfId="0" applyNumberFormat="1" applyFont="1" applyFill="1" applyBorder="1" applyAlignment="1" applyProtection="1"/>
    <xf numFmtId="3" fontId="18" fillId="7" borderId="40" xfId="0" applyNumberFormat="1" applyFont="1" applyFill="1" applyBorder="1" applyAlignment="1" applyProtection="1"/>
    <xf numFmtId="3" fontId="18" fillId="7" borderId="16" xfId="0" applyNumberFormat="1" applyFont="1" applyFill="1" applyBorder="1" applyAlignment="1" applyProtection="1"/>
    <xf numFmtId="3" fontId="18" fillId="7" borderId="41" xfId="0" applyNumberFormat="1" applyFont="1" applyFill="1" applyBorder="1" applyAlignment="1" applyProtection="1"/>
    <xf numFmtId="0" fontId="7" fillId="7" borderId="57" xfId="0" applyFont="1" applyFill="1" applyBorder="1" applyAlignment="1" applyProtection="1">
      <alignment horizontal="left"/>
    </xf>
    <xf numFmtId="1" fontId="11" fillId="7" borderId="57" xfId="0" applyNumberFormat="1" applyFont="1" applyFill="1" applyBorder="1" applyAlignment="1" applyProtection="1"/>
    <xf numFmtId="3" fontId="18" fillId="7" borderId="57" xfId="0" applyNumberFormat="1" applyFont="1" applyFill="1" applyBorder="1" applyAlignment="1" applyProtection="1"/>
    <xf numFmtId="3" fontId="18" fillId="7" borderId="42" xfId="0" applyNumberFormat="1" applyFont="1" applyFill="1" applyBorder="1" applyAlignment="1" applyProtection="1"/>
    <xf numFmtId="3" fontId="18" fillId="7" borderId="17" xfId="0" applyNumberFormat="1" applyFont="1" applyFill="1" applyBorder="1" applyAlignment="1" applyProtection="1"/>
    <xf numFmtId="3" fontId="18" fillId="7" borderId="38" xfId="0" applyNumberFormat="1" applyFont="1" applyFill="1" applyBorder="1" applyAlignment="1" applyProtection="1"/>
    <xf numFmtId="0" fontId="7" fillId="7" borderId="75" xfId="0" applyFont="1" applyFill="1" applyBorder="1" applyAlignment="1" applyProtection="1">
      <alignment horizontal="left"/>
    </xf>
    <xf numFmtId="1" fontId="11" fillId="7" borderId="59" xfId="0" applyNumberFormat="1" applyFont="1" applyFill="1" applyBorder="1" applyAlignment="1" applyProtection="1"/>
    <xf numFmtId="3" fontId="18" fillId="7" borderId="59" xfId="0" applyNumberFormat="1" applyFont="1" applyFill="1" applyBorder="1" applyAlignment="1" applyProtection="1"/>
    <xf numFmtId="3" fontId="18" fillId="7" borderId="43" xfId="0" applyNumberFormat="1" applyFont="1" applyFill="1" applyBorder="1" applyAlignment="1" applyProtection="1"/>
    <xf numFmtId="3" fontId="18" fillId="7" borderId="18" xfId="0" applyNumberFormat="1" applyFont="1" applyFill="1" applyBorder="1" applyAlignment="1" applyProtection="1"/>
    <xf numFmtId="3" fontId="18" fillId="7" borderId="44" xfId="0" applyNumberFormat="1" applyFont="1" applyFill="1" applyBorder="1" applyAlignment="1" applyProtection="1"/>
    <xf numFmtId="0" fontId="7" fillId="6" borderId="71" xfId="0" applyFont="1" applyFill="1" applyBorder="1" applyAlignment="1" applyProtection="1">
      <alignment horizontal="left"/>
    </xf>
    <xf numFmtId="3" fontId="7" fillId="6" borderId="56" xfId="0" applyNumberFormat="1" applyFont="1" applyFill="1" applyBorder="1" applyAlignment="1" applyProtection="1"/>
    <xf numFmtId="3" fontId="7" fillId="6" borderId="40" xfId="0" applyNumberFormat="1" applyFont="1" applyFill="1" applyBorder="1" applyAlignment="1" applyProtection="1"/>
    <xf numFmtId="3" fontId="7" fillId="6" borderId="16" xfId="0" applyNumberFormat="1" applyFont="1" applyFill="1" applyBorder="1" applyAlignment="1" applyProtection="1"/>
    <xf numFmtId="3" fontId="7" fillId="6" borderId="41" xfId="0" applyNumberFormat="1" applyFont="1" applyFill="1" applyBorder="1" applyAlignment="1" applyProtection="1"/>
    <xf numFmtId="0" fontId="7" fillId="6" borderId="72" xfId="0" applyFont="1" applyFill="1" applyBorder="1" applyAlignment="1" applyProtection="1">
      <alignment horizontal="left"/>
    </xf>
    <xf numFmtId="3" fontId="7" fillId="6" borderId="57" xfId="0" applyNumberFormat="1" applyFont="1" applyFill="1" applyBorder="1" applyAlignment="1" applyProtection="1"/>
    <xf numFmtId="3" fontId="7" fillId="6" borderId="42" xfId="0" applyNumberFormat="1" applyFont="1" applyFill="1" applyBorder="1" applyAlignment="1" applyProtection="1"/>
    <xf numFmtId="3" fontId="7" fillId="6" borderId="17" xfId="0" applyNumberFormat="1" applyFont="1" applyFill="1" applyBorder="1" applyAlignment="1" applyProtection="1"/>
    <xf numFmtId="3" fontId="7" fillId="6" borderId="38" xfId="0" applyNumberFormat="1" applyFont="1" applyFill="1" applyBorder="1" applyAlignment="1" applyProtection="1"/>
    <xf numFmtId="0" fontId="7" fillId="6" borderId="73" xfId="0" applyFont="1" applyFill="1" applyBorder="1" applyAlignment="1" applyProtection="1">
      <alignment horizontal="left"/>
    </xf>
    <xf numFmtId="0" fontId="17" fillId="6" borderId="73" xfId="0" applyFont="1" applyFill="1" applyBorder="1" applyAlignment="1" applyProtection="1">
      <alignment horizontal="left"/>
    </xf>
    <xf numFmtId="0" fontId="7" fillId="6" borderId="3" xfId="0" applyFont="1" applyFill="1" applyBorder="1" applyAlignment="1" applyProtection="1">
      <alignment horizontal="left"/>
    </xf>
    <xf numFmtId="0" fontId="7" fillId="6" borderId="69" xfId="0" applyFont="1" applyFill="1" applyBorder="1" applyAlignment="1" applyProtection="1">
      <alignment horizontal="left"/>
    </xf>
    <xf numFmtId="3" fontId="7" fillId="6" borderId="13" xfId="0" applyNumberFormat="1" applyFont="1" applyFill="1" applyBorder="1" applyAlignment="1" applyProtection="1"/>
    <xf numFmtId="3" fontId="7" fillId="6" borderId="45" xfId="0" applyNumberFormat="1" applyFont="1" applyFill="1" applyBorder="1" applyAlignment="1" applyProtection="1"/>
    <xf numFmtId="3" fontId="7" fillId="6" borderId="8" xfId="0" applyNumberFormat="1" applyFont="1" applyFill="1" applyBorder="1" applyAlignment="1" applyProtection="1"/>
    <xf numFmtId="3" fontId="7" fillId="6" borderId="7" xfId="0" applyNumberFormat="1" applyFont="1" applyFill="1" applyBorder="1" applyAlignment="1" applyProtection="1"/>
    <xf numFmtId="0" fontId="7" fillId="6" borderId="1" xfId="0" applyFont="1" applyFill="1" applyBorder="1" applyAlignment="1" applyProtection="1">
      <alignment horizontal="left"/>
    </xf>
    <xf numFmtId="3" fontId="7" fillId="6" borderId="1" xfId="0" applyNumberFormat="1" applyFont="1" applyFill="1" applyBorder="1" applyAlignment="1" applyProtection="1"/>
    <xf numFmtId="3" fontId="7" fillId="6" borderId="80" xfId="0" applyNumberFormat="1" applyFont="1" applyFill="1" applyBorder="1" applyAlignment="1" applyProtection="1"/>
    <xf numFmtId="3" fontId="7" fillId="6" borderId="81" xfId="0" applyNumberFormat="1" applyFont="1" applyFill="1" applyBorder="1" applyAlignment="1" applyProtection="1"/>
    <xf numFmtId="3" fontId="7" fillId="6" borderId="82" xfId="0" applyNumberFormat="1" applyFont="1" applyFill="1" applyBorder="1" applyAlignment="1" applyProtection="1"/>
    <xf numFmtId="0" fontId="7" fillId="6" borderId="56" xfId="0" applyFont="1" applyFill="1" applyBorder="1" applyAlignment="1" applyProtection="1">
      <alignment horizontal="left"/>
    </xf>
    <xf numFmtId="3" fontId="7" fillId="6" borderId="56" xfId="0" quotePrefix="1" applyNumberFormat="1" applyFont="1" applyFill="1" applyBorder="1" applyAlignment="1" applyProtection="1"/>
    <xf numFmtId="3" fontId="7" fillId="6" borderId="40" xfId="0" quotePrefix="1" applyNumberFormat="1" applyFont="1" applyFill="1" applyBorder="1" applyAlignment="1" applyProtection="1"/>
    <xf numFmtId="3" fontId="7" fillId="6" borderId="16" xfId="0" quotePrefix="1" applyNumberFormat="1" applyFont="1" applyFill="1" applyBorder="1" applyAlignment="1" applyProtection="1"/>
    <xf numFmtId="3" fontId="7" fillId="6" borderId="41" xfId="0" quotePrefix="1" applyNumberFormat="1" applyFont="1" applyFill="1" applyBorder="1" applyAlignment="1" applyProtection="1"/>
    <xf numFmtId="0" fontId="7" fillId="6" borderId="59" xfId="0" applyFont="1" applyFill="1" applyBorder="1" applyAlignment="1" applyProtection="1">
      <alignment horizontal="left"/>
    </xf>
    <xf numFmtId="3" fontId="7" fillId="6" borderId="59" xfId="0" quotePrefix="1" applyNumberFormat="1" applyFont="1" applyFill="1" applyBorder="1" applyAlignment="1" applyProtection="1"/>
    <xf numFmtId="3" fontId="7" fillId="6" borderId="43" xfId="0" quotePrefix="1" applyNumberFormat="1" applyFont="1" applyFill="1" applyBorder="1" applyAlignment="1" applyProtection="1"/>
    <xf numFmtId="3" fontId="7" fillId="6" borderId="18" xfId="0" quotePrefix="1" applyNumberFormat="1" applyFont="1" applyFill="1" applyBorder="1" applyAlignment="1" applyProtection="1"/>
    <xf numFmtId="3" fontId="7" fillId="6" borderId="44" xfId="0" quotePrefix="1" applyNumberFormat="1" applyFont="1" applyFill="1" applyBorder="1" applyAlignment="1" applyProtection="1"/>
    <xf numFmtId="0" fontId="10" fillId="11" borderId="36" xfId="0" quotePrefix="1" applyFont="1" applyFill="1" applyBorder="1" applyAlignment="1" applyProtection="1">
      <alignment horizontal="left"/>
    </xf>
    <xf numFmtId="0" fontId="11" fillId="11" borderId="36" xfId="0" applyFont="1" applyFill="1" applyBorder="1" applyAlignment="1" applyProtection="1">
      <alignment horizontal="left"/>
    </xf>
    <xf numFmtId="0" fontId="11" fillId="11" borderId="36" xfId="0" quotePrefix="1" applyFont="1" applyFill="1" applyBorder="1" applyAlignment="1" applyProtection="1">
      <alignment horizontal="left"/>
    </xf>
    <xf numFmtId="3" fontId="11" fillId="11" borderId="36" xfId="0" applyNumberFormat="1" applyFont="1" applyFill="1" applyBorder="1" applyAlignment="1" applyProtection="1"/>
    <xf numFmtId="3" fontId="11" fillId="11" borderId="46" xfId="0" applyNumberFormat="1" applyFont="1" applyFill="1" applyBorder="1" applyAlignment="1" applyProtection="1"/>
    <xf numFmtId="3" fontId="11" fillId="11" borderId="47" xfId="0" applyNumberFormat="1" applyFont="1" applyFill="1" applyBorder="1" applyAlignment="1" applyProtection="1"/>
    <xf numFmtId="3" fontId="11" fillId="11" borderId="48" xfId="0" applyNumberFormat="1" applyFont="1" applyFill="1" applyBorder="1" applyAlignment="1" applyProtection="1"/>
    <xf numFmtId="0" fontId="7" fillId="6" borderId="88" xfId="0" quotePrefix="1" applyFont="1" applyFill="1" applyBorder="1" applyAlignment="1" applyProtection="1">
      <alignment horizontal="left"/>
    </xf>
    <xf numFmtId="0" fontId="7" fillId="6" borderId="88" xfId="0" applyFont="1" applyFill="1" applyBorder="1" applyAlignment="1" applyProtection="1">
      <alignment horizontal="left"/>
    </xf>
    <xf numFmtId="3" fontId="7" fillId="6" borderId="88" xfId="0" applyNumberFormat="1" applyFont="1" applyFill="1" applyBorder="1" applyAlignment="1" applyProtection="1"/>
    <xf numFmtId="3" fontId="7" fillId="6" borderId="89" xfId="0" applyNumberFormat="1" applyFont="1" applyFill="1" applyBorder="1" applyAlignment="1" applyProtection="1"/>
    <xf numFmtId="3" fontId="7" fillId="6" borderId="90" xfId="0" applyNumberFormat="1" applyFont="1" applyFill="1" applyBorder="1" applyAlignment="1" applyProtection="1"/>
    <xf numFmtId="3" fontId="7" fillId="6" borderId="91" xfId="0" applyNumberFormat="1" applyFont="1" applyFill="1" applyBorder="1" applyAlignment="1" applyProtection="1"/>
    <xf numFmtId="0" fontId="7" fillId="10" borderId="92" xfId="0" applyFont="1" applyFill="1" applyBorder="1" applyAlignment="1" applyProtection="1">
      <alignment horizontal="left"/>
    </xf>
    <xf numFmtId="0" fontId="7" fillId="6" borderId="93" xfId="0" applyFont="1" applyFill="1" applyBorder="1" applyAlignment="1" applyProtection="1">
      <alignment horizontal="left"/>
    </xf>
    <xf numFmtId="0" fontId="7" fillId="6" borderId="95" xfId="0" quotePrefix="1" applyFont="1" applyFill="1" applyBorder="1" applyAlignment="1" applyProtection="1">
      <alignment horizontal="left"/>
    </xf>
    <xf numFmtId="0" fontId="7" fillId="10" borderId="51" xfId="0" applyFont="1" applyFill="1" applyBorder="1" applyAlignment="1" applyProtection="1">
      <alignment horizontal="left"/>
    </xf>
    <xf numFmtId="0" fontId="7" fillId="6" borderId="25" xfId="0" applyFont="1" applyFill="1" applyBorder="1" applyAlignment="1" applyProtection="1">
      <alignment horizontal="left"/>
    </xf>
    <xf numFmtId="0" fontId="7" fillId="6" borderId="96" xfId="0" quotePrefix="1" applyFont="1" applyFill="1" applyBorder="1" applyAlignment="1" applyProtection="1">
      <alignment horizontal="left"/>
    </xf>
    <xf numFmtId="0" fontId="7" fillId="10" borderId="53" xfId="0" applyFont="1" applyFill="1" applyBorder="1" applyAlignment="1" applyProtection="1">
      <alignment horizontal="left"/>
    </xf>
    <xf numFmtId="0" fontId="7" fillId="6" borderId="54" xfId="0" applyFont="1" applyFill="1" applyBorder="1" applyAlignment="1" applyProtection="1">
      <alignment horizontal="left"/>
    </xf>
    <xf numFmtId="0" fontId="7" fillId="6" borderId="97" xfId="0" quotePrefix="1" applyFont="1" applyFill="1" applyBorder="1" applyAlignment="1" applyProtection="1">
      <alignment horizontal="left"/>
    </xf>
    <xf numFmtId="0" fontId="7" fillId="6" borderId="64" xfId="0" quotePrefix="1" applyFont="1" applyFill="1" applyBorder="1" applyAlignment="1" applyProtection="1">
      <alignment horizontal="left"/>
    </xf>
    <xf numFmtId="0" fontId="7" fillId="6" borderId="64" xfId="0" applyFont="1" applyFill="1" applyBorder="1" applyAlignment="1" applyProtection="1">
      <alignment horizontal="left"/>
    </xf>
    <xf numFmtId="3" fontId="7" fillId="6" borderId="64" xfId="0" applyNumberFormat="1" applyFont="1" applyFill="1" applyBorder="1" applyAlignment="1" applyProtection="1"/>
    <xf numFmtId="3" fontId="7" fillId="6" borderId="66" xfId="0" applyNumberFormat="1" applyFont="1" applyFill="1" applyBorder="1" applyAlignment="1" applyProtection="1"/>
    <xf numFmtId="3" fontId="7" fillId="6" borderId="62" xfId="0" applyNumberFormat="1" applyFont="1" applyFill="1" applyBorder="1" applyAlignment="1" applyProtection="1"/>
    <xf numFmtId="3" fontId="7" fillId="6" borderId="65" xfId="0" applyNumberFormat="1" applyFont="1" applyFill="1" applyBorder="1" applyAlignment="1" applyProtection="1"/>
    <xf numFmtId="0" fontId="7" fillId="6" borderId="58" xfId="0" quotePrefix="1" applyFont="1" applyFill="1" applyBorder="1" applyAlignment="1" applyProtection="1">
      <alignment horizontal="left"/>
    </xf>
    <xf numFmtId="0" fontId="7" fillId="10" borderId="11" xfId="0" applyFont="1" applyFill="1" applyBorder="1" applyAlignment="1" applyProtection="1">
      <alignment horizontal="left"/>
    </xf>
    <xf numFmtId="3" fontId="7" fillId="10" borderId="11" xfId="0" applyNumberFormat="1" applyFont="1" applyFill="1" applyBorder="1" applyAlignment="1" applyProtection="1"/>
    <xf numFmtId="3" fontId="7" fillId="10" borderId="34" xfId="0" applyNumberFormat="1" applyFont="1" applyFill="1" applyBorder="1" applyAlignment="1" applyProtection="1"/>
    <xf numFmtId="3" fontId="7" fillId="10" borderId="5" xfId="0" applyNumberFormat="1" applyFont="1" applyFill="1" applyBorder="1" applyAlignment="1" applyProtection="1"/>
    <xf numFmtId="3" fontId="7" fillId="10" borderId="4" xfId="0" applyNumberFormat="1" applyFont="1" applyFill="1" applyBorder="1" applyAlignment="1" applyProtection="1"/>
    <xf numFmtId="0" fontId="7" fillId="6" borderId="57" xfId="0" applyFont="1" applyFill="1" applyBorder="1" applyAlignment="1" applyProtection="1">
      <alignment horizontal="left"/>
    </xf>
    <xf numFmtId="0" fontId="7" fillId="6" borderId="57" xfId="0" quotePrefix="1" applyFont="1" applyFill="1" applyBorder="1" applyAlignment="1" applyProtection="1">
      <alignment horizontal="left"/>
    </xf>
    <xf numFmtId="0" fontId="17" fillId="6" borderId="58" xfId="0" applyFont="1" applyFill="1" applyBorder="1" applyAlignment="1" applyProtection="1">
      <alignment horizontal="left"/>
    </xf>
    <xf numFmtId="0" fontId="7" fillId="10" borderId="56" xfId="0" applyFont="1" applyFill="1" applyBorder="1" applyAlignment="1" applyProtection="1">
      <alignment horizontal="left"/>
    </xf>
    <xf numFmtId="0" fontId="7" fillId="10" borderId="56" xfId="0" quotePrefix="1" applyFont="1" applyFill="1" applyBorder="1" applyAlignment="1" applyProtection="1">
      <alignment horizontal="left"/>
    </xf>
    <xf numFmtId="3" fontId="7" fillId="10" borderId="56" xfId="0" applyNumberFormat="1" applyFont="1" applyFill="1" applyBorder="1" applyAlignment="1" applyProtection="1"/>
    <xf numFmtId="3" fontId="7" fillId="10" borderId="40" xfId="0" applyNumberFormat="1" applyFont="1" applyFill="1" applyBorder="1" applyAlignment="1" applyProtection="1"/>
    <xf numFmtId="3" fontId="7" fillId="10" borderId="16" xfId="0" applyNumberFormat="1" applyFont="1" applyFill="1" applyBorder="1" applyAlignment="1" applyProtection="1"/>
    <xf numFmtId="3" fontId="7" fillId="10" borderId="41" xfId="0" applyNumberFormat="1" applyFont="1" applyFill="1" applyBorder="1" applyAlignment="1" applyProtection="1"/>
    <xf numFmtId="0" fontId="7" fillId="10" borderId="59" xfId="0" applyFont="1" applyFill="1" applyBorder="1" applyAlignment="1" applyProtection="1">
      <alignment horizontal="left"/>
    </xf>
    <xf numFmtId="0" fontId="17" fillId="10" borderId="75" xfId="0" applyFont="1" applyFill="1" applyBorder="1" applyAlignment="1" applyProtection="1">
      <alignment horizontal="left"/>
    </xf>
    <xf numFmtId="0" fontId="7" fillId="10" borderId="59" xfId="0" quotePrefix="1" applyFont="1" applyFill="1" applyBorder="1" applyAlignment="1" applyProtection="1">
      <alignment horizontal="left"/>
    </xf>
    <xf numFmtId="3" fontId="7" fillId="10" borderId="59" xfId="0" applyNumberFormat="1" applyFont="1" applyFill="1" applyBorder="1" applyAlignment="1" applyProtection="1"/>
    <xf numFmtId="3" fontId="7" fillId="10" borderId="43" xfId="0" applyNumberFormat="1" applyFont="1" applyFill="1" applyBorder="1" applyAlignment="1" applyProtection="1"/>
    <xf numFmtId="3" fontId="7" fillId="10" borderId="18" xfId="0" applyNumberFormat="1" applyFont="1" applyFill="1" applyBorder="1" applyAlignment="1" applyProtection="1"/>
    <xf numFmtId="3" fontId="7" fillId="10" borderId="44" xfId="0" applyNumberFormat="1" applyFont="1" applyFill="1" applyBorder="1" applyAlignment="1" applyProtection="1"/>
    <xf numFmtId="0" fontId="7" fillId="6" borderId="3" xfId="0" quotePrefix="1" applyFont="1" applyFill="1" applyBorder="1" applyAlignment="1" applyProtection="1">
      <alignment horizontal="left"/>
    </xf>
    <xf numFmtId="3" fontId="7" fillId="6" borderId="3" xfId="0" quotePrefix="1" applyNumberFormat="1" applyFont="1" applyFill="1" applyBorder="1" applyAlignment="1" applyProtection="1"/>
    <xf numFmtId="3" fontId="7" fillId="6" borderId="37" xfId="0" quotePrefix="1" applyNumberFormat="1" applyFont="1" applyFill="1" applyBorder="1" applyAlignment="1" applyProtection="1"/>
    <xf numFmtId="3" fontId="7" fillId="6" borderId="24" xfId="0" quotePrefix="1" applyNumberFormat="1" applyFont="1" applyFill="1" applyBorder="1" applyAlignment="1" applyProtection="1"/>
    <xf numFmtId="3" fontId="7" fillId="6" borderId="39" xfId="0" quotePrefix="1" applyNumberFormat="1" applyFont="1" applyFill="1" applyBorder="1" applyAlignment="1" applyProtection="1"/>
    <xf numFmtId="0" fontId="10" fillId="12" borderId="36" xfId="0" applyFont="1" applyFill="1" applyBorder="1" applyAlignment="1" applyProtection="1">
      <alignment horizontal="left"/>
    </xf>
    <xf numFmtId="0" fontId="11" fillId="12" borderId="36" xfId="0" applyFont="1" applyFill="1" applyBorder="1" applyAlignment="1" applyProtection="1">
      <alignment horizontal="left"/>
    </xf>
    <xf numFmtId="3" fontId="11" fillId="12" borderId="36" xfId="0" applyNumberFormat="1" applyFont="1" applyFill="1" applyBorder="1" applyAlignment="1" applyProtection="1"/>
    <xf numFmtId="3" fontId="7" fillId="12" borderId="46" xfId="0" applyNumberFormat="1" applyFont="1" applyFill="1" applyBorder="1" applyAlignment="1" applyProtection="1"/>
    <xf numFmtId="3" fontId="7" fillId="12" borderId="47" xfId="0" applyNumberFormat="1" applyFont="1" applyFill="1" applyBorder="1" applyAlignment="1" applyProtection="1"/>
    <xf numFmtId="3" fontId="7" fillId="12" borderId="48" xfId="0" applyNumberFormat="1" applyFont="1" applyFill="1" applyBorder="1" applyAlignment="1" applyProtection="1"/>
    <xf numFmtId="3" fontId="7" fillId="6" borderId="64" xfId="0" quotePrefix="1" applyNumberFormat="1" applyFont="1" applyFill="1" applyBorder="1" applyAlignment="1" applyProtection="1"/>
    <xf numFmtId="3" fontId="7" fillId="6" borderId="66" xfId="0" quotePrefix="1" applyNumberFormat="1" applyFont="1" applyFill="1" applyBorder="1" applyAlignment="1" applyProtection="1"/>
    <xf numFmtId="3" fontId="7" fillId="6" borderId="62" xfId="0" quotePrefix="1" applyNumberFormat="1" applyFont="1" applyFill="1" applyBorder="1" applyAlignment="1" applyProtection="1"/>
    <xf numFmtId="3" fontId="7" fillId="6" borderId="65" xfId="0" quotePrefix="1" applyNumberFormat="1" applyFont="1" applyFill="1" applyBorder="1" applyAlignment="1" applyProtection="1"/>
    <xf numFmtId="3" fontId="7" fillId="6" borderId="57" xfId="0" quotePrefix="1" applyNumberFormat="1" applyFont="1" applyFill="1" applyBorder="1" applyAlignment="1" applyProtection="1"/>
    <xf numFmtId="3" fontId="7" fillId="6" borderId="42" xfId="0" quotePrefix="1" applyNumberFormat="1" applyFont="1" applyFill="1" applyBorder="1" applyAlignment="1" applyProtection="1"/>
    <xf numFmtId="3" fontId="7" fillId="6" borderId="17" xfId="0" quotePrefix="1" applyNumberFormat="1" applyFont="1" applyFill="1" applyBorder="1" applyAlignment="1" applyProtection="1"/>
    <xf numFmtId="3" fontId="7" fillId="6" borderId="38" xfId="0" quotePrefix="1" applyNumberFormat="1" applyFont="1" applyFill="1" applyBorder="1" applyAlignment="1" applyProtection="1"/>
    <xf numFmtId="3" fontId="7" fillId="6" borderId="58" xfId="0" quotePrefix="1" applyNumberFormat="1" applyFont="1" applyFill="1" applyBorder="1" applyAlignment="1" applyProtection="1"/>
    <xf numFmtId="3" fontId="7" fillId="6" borderId="49" xfId="0" quotePrefix="1" applyNumberFormat="1" applyFont="1" applyFill="1" applyBorder="1" applyAlignment="1" applyProtection="1"/>
    <xf numFmtId="3" fontId="7" fillId="6" borderId="19" xfId="0" quotePrefix="1" applyNumberFormat="1" applyFont="1" applyFill="1" applyBorder="1" applyAlignment="1" applyProtection="1"/>
    <xf numFmtId="3" fontId="7" fillId="6" borderId="50" xfId="0" quotePrefix="1" applyNumberFormat="1" applyFont="1" applyFill="1" applyBorder="1" applyAlignment="1" applyProtection="1"/>
    <xf numFmtId="0" fontId="7" fillId="15" borderId="11" xfId="0" applyFont="1" applyFill="1" applyBorder="1" applyAlignment="1" applyProtection="1">
      <alignment horizontal="left"/>
    </xf>
    <xf numFmtId="0" fontId="7" fillId="15" borderId="11" xfId="0" quotePrefix="1" applyFont="1" applyFill="1" applyBorder="1" applyAlignment="1" applyProtection="1">
      <alignment horizontal="left"/>
    </xf>
    <xf numFmtId="3" fontId="7" fillId="15" borderId="11" xfId="0" quotePrefix="1" applyNumberFormat="1" applyFont="1" applyFill="1" applyBorder="1" applyAlignment="1" applyProtection="1"/>
    <xf numFmtId="3" fontId="7" fillId="15" borderId="34" xfId="0" quotePrefix="1" applyNumberFormat="1" applyFont="1" applyFill="1" applyBorder="1" applyAlignment="1" applyProtection="1"/>
    <xf numFmtId="3" fontId="7" fillId="15" borderId="5" xfId="0" quotePrefix="1" applyNumberFormat="1" applyFont="1" applyFill="1" applyBorder="1" applyAlignment="1" applyProtection="1"/>
    <xf numFmtId="3" fontId="7" fillId="15" borderId="4" xfId="0" quotePrefix="1" applyNumberFormat="1" applyFont="1" applyFill="1" applyBorder="1" applyAlignment="1" applyProtection="1"/>
    <xf numFmtId="0" fontId="17" fillId="6" borderId="64" xfId="0" applyFont="1" applyFill="1" applyBorder="1" applyAlignment="1" applyProtection="1">
      <alignment horizontal="left"/>
    </xf>
    <xf numFmtId="0" fontId="7" fillId="6" borderId="59" xfId="0" quotePrefix="1" applyFont="1" applyFill="1" applyBorder="1" applyAlignment="1" applyProtection="1">
      <alignment horizontal="left"/>
    </xf>
    <xf numFmtId="0" fontId="10" fillId="10" borderId="36" xfId="0" quotePrefix="1" applyFont="1" applyFill="1" applyBorder="1" applyAlignment="1" applyProtection="1">
      <alignment horizontal="left"/>
    </xf>
    <xf numFmtId="0" fontId="11" fillId="10" borderId="36" xfId="0" applyFont="1" applyFill="1" applyBorder="1" applyAlignment="1" applyProtection="1">
      <alignment horizontal="left"/>
    </xf>
    <xf numFmtId="0" fontId="11" fillId="10" borderId="36" xfId="0" quotePrefix="1" applyFont="1" applyFill="1" applyBorder="1" applyAlignment="1" applyProtection="1">
      <alignment horizontal="left"/>
    </xf>
    <xf numFmtId="3" fontId="11" fillId="10" borderId="36" xfId="0" applyNumberFormat="1" applyFont="1" applyFill="1" applyBorder="1" applyAlignment="1" applyProtection="1"/>
    <xf numFmtId="3" fontId="7" fillId="10" borderId="46" xfId="0" applyNumberFormat="1" applyFont="1" applyFill="1" applyBorder="1" applyAlignment="1" applyProtection="1"/>
    <xf numFmtId="3" fontId="7" fillId="10" borderId="47" xfId="0" applyNumberFormat="1" applyFont="1" applyFill="1" applyBorder="1" applyAlignment="1" applyProtection="1"/>
    <xf numFmtId="3" fontId="7" fillId="10" borderId="48" xfId="0" applyNumberFormat="1" applyFont="1" applyFill="1" applyBorder="1" applyAlignment="1" applyProtection="1"/>
    <xf numFmtId="0" fontId="10" fillId="9" borderId="76" xfId="0" applyFont="1" applyFill="1" applyBorder="1" applyAlignment="1" applyProtection="1">
      <alignment horizontal="left"/>
    </xf>
    <xf numFmtId="0" fontId="11" fillId="9" borderId="76" xfId="0" applyFont="1" applyFill="1" applyBorder="1" applyAlignment="1" applyProtection="1">
      <alignment horizontal="left"/>
    </xf>
    <xf numFmtId="178" fontId="11" fillId="9" borderId="76" xfId="0" applyNumberFormat="1" applyFont="1" applyFill="1" applyBorder="1" applyAlignment="1" applyProtection="1"/>
    <xf numFmtId="178" fontId="7" fillId="7" borderId="67" xfId="0" applyNumberFormat="1" applyFont="1" applyFill="1" applyBorder="1" applyAlignment="1" applyProtection="1"/>
    <xf numFmtId="178" fontId="7" fillId="7" borderId="83" xfId="0" applyNumberFormat="1" applyFont="1" applyFill="1" applyBorder="1" applyAlignment="1" applyProtection="1"/>
    <xf numFmtId="178" fontId="7" fillId="7" borderId="68" xfId="0" applyNumberFormat="1" applyFont="1" applyFill="1" applyBorder="1" applyAlignment="1" applyProtection="1"/>
    <xf numFmtId="0" fontId="9" fillId="6" borderId="21" xfId="0" quotePrefix="1" applyFont="1" applyFill="1" applyBorder="1" applyAlignment="1" applyProtection="1">
      <alignment horizontal="left"/>
    </xf>
    <xf numFmtId="178" fontId="37" fillId="6" borderId="21" xfId="0" quotePrefix="1" applyNumberFormat="1" applyFont="1" applyFill="1" applyBorder="1" applyAlignment="1" applyProtection="1"/>
    <xf numFmtId="178" fontId="38" fillId="6" borderId="21" xfId="0" quotePrefix="1" applyNumberFormat="1" applyFont="1" applyFill="1" applyBorder="1" applyAlignment="1" applyProtection="1"/>
    <xf numFmtId="178" fontId="38" fillId="6" borderId="35" xfId="0" quotePrefix="1" applyNumberFormat="1" applyFont="1" applyFill="1" applyBorder="1" applyAlignment="1" applyProtection="1"/>
    <xf numFmtId="0" fontId="11" fillId="9" borderId="36" xfId="0" applyFont="1" applyFill="1" applyBorder="1" applyAlignment="1" applyProtection="1">
      <alignment horizontal="left"/>
    </xf>
    <xf numFmtId="178" fontId="11" fillId="9" borderId="36" xfId="0" applyNumberFormat="1" applyFont="1" applyFill="1" applyBorder="1" applyAlignment="1" applyProtection="1">
      <alignment horizontal="right"/>
    </xf>
    <xf numFmtId="178" fontId="7" fillId="7" borderId="46" xfId="0" applyNumberFormat="1" applyFont="1" applyFill="1" applyBorder="1" applyAlignment="1" applyProtection="1">
      <alignment horizontal="right"/>
    </xf>
    <xf numFmtId="178" fontId="7" fillId="7" borderId="47" xfId="0" applyNumberFormat="1" applyFont="1" applyFill="1" applyBorder="1" applyAlignment="1" applyProtection="1">
      <alignment horizontal="right"/>
    </xf>
    <xf numFmtId="178" fontId="7" fillId="7" borderId="48" xfId="0" applyNumberFormat="1" applyFont="1" applyFill="1" applyBorder="1" applyAlignment="1" applyProtection="1">
      <alignment horizontal="right"/>
    </xf>
    <xf numFmtId="0" fontId="11" fillId="6" borderId="3" xfId="0" applyFont="1" applyFill="1" applyBorder="1" applyAlignment="1" applyProtection="1">
      <alignment horizontal="left"/>
    </xf>
    <xf numFmtId="3" fontId="11" fillId="6" borderId="3" xfId="0" applyNumberFormat="1" applyFont="1" applyFill="1" applyBorder="1" applyAlignment="1" applyProtection="1">
      <alignment horizontal="right"/>
    </xf>
    <xf numFmtId="3" fontId="11" fillId="16" borderId="3" xfId="0" applyNumberFormat="1" applyFont="1" applyFill="1" applyBorder="1" applyAlignment="1" applyProtection="1">
      <alignment horizontal="right"/>
    </xf>
    <xf numFmtId="3" fontId="7" fillId="6" borderId="37" xfId="0" applyNumberFormat="1" applyFont="1" applyFill="1" applyBorder="1" applyAlignment="1" applyProtection="1">
      <alignment horizontal="right"/>
    </xf>
    <xf numFmtId="3" fontId="7" fillId="6" borderId="24" xfId="0" applyNumberFormat="1" applyFont="1" applyFill="1" applyBorder="1" applyAlignment="1" applyProtection="1">
      <alignment horizontal="right"/>
    </xf>
    <xf numFmtId="3" fontId="7" fillId="6" borderId="39" xfId="0" applyNumberFormat="1" applyFont="1" applyFill="1" applyBorder="1" applyAlignment="1" applyProtection="1">
      <alignment horizontal="right"/>
    </xf>
    <xf numFmtId="0" fontId="7" fillId="13" borderId="56" xfId="0" applyFont="1" applyFill="1" applyBorder="1" applyAlignment="1" applyProtection="1">
      <alignment horizontal="left"/>
    </xf>
    <xf numFmtId="3" fontId="7" fillId="13" borderId="56" xfId="0" quotePrefix="1" applyNumberFormat="1" applyFont="1" applyFill="1" applyBorder="1" applyAlignment="1" applyProtection="1"/>
    <xf numFmtId="3" fontId="7" fillId="13" borderId="40" xfId="0" quotePrefix="1" applyNumberFormat="1" applyFont="1" applyFill="1" applyBorder="1" applyAlignment="1" applyProtection="1"/>
    <xf numFmtId="3" fontId="7" fillId="13" borderId="16" xfId="0" quotePrefix="1" applyNumberFormat="1" applyFont="1" applyFill="1" applyBorder="1" applyAlignment="1" applyProtection="1"/>
    <xf numFmtId="3" fontId="7" fillId="13" borderId="41" xfId="0" quotePrefix="1" applyNumberFormat="1" applyFont="1" applyFill="1" applyBorder="1" applyAlignment="1" applyProtection="1"/>
    <xf numFmtId="0" fontId="7" fillId="13" borderId="57" xfId="0" applyFont="1" applyFill="1" applyBorder="1" applyAlignment="1" applyProtection="1">
      <alignment horizontal="left"/>
    </xf>
    <xf numFmtId="3" fontId="7" fillId="13" borderId="57" xfId="0" quotePrefix="1" applyNumberFormat="1" applyFont="1" applyFill="1" applyBorder="1" applyAlignment="1" applyProtection="1"/>
    <xf numFmtId="3" fontId="7" fillId="13" borderId="42" xfId="0" quotePrefix="1" applyNumberFormat="1" applyFont="1" applyFill="1" applyBorder="1" applyAlignment="1" applyProtection="1"/>
    <xf numFmtId="3" fontId="7" fillId="13" borderId="17" xfId="0" quotePrefix="1" applyNumberFormat="1" applyFont="1" applyFill="1" applyBorder="1" applyAlignment="1" applyProtection="1"/>
    <xf numFmtId="3" fontId="7" fillId="13" borderId="38" xfId="0" quotePrefix="1" applyNumberFormat="1" applyFont="1" applyFill="1" applyBorder="1" applyAlignment="1" applyProtection="1"/>
    <xf numFmtId="168" fontId="7" fillId="13" borderId="57" xfId="0" applyNumberFormat="1" applyFont="1" applyFill="1" applyBorder="1" applyProtection="1"/>
    <xf numFmtId="168" fontId="7" fillId="13" borderId="59" xfId="0" applyNumberFormat="1" applyFont="1" applyFill="1" applyBorder="1" applyProtection="1"/>
    <xf numFmtId="3" fontId="7" fillId="13" borderId="59" xfId="0" quotePrefix="1" applyNumberFormat="1" applyFont="1" applyFill="1" applyBorder="1" applyAlignment="1" applyProtection="1"/>
    <xf numFmtId="3" fontId="7" fillId="13" borderId="43" xfId="0" quotePrefix="1" applyNumberFormat="1" applyFont="1" applyFill="1" applyBorder="1" applyAlignment="1" applyProtection="1"/>
    <xf numFmtId="3" fontId="7" fillId="13" borderId="18" xfId="0" quotePrefix="1" applyNumberFormat="1" applyFont="1" applyFill="1" applyBorder="1" applyAlignment="1" applyProtection="1"/>
    <xf numFmtId="3" fontId="7" fillId="13" borderId="44" xfId="0" quotePrefix="1" applyNumberFormat="1" applyFont="1" applyFill="1" applyBorder="1" applyAlignment="1" applyProtection="1"/>
    <xf numFmtId="0" fontId="7" fillId="13" borderId="59" xfId="0" applyFont="1" applyFill="1" applyBorder="1" applyAlignment="1" applyProtection="1">
      <alignment horizontal="left"/>
    </xf>
    <xf numFmtId="0" fontId="7" fillId="13" borderId="56" xfId="0" quotePrefix="1" applyFont="1" applyFill="1" applyBorder="1" applyAlignment="1" applyProtection="1">
      <alignment horizontal="left"/>
    </xf>
    <xf numFmtId="0" fontId="11" fillId="13" borderId="59" xfId="0" applyFont="1" applyFill="1" applyBorder="1" applyAlignment="1" applyProtection="1">
      <alignment horizontal="left"/>
    </xf>
    <xf numFmtId="0" fontId="11" fillId="6" borderId="64" xfId="0" quotePrefix="1" applyFont="1" applyFill="1" applyBorder="1" applyAlignment="1" applyProtection="1">
      <alignment horizontal="left"/>
    </xf>
    <xf numFmtId="168" fontId="7" fillId="6" borderId="57" xfId="0" applyNumberFormat="1" applyFont="1" applyFill="1" applyBorder="1" applyProtection="1"/>
    <xf numFmtId="0" fontId="7" fillId="13" borderId="14" xfId="0" applyFont="1" applyFill="1" applyBorder="1" applyAlignment="1" applyProtection="1">
      <alignment horizontal="left"/>
    </xf>
    <xf numFmtId="3" fontId="7" fillId="13" borderId="14" xfId="0" applyNumberFormat="1" applyFont="1" applyFill="1" applyBorder="1" applyAlignment="1" applyProtection="1"/>
    <xf numFmtId="3" fontId="7" fillId="13" borderId="84" xfId="0" applyNumberFormat="1" applyFont="1" applyFill="1" applyBorder="1" applyAlignment="1" applyProtection="1"/>
    <xf numFmtId="3" fontId="7" fillId="13" borderId="9" xfId="0" applyNumberFormat="1" applyFont="1" applyFill="1" applyBorder="1" applyAlignment="1" applyProtection="1"/>
    <xf numFmtId="3" fontId="7" fillId="13" borderId="10" xfId="0" applyNumberFormat="1" applyFont="1" applyFill="1" applyBorder="1" applyAlignment="1" applyProtection="1"/>
    <xf numFmtId="0" fontId="9" fillId="6" borderId="70" xfId="0" quotePrefix="1" applyFont="1" applyFill="1" applyBorder="1" applyAlignment="1" applyProtection="1">
      <alignment horizontal="left"/>
    </xf>
    <xf numFmtId="178" fontId="37" fillId="6" borderId="70" xfId="0" quotePrefix="1" applyNumberFormat="1" applyFont="1" applyFill="1" applyBorder="1" applyAlignment="1" applyProtection="1"/>
    <xf numFmtId="178" fontId="38" fillId="6" borderId="70" xfId="0" quotePrefix="1" applyNumberFormat="1" applyFont="1" applyFill="1" applyBorder="1" applyAlignment="1" applyProtection="1"/>
    <xf numFmtId="0" fontId="7" fillId="6" borderId="0" xfId="0" applyFont="1" applyFill="1" applyBorder="1" applyAlignment="1" applyProtection="1">
      <alignment horizontal="left"/>
    </xf>
    <xf numFmtId="1" fontId="11" fillId="6" borderId="0" xfId="0" applyNumberFormat="1" applyFont="1" applyFill="1" applyBorder="1" applyProtection="1"/>
    <xf numFmtId="1" fontId="11" fillId="6" borderId="33" xfId="0" applyNumberFormat="1" applyFont="1" applyFill="1" applyBorder="1" applyProtection="1"/>
    <xf numFmtId="0" fontId="15" fillId="0" borderId="0" xfId="0" applyFont="1" applyProtection="1"/>
    <xf numFmtId="0" fontId="9" fillId="0" borderId="0" xfId="0" applyFont="1" applyProtection="1"/>
    <xf numFmtId="0" fontId="9" fillId="8" borderId="0" xfId="0" applyFont="1" applyFill="1" applyProtection="1"/>
    <xf numFmtId="0" fontId="15" fillId="8" borderId="0" xfId="0" applyFont="1" applyFill="1" applyProtection="1"/>
    <xf numFmtId="0" fontId="11" fillId="3" borderId="0" xfId="0" quotePrefix="1" applyFont="1" applyFill="1" applyAlignment="1" applyProtection="1">
      <alignment horizontal="left"/>
    </xf>
    <xf numFmtId="0" fontId="15" fillId="3" borderId="0" xfId="0" applyFont="1" applyFill="1" applyProtection="1"/>
    <xf numFmtId="0" fontId="10" fillId="3" borderId="0" xfId="0" applyFont="1" applyFill="1" applyAlignment="1" applyProtection="1">
      <alignment horizontal="left"/>
    </xf>
    <xf numFmtId="0" fontId="11" fillId="3" borderId="0" xfId="0" applyFont="1" applyFill="1" applyAlignment="1" applyProtection="1">
      <alignment horizontal="left"/>
    </xf>
    <xf numFmtId="0" fontId="8" fillId="3" borderId="0" xfId="0" quotePrefix="1" applyFont="1" applyFill="1" applyBorder="1" applyAlignment="1" applyProtection="1">
      <alignment horizontal="left"/>
    </xf>
    <xf numFmtId="0" fontId="8" fillId="5" borderId="85" xfId="0" quotePrefix="1" applyFont="1" applyFill="1" applyBorder="1" applyAlignment="1" applyProtection="1">
      <alignment horizontal="left"/>
    </xf>
    <xf numFmtId="0" fontId="15" fillId="5" borderId="85" xfId="0" applyFont="1" applyFill="1" applyBorder="1" applyProtection="1"/>
    <xf numFmtId="0" fontId="15" fillId="5" borderId="86" xfId="0" applyFont="1" applyFill="1" applyBorder="1" applyProtection="1"/>
    <xf numFmtId="0" fontId="15" fillId="3" borderId="0" xfId="0" applyFont="1" applyFill="1" applyBorder="1" applyProtection="1"/>
    <xf numFmtId="0" fontId="10" fillId="3" borderId="0" xfId="0" applyFont="1" applyFill="1" applyProtection="1"/>
    <xf numFmtId="0" fontId="5" fillId="3" borderId="0" xfId="3" applyFont="1" applyFill="1" applyAlignment="1" applyProtection="1">
      <alignment horizontal="left" vertical="center"/>
    </xf>
    <xf numFmtId="0" fontId="7" fillId="4" borderId="5" xfId="0" applyFont="1" applyFill="1" applyBorder="1" applyAlignment="1" applyProtection="1">
      <alignment horizontal="center" vertical="center"/>
    </xf>
    <xf numFmtId="0" fontId="11" fillId="3" borderId="0" xfId="0" applyFont="1" applyFill="1" applyAlignment="1" applyProtection="1">
      <alignment horizontal="right"/>
    </xf>
    <xf numFmtId="169" fontId="44" fillId="4" borderId="5" xfId="3" applyNumberFormat="1" applyFont="1" applyFill="1" applyBorder="1" applyAlignment="1" applyProtection="1">
      <alignment horizontal="center" vertical="center"/>
    </xf>
    <xf numFmtId="0" fontId="3" fillId="3" borderId="0" xfId="3" applyFont="1" applyFill="1" applyAlignment="1" applyProtection="1">
      <alignment horizontal="right" vertical="center"/>
    </xf>
    <xf numFmtId="186" fontId="5" fillId="4" borderId="5" xfId="3" applyNumberFormat="1" applyFont="1" applyFill="1" applyBorder="1" applyAlignment="1" applyProtection="1">
      <alignment horizontal="center" vertical="center"/>
    </xf>
    <xf numFmtId="1" fontId="45" fillId="4" borderId="12" xfId="3" applyNumberFormat="1" applyFont="1" applyFill="1" applyBorder="1" applyAlignment="1" applyProtection="1">
      <alignment horizontal="center" vertical="center"/>
    </xf>
    <xf numFmtId="1" fontId="45" fillId="4" borderId="22" xfId="3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 vertical="center"/>
    </xf>
    <xf numFmtId="0" fontId="3" fillId="3" borderId="26" xfId="3" applyFont="1" applyFill="1" applyBorder="1" applyAlignment="1" applyProtection="1">
      <alignment horizontal="right" vertical="top" wrapText="1"/>
    </xf>
    <xf numFmtId="0" fontId="11" fillId="3" borderId="0" xfId="0" applyFont="1" applyFill="1" applyAlignment="1" applyProtection="1">
      <alignment horizontal="right" vertical="center"/>
    </xf>
    <xf numFmtId="49" fontId="46" fillId="5" borderId="5" xfId="3" applyNumberFormat="1" applyFont="1" applyFill="1" applyBorder="1" applyAlignment="1" applyProtection="1">
      <alignment horizontal="center" vertical="center"/>
    </xf>
    <xf numFmtId="0" fontId="3" fillId="3" borderId="0" xfId="3" applyFont="1" applyFill="1" applyAlignment="1" applyProtection="1">
      <alignment horizontal="right" vertical="top" wrapText="1"/>
    </xf>
    <xf numFmtId="0" fontId="5" fillId="3" borderId="0" xfId="3" quotePrefix="1" applyFont="1" applyFill="1" applyAlignment="1" applyProtection="1">
      <alignment vertical="center"/>
    </xf>
    <xf numFmtId="0" fontId="15" fillId="3" borderId="0" xfId="0" quotePrefix="1" applyFont="1" applyFill="1" applyAlignment="1" applyProtection="1">
      <alignment horizontal="left"/>
    </xf>
    <xf numFmtId="0" fontId="23" fillId="3" borderId="0" xfId="0" applyFont="1" applyFill="1" applyBorder="1" applyAlignment="1" applyProtection="1">
      <alignment horizontal="right"/>
    </xf>
    <xf numFmtId="0" fontId="7" fillId="3" borderId="0" xfId="0" applyFont="1" applyFill="1" applyBorder="1" applyProtection="1"/>
    <xf numFmtId="0" fontId="47" fillId="4" borderId="5" xfId="3" applyNumberFormat="1" applyFont="1" applyFill="1" applyBorder="1" applyAlignment="1" applyProtection="1">
      <alignment horizontal="center" vertical="center"/>
    </xf>
    <xf numFmtId="0" fontId="47" fillId="4" borderId="5" xfId="3" applyFont="1" applyFill="1" applyBorder="1" applyAlignment="1" applyProtection="1">
      <alignment horizontal="center" vertical="center"/>
    </xf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right"/>
    </xf>
    <xf numFmtId="0" fontId="7" fillId="3" borderId="6" xfId="0" applyFont="1" applyFill="1" applyBorder="1" applyProtection="1"/>
    <xf numFmtId="0" fontId="11" fillId="3" borderId="6" xfId="0" applyFont="1" applyFill="1" applyBorder="1" applyProtection="1"/>
    <xf numFmtId="0" fontId="11" fillId="3" borderId="6" xfId="0" applyFont="1" applyFill="1" applyBorder="1" applyAlignment="1" applyProtection="1">
      <alignment horizontal="right"/>
    </xf>
    <xf numFmtId="0" fontId="11" fillId="3" borderId="3" xfId="0" quotePrefix="1" applyFont="1" applyFill="1" applyBorder="1" applyAlignment="1" applyProtection="1">
      <alignment horizontal="center"/>
    </xf>
    <xf numFmtId="0" fontId="11" fillId="3" borderId="2" xfId="0" quotePrefix="1" applyFont="1" applyFill="1" applyBorder="1" applyAlignment="1" applyProtection="1">
      <alignment horizontal="center"/>
    </xf>
    <xf numFmtId="0" fontId="19" fillId="5" borderId="1" xfId="3" applyFont="1" applyFill="1" applyBorder="1" applyAlignment="1" applyProtection="1">
      <alignment horizontal="center" vertical="center" wrapText="1"/>
    </xf>
    <xf numFmtId="0" fontId="44" fillId="5" borderId="1" xfId="0" applyFont="1" applyFill="1" applyBorder="1" applyAlignment="1" applyProtection="1">
      <alignment horizontal="center" vertical="center" wrapText="1"/>
    </xf>
    <xf numFmtId="0" fontId="12" fillId="5" borderId="27" xfId="0" applyFont="1" applyFill="1" applyBorder="1" applyAlignment="1" applyProtection="1">
      <alignment horizontal="left" vertical="center"/>
    </xf>
    <xf numFmtId="0" fontId="12" fillId="5" borderId="28" xfId="3" applyFont="1" applyFill="1" applyBorder="1" applyAlignment="1" applyProtection="1">
      <alignment horizontal="left" vertical="center"/>
    </xf>
    <xf numFmtId="0" fontId="12" fillId="5" borderId="28" xfId="0" applyFont="1" applyFill="1" applyBorder="1" applyAlignment="1" applyProtection="1">
      <alignment horizontal="left" vertical="center"/>
    </xf>
    <xf numFmtId="0" fontId="12" fillId="5" borderId="29" xfId="3" applyFont="1" applyFill="1" applyBorder="1" applyAlignment="1" applyProtection="1">
      <alignment horizontal="left" vertical="center"/>
    </xf>
    <xf numFmtId="0" fontId="10" fillId="3" borderId="15" xfId="0" quotePrefix="1" applyFont="1" applyFill="1" applyBorder="1" applyAlignment="1" applyProtection="1">
      <alignment horizontal="center" vertical="top"/>
    </xf>
    <xf numFmtId="0" fontId="11" fillId="3" borderId="15" xfId="0" quotePrefix="1" applyFont="1" applyFill="1" applyBorder="1" applyAlignment="1" applyProtection="1">
      <alignment horizontal="center"/>
    </xf>
    <xf numFmtId="0" fontId="19" fillId="5" borderId="15" xfId="3" applyFont="1" applyFill="1" applyBorder="1" applyAlignment="1" applyProtection="1">
      <alignment horizontal="center" vertical="center" wrapText="1"/>
    </xf>
    <xf numFmtId="0" fontId="44" fillId="5" borderId="15" xfId="0" applyFont="1" applyFill="1" applyBorder="1" applyAlignment="1" applyProtection="1">
      <alignment horizontal="center" vertical="center" wrapText="1"/>
    </xf>
    <xf numFmtId="0" fontId="12" fillId="4" borderId="22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/>
    </xf>
    <xf numFmtId="0" fontId="11" fillId="3" borderId="3" xfId="0" applyFont="1" applyFill="1" applyBorder="1" applyAlignment="1" applyProtection="1">
      <alignment horizontal="center"/>
    </xf>
    <xf numFmtId="0" fontId="11" fillId="3" borderId="45" xfId="0" applyFont="1" applyFill="1" applyBorder="1" applyAlignment="1" applyProtection="1">
      <alignment horizontal="center"/>
    </xf>
    <xf numFmtId="0" fontId="11" fillId="3" borderId="8" xfId="0" applyFont="1" applyFill="1" applyBorder="1" applyAlignment="1" applyProtection="1">
      <alignment horizontal="center"/>
    </xf>
    <xf numFmtId="0" fontId="11" fillId="3" borderId="7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7" fillId="3" borderId="11" xfId="0" applyFont="1" applyFill="1" applyBorder="1" applyProtection="1"/>
    <xf numFmtId="0" fontId="11" fillId="3" borderId="11" xfId="0" quotePrefix="1" applyFont="1" applyFill="1" applyBorder="1" applyAlignment="1" applyProtection="1">
      <alignment horizontal="center"/>
    </xf>
    <xf numFmtId="0" fontId="12" fillId="3" borderId="34" xfId="0" quotePrefix="1" applyFont="1" applyFill="1" applyBorder="1" applyAlignment="1" applyProtection="1">
      <alignment horizontal="center"/>
    </xf>
    <xf numFmtId="0" fontId="12" fillId="3" borderId="5" xfId="0" quotePrefix="1" applyFont="1" applyFill="1" applyBorder="1" applyAlignment="1" applyProtection="1">
      <alignment horizontal="center"/>
    </xf>
    <xf numFmtId="0" fontId="12" fillId="3" borderId="4" xfId="0" quotePrefix="1" applyFont="1" applyFill="1" applyBorder="1" applyAlignment="1" applyProtection="1">
      <alignment horizontal="center"/>
    </xf>
    <xf numFmtId="0" fontId="7" fillId="3" borderId="3" xfId="0" applyFont="1" applyFill="1" applyBorder="1" applyProtection="1"/>
    <xf numFmtId="0" fontId="11" fillId="3" borderId="3" xfId="0" applyFont="1" applyFill="1" applyBorder="1" applyAlignment="1" applyProtection="1"/>
    <xf numFmtId="0" fontId="11" fillId="3" borderId="37" xfId="0" applyFont="1" applyFill="1" applyBorder="1" applyAlignment="1" applyProtection="1"/>
    <xf numFmtId="0" fontId="11" fillId="3" borderId="24" xfId="0" applyFont="1" applyFill="1" applyBorder="1" applyAlignment="1" applyProtection="1"/>
    <xf numFmtId="0" fontId="11" fillId="3" borderId="39" xfId="0" applyFont="1" applyFill="1" applyBorder="1" applyAlignment="1" applyProtection="1"/>
    <xf numFmtId="0" fontId="10" fillId="5" borderId="36" xfId="0" applyFont="1" applyFill="1" applyBorder="1" applyAlignment="1" applyProtection="1">
      <alignment horizontal="left"/>
    </xf>
    <xf numFmtId="0" fontId="7" fillId="5" borderId="36" xfId="0" applyFont="1" applyFill="1" applyBorder="1" applyAlignment="1" applyProtection="1">
      <alignment horizontal="left"/>
    </xf>
    <xf numFmtId="0" fontId="11" fillId="5" borderId="36" xfId="0" quotePrefix="1" applyFont="1" applyFill="1" applyBorder="1" applyAlignment="1" applyProtection="1">
      <alignment horizontal="left"/>
    </xf>
    <xf numFmtId="3" fontId="11" fillId="5" borderId="36" xfId="0" applyNumberFormat="1" applyFont="1" applyFill="1" applyBorder="1" applyAlignment="1" applyProtection="1"/>
    <xf numFmtId="3" fontId="7" fillId="5" borderId="46" xfId="0" applyNumberFormat="1" applyFont="1" applyFill="1" applyBorder="1" applyAlignment="1" applyProtection="1"/>
    <xf numFmtId="3" fontId="7" fillId="5" borderId="47" xfId="0" applyNumberFormat="1" applyFont="1" applyFill="1" applyBorder="1" applyAlignment="1" applyProtection="1"/>
    <xf numFmtId="3" fontId="7" fillId="5" borderId="48" xfId="0" applyNumberFormat="1" applyFont="1" applyFill="1" applyBorder="1" applyAlignment="1" applyProtection="1"/>
    <xf numFmtId="0" fontId="7" fillId="3" borderId="74" xfId="0" applyFont="1" applyFill="1" applyBorder="1" applyAlignment="1" applyProtection="1">
      <alignment horizontal="left"/>
    </xf>
    <xf numFmtId="3" fontId="7" fillId="3" borderId="74" xfId="0" applyNumberFormat="1" applyFont="1" applyFill="1" applyBorder="1" applyAlignment="1" applyProtection="1"/>
    <xf numFmtId="3" fontId="7" fillId="3" borderId="77" xfId="0" applyNumberFormat="1" applyFont="1" applyFill="1" applyBorder="1" applyAlignment="1" applyProtection="1"/>
    <xf numFmtId="3" fontId="7" fillId="3" borderId="78" xfId="0" applyNumberFormat="1" applyFont="1" applyFill="1" applyBorder="1" applyAlignment="1" applyProtection="1"/>
    <xf numFmtId="3" fontId="7" fillId="3" borderId="79" xfId="0" applyNumberFormat="1" applyFont="1" applyFill="1" applyBorder="1" applyAlignment="1" applyProtection="1"/>
    <xf numFmtId="0" fontId="7" fillId="3" borderId="58" xfId="0" applyFont="1" applyFill="1" applyBorder="1" applyAlignment="1" applyProtection="1">
      <alignment horizontal="left"/>
    </xf>
    <xf numFmtId="3" fontId="7" fillId="3" borderId="58" xfId="0" applyNumberFormat="1" applyFont="1" applyFill="1" applyBorder="1" applyAlignment="1" applyProtection="1"/>
    <xf numFmtId="3" fontId="7" fillId="3" borderId="49" xfId="0" applyNumberFormat="1" applyFont="1" applyFill="1" applyBorder="1" applyAlignment="1" applyProtection="1"/>
    <xf numFmtId="3" fontId="7" fillId="3" borderId="19" xfId="0" applyNumberFormat="1" applyFont="1" applyFill="1" applyBorder="1" applyAlignment="1" applyProtection="1"/>
    <xf numFmtId="3" fontId="7" fillId="3" borderId="50" xfId="0" applyNumberFormat="1" applyFont="1" applyFill="1" applyBorder="1" applyAlignment="1" applyProtection="1"/>
    <xf numFmtId="0" fontId="7" fillId="3" borderId="11" xfId="0" applyFont="1" applyFill="1" applyBorder="1" applyAlignment="1" applyProtection="1">
      <alignment horizontal="left"/>
    </xf>
    <xf numFmtId="3" fontId="7" fillId="3" borderId="11" xfId="0" applyNumberFormat="1" applyFont="1" applyFill="1" applyBorder="1" applyAlignment="1" applyProtection="1"/>
    <xf numFmtId="3" fontId="7" fillId="3" borderId="34" xfId="0" applyNumberFormat="1" applyFont="1" applyFill="1" applyBorder="1" applyAlignment="1" applyProtection="1"/>
    <xf numFmtId="3" fontId="7" fillId="3" borderId="5" xfId="0" applyNumberFormat="1" applyFont="1" applyFill="1" applyBorder="1" applyAlignment="1" applyProtection="1"/>
    <xf numFmtId="3" fontId="7" fillId="3" borderId="4" xfId="0" applyNumberFormat="1" applyFont="1" applyFill="1" applyBorder="1" applyAlignment="1" applyProtection="1"/>
    <xf numFmtId="0" fontId="7" fillId="3" borderId="15" xfId="0" applyFont="1" applyFill="1" applyBorder="1" applyAlignment="1" applyProtection="1">
      <alignment horizontal="left"/>
    </xf>
    <xf numFmtId="3" fontId="7" fillId="3" borderId="15" xfId="0" applyNumberFormat="1" applyFont="1" applyFill="1" applyBorder="1" applyAlignment="1" applyProtection="1"/>
    <xf numFmtId="3" fontId="7" fillId="3" borderId="30" xfId="0" applyNumberFormat="1" applyFont="1" applyFill="1" applyBorder="1" applyAlignment="1" applyProtection="1"/>
    <xf numFmtId="3" fontId="7" fillId="3" borderId="31" xfId="0" applyNumberFormat="1" applyFont="1" applyFill="1" applyBorder="1" applyAlignment="1" applyProtection="1"/>
    <xf numFmtId="3" fontId="7" fillId="3" borderId="32" xfId="0" applyNumberFormat="1" applyFont="1" applyFill="1" applyBorder="1" applyAlignment="1" applyProtection="1"/>
    <xf numFmtId="0" fontId="7" fillId="4" borderId="56" xfId="0" applyFont="1" applyFill="1" applyBorder="1" applyAlignment="1" applyProtection="1">
      <alignment horizontal="left"/>
    </xf>
    <xf numFmtId="1" fontId="11" fillId="4" borderId="56" xfId="0" applyNumberFormat="1" applyFont="1" applyFill="1" applyBorder="1" applyAlignment="1" applyProtection="1"/>
    <xf numFmtId="3" fontId="18" fillId="4" borderId="56" xfId="0" applyNumberFormat="1" applyFont="1" applyFill="1" applyBorder="1" applyAlignment="1" applyProtection="1"/>
    <xf numFmtId="3" fontId="18" fillId="4" borderId="40" xfId="0" applyNumberFormat="1" applyFont="1" applyFill="1" applyBorder="1" applyAlignment="1" applyProtection="1"/>
    <xf numFmtId="3" fontId="18" fillId="4" borderId="16" xfId="0" applyNumberFormat="1" applyFont="1" applyFill="1" applyBorder="1" applyAlignment="1" applyProtection="1"/>
    <xf numFmtId="3" fontId="18" fillId="4" borderId="41" xfId="0" applyNumberFormat="1" applyFont="1" applyFill="1" applyBorder="1" applyAlignment="1" applyProtection="1"/>
    <xf numFmtId="0" fontId="7" fillId="4" borderId="57" xfId="0" applyFont="1" applyFill="1" applyBorder="1" applyAlignment="1" applyProtection="1">
      <alignment horizontal="left"/>
    </xf>
    <xf numFmtId="1" fontId="11" fillId="4" borderId="57" xfId="0" applyNumberFormat="1" applyFont="1" applyFill="1" applyBorder="1" applyAlignment="1" applyProtection="1"/>
    <xf numFmtId="3" fontId="18" fillId="4" borderId="57" xfId="0" applyNumberFormat="1" applyFont="1" applyFill="1" applyBorder="1" applyAlignment="1" applyProtection="1"/>
    <xf numFmtId="3" fontId="18" fillId="4" borderId="42" xfId="0" applyNumberFormat="1" applyFont="1" applyFill="1" applyBorder="1" applyAlignment="1" applyProtection="1"/>
    <xf numFmtId="3" fontId="18" fillId="4" borderId="17" xfId="0" applyNumberFormat="1" applyFont="1" applyFill="1" applyBorder="1" applyAlignment="1" applyProtection="1"/>
    <xf numFmtId="3" fontId="18" fillId="4" borderId="38" xfId="0" applyNumberFormat="1" applyFont="1" applyFill="1" applyBorder="1" applyAlignment="1" applyProtection="1"/>
    <xf numFmtId="0" fontId="7" fillId="4" borderId="75" xfId="0" applyFont="1" applyFill="1" applyBorder="1" applyAlignment="1" applyProtection="1">
      <alignment horizontal="left"/>
    </xf>
    <xf numFmtId="1" fontId="11" fillId="4" borderId="59" xfId="0" applyNumberFormat="1" applyFont="1" applyFill="1" applyBorder="1" applyAlignment="1" applyProtection="1"/>
    <xf numFmtId="3" fontId="18" fillId="4" borderId="59" xfId="0" applyNumberFormat="1" applyFont="1" applyFill="1" applyBorder="1" applyAlignment="1" applyProtection="1"/>
    <xf numFmtId="3" fontId="18" fillId="4" borderId="43" xfId="0" applyNumberFormat="1" applyFont="1" applyFill="1" applyBorder="1" applyAlignment="1" applyProtection="1"/>
    <xf numFmtId="3" fontId="18" fillId="4" borderId="18" xfId="0" applyNumberFormat="1" applyFont="1" applyFill="1" applyBorder="1" applyAlignment="1" applyProtection="1"/>
    <xf numFmtId="3" fontId="18" fillId="4" borderId="44" xfId="0" applyNumberFormat="1" applyFont="1" applyFill="1" applyBorder="1" applyAlignment="1" applyProtection="1"/>
    <xf numFmtId="0" fontId="7" fillId="3" borderId="71" xfId="0" applyFont="1" applyFill="1" applyBorder="1" applyAlignment="1" applyProtection="1">
      <alignment horizontal="left"/>
    </xf>
    <xf numFmtId="3" fontId="7" fillId="3" borderId="56" xfId="0" applyNumberFormat="1" applyFont="1" applyFill="1" applyBorder="1" applyAlignment="1" applyProtection="1"/>
    <xf numFmtId="3" fontId="7" fillId="3" borderId="40" xfId="0" applyNumberFormat="1" applyFont="1" applyFill="1" applyBorder="1" applyAlignment="1" applyProtection="1"/>
    <xf numFmtId="3" fontId="7" fillId="3" borderId="16" xfId="0" applyNumberFormat="1" applyFont="1" applyFill="1" applyBorder="1" applyAlignment="1" applyProtection="1"/>
    <xf numFmtId="3" fontId="7" fillId="3" borderId="41" xfId="0" applyNumberFormat="1" applyFont="1" applyFill="1" applyBorder="1" applyAlignment="1" applyProtection="1"/>
    <xf numFmtId="0" fontId="7" fillId="3" borderId="72" xfId="0" applyFont="1" applyFill="1" applyBorder="1" applyAlignment="1" applyProtection="1">
      <alignment horizontal="left"/>
    </xf>
    <xf numFmtId="3" fontId="7" fillId="3" borderId="57" xfId="0" applyNumberFormat="1" applyFont="1" applyFill="1" applyBorder="1" applyAlignment="1" applyProtection="1"/>
    <xf numFmtId="3" fontId="7" fillId="3" borderId="42" xfId="0" applyNumberFormat="1" applyFont="1" applyFill="1" applyBorder="1" applyAlignment="1" applyProtection="1"/>
    <xf numFmtId="3" fontId="7" fillId="3" borderId="17" xfId="0" applyNumberFormat="1" applyFont="1" applyFill="1" applyBorder="1" applyAlignment="1" applyProtection="1"/>
    <xf numFmtId="3" fontId="7" fillId="3" borderId="38" xfId="0" applyNumberFormat="1" applyFont="1" applyFill="1" applyBorder="1" applyAlignment="1" applyProtection="1"/>
    <xf numFmtId="0" fontId="7" fillId="3" borderId="73" xfId="0" applyFont="1" applyFill="1" applyBorder="1" applyAlignment="1" applyProtection="1">
      <alignment horizontal="left"/>
    </xf>
    <xf numFmtId="0" fontId="17" fillId="3" borderId="73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7" fillId="3" borderId="69" xfId="0" applyFont="1" applyFill="1" applyBorder="1" applyAlignment="1" applyProtection="1">
      <alignment horizontal="left"/>
    </xf>
    <xf numFmtId="3" fontId="7" fillId="3" borderId="13" xfId="0" applyNumberFormat="1" applyFont="1" applyFill="1" applyBorder="1" applyAlignment="1" applyProtection="1"/>
    <xf numFmtId="3" fontId="7" fillId="3" borderId="45" xfId="0" applyNumberFormat="1" applyFont="1" applyFill="1" applyBorder="1" applyAlignment="1" applyProtection="1"/>
    <xf numFmtId="3" fontId="7" fillId="3" borderId="8" xfId="0" applyNumberFormat="1" applyFont="1" applyFill="1" applyBorder="1" applyAlignment="1" applyProtection="1"/>
    <xf numFmtId="3" fontId="7" fillId="3" borderId="7" xfId="0" applyNumberFormat="1" applyFont="1" applyFill="1" applyBorder="1" applyAlignment="1" applyProtection="1"/>
    <xf numFmtId="0" fontId="7" fillId="3" borderId="1" xfId="0" applyFont="1" applyFill="1" applyBorder="1" applyAlignment="1" applyProtection="1">
      <alignment horizontal="left"/>
    </xf>
    <xf numFmtId="3" fontId="7" fillId="3" borderId="1" xfId="0" applyNumberFormat="1" applyFont="1" applyFill="1" applyBorder="1" applyAlignment="1" applyProtection="1"/>
    <xf numFmtId="3" fontId="7" fillId="3" borderId="80" xfId="0" applyNumberFormat="1" applyFont="1" applyFill="1" applyBorder="1" applyAlignment="1" applyProtection="1"/>
    <xf numFmtId="3" fontId="7" fillId="3" borderId="81" xfId="0" applyNumberFormat="1" applyFont="1" applyFill="1" applyBorder="1" applyAlignment="1" applyProtection="1"/>
    <xf numFmtId="3" fontId="7" fillId="3" borderId="82" xfId="0" applyNumberFormat="1" applyFont="1" applyFill="1" applyBorder="1" applyAlignment="1" applyProtection="1"/>
    <xf numFmtId="0" fontId="7" fillId="3" borderId="56" xfId="0" applyFont="1" applyFill="1" applyBorder="1" applyAlignment="1" applyProtection="1">
      <alignment horizontal="left"/>
    </xf>
    <xf numFmtId="3" fontId="7" fillId="3" borderId="56" xfId="0" quotePrefix="1" applyNumberFormat="1" applyFont="1" applyFill="1" applyBorder="1" applyAlignment="1" applyProtection="1"/>
    <xf numFmtId="3" fontId="7" fillId="3" borderId="40" xfId="0" quotePrefix="1" applyNumberFormat="1" applyFont="1" applyFill="1" applyBorder="1" applyAlignment="1" applyProtection="1"/>
    <xf numFmtId="3" fontId="7" fillId="3" borderId="16" xfId="0" quotePrefix="1" applyNumberFormat="1" applyFont="1" applyFill="1" applyBorder="1" applyAlignment="1" applyProtection="1"/>
    <xf numFmtId="3" fontId="7" fillId="3" borderId="41" xfId="0" quotePrefix="1" applyNumberFormat="1" applyFont="1" applyFill="1" applyBorder="1" applyAlignment="1" applyProtection="1"/>
    <xf numFmtId="0" fontId="7" fillId="3" borderId="59" xfId="0" applyFont="1" applyFill="1" applyBorder="1" applyAlignment="1" applyProtection="1">
      <alignment horizontal="left"/>
    </xf>
    <xf numFmtId="3" fontId="7" fillId="3" borderId="59" xfId="0" quotePrefix="1" applyNumberFormat="1" applyFont="1" applyFill="1" applyBorder="1" applyAlignment="1" applyProtection="1"/>
    <xf numFmtId="3" fontId="7" fillId="3" borderId="43" xfId="0" quotePrefix="1" applyNumberFormat="1" applyFont="1" applyFill="1" applyBorder="1" applyAlignment="1" applyProtection="1"/>
    <xf numFmtId="3" fontId="7" fillId="3" borderId="18" xfId="0" quotePrefix="1" applyNumberFormat="1" applyFont="1" applyFill="1" applyBorder="1" applyAlignment="1" applyProtection="1"/>
    <xf numFmtId="3" fontId="7" fillId="3" borderId="44" xfId="0" quotePrefix="1" applyNumberFormat="1" applyFont="1" applyFill="1" applyBorder="1" applyAlignment="1" applyProtection="1"/>
    <xf numFmtId="0" fontId="10" fillId="5" borderId="36" xfId="0" quotePrefix="1" applyFont="1" applyFill="1" applyBorder="1" applyAlignment="1" applyProtection="1">
      <alignment horizontal="left"/>
    </xf>
    <xf numFmtId="0" fontId="11" fillId="5" borderId="36" xfId="0" applyFont="1" applyFill="1" applyBorder="1" applyAlignment="1" applyProtection="1">
      <alignment horizontal="left"/>
    </xf>
    <xf numFmtId="3" fontId="11" fillId="5" borderId="46" xfId="0" applyNumberFormat="1" applyFont="1" applyFill="1" applyBorder="1" applyAlignment="1" applyProtection="1"/>
    <xf numFmtId="3" fontId="11" fillId="5" borderId="47" xfId="0" applyNumberFormat="1" applyFont="1" applyFill="1" applyBorder="1" applyAlignment="1" applyProtection="1"/>
    <xf numFmtId="3" fontId="11" fillId="5" borderId="48" xfId="0" applyNumberFormat="1" applyFont="1" applyFill="1" applyBorder="1" applyAlignment="1" applyProtection="1"/>
    <xf numFmtId="0" fontId="7" fillId="3" borderId="88" xfId="0" quotePrefix="1" applyFont="1" applyFill="1" applyBorder="1" applyAlignment="1" applyProtection="1">
      <alignment horizontal="left"/>
    </xf>
    <xf numFmtId="0" fontId="7" fillId="3" borderId="88" xfId="0" applyFont="1" applyFill="1" applyBorder="1" applyAlignment="1" applyProtection="1">
      <alignment horizontal="left"/>
    </xf>
    <xf numFmtId="3" fontId="7" fillId="3" borderId="88" xfId="0" applyNumberFormat="1" applyFont="1" applyFill="1" applyBorder="1" applyAlignment="1" applyProtection="1"/>
    <xf numFmtId="3" fontId="7" fillId="3" borderId="89" xfId="0" applyNumberFormat="1" applyFont="1" applyFill="1" applyBorder="1" applyAlignment="1" applyProtection="1"/>
    <xf numFmtId="3" fontId="7" fillId="3" borderId="90" xfId="0" applyNumberFormat="1" applyFont="1" applyFill="1" applyBorder="1" applyAlignment="1" applyProtection="1"/>
    <xf numFmtId="3" fontId="7" fillId="3" borderId="91" xfId="0" applyNumberFormat="1" applyFont="1" applyFill="1" applyBorder="1" applyAlignment="1" applyProtection="1"/>
    <xf numFmtId="0" fontId="7" fillId="4" borderId="92" xfId="0" applyFont="1" applyFill="1" applyBorder="1" applyAlignment="1" applyProtection="1">
      <alignment horizontal="left"/>
    </xf>
    <xf numFmtId="0" fontId="7" fillId="3" borderId="93" xfId="0" applyFont="1" applyFill="1" applyBorder="1" applyAlignment="1" applyProtection="1">
      <alignment horizontal="left"/>
    </xf>
    <xf numFmtId="0" fontId="7" fillId="3" borderId="95" xfId="0" quotePrefix="1" applyFont="1" applyFill="1" applyBorder="1" applyAlignment="1" applyProtection="1">
      <alignment horizontal="left"/>
    </xf>
    <xf numFmtId="3" fontId="48" fillId="4" borderId="101" xfId="3" applyNumberFormat="1" applyFont="1" applyFill="1" applyBorder="1" applyAlignment="1" applyProtection="1">
      <alignment horizontal="right" vertical="center"/>
    </xf>
    <xf numFmtId="3" fontId="48" fillId="4" borderId="98" xfId="3" applyNumberFormat="1" applyFont="1" applyFill="1" applyBorder="1" applyAlignment="1" applyProtection="1">
      <alignment horizontal="right" vertical="center"/>
    </xf>
    <xf numFmtId="3" fontId="48" fillId="4" borderId="93" xfId="3" applyNumberFormat="1" applyFont="1" applyFill="1" applyBorder="1" applyAlignment="1" applyProtection="1">
      <alignment horizontal="right" vertical="center"/>
    </xf>
    <xf numFmtId="3" fontId="48" fillId="4" borderId="94" xfId="3" applyNumberFormat="1" applyFont="1" applyFill="1" applyBorder="1" applyAlignment="1" applyProtection="1">
      <alignment horizontal="right" vertical="center"/>
    </xf>
    <xf numFmtId="0" fontId="7" fillId="4" borderId="51" xfId="0" applyFont="1" applyFill="1" applyBorder="1" applyAlignment="1" applyProtection="1">
      <alignment horizontal="left"/>
    </xf>
    <xf numFmtId="0" fontId="7" fillId="3" borderId="25" xfId="0" applyFont="1" applyFill="1" applyBorder="1" applyAlignment="1" applyProtection="1">
      <alignment horizontal="left"/>
    </xf>
    <xf numFmtId="0" fontId="7" fillId="3" borderId="96" xfId="0" quotePrefix="1" applyFont="1" applyFill="1" applyBorder="1" applyAlignment="1" applyProtection="1">
      <alignment horizontal="left"/>
    </xf>
    <xf numFmtId="3" fontId="48" fillId="4" borderId="60" xfId="3" applyNumberFormat="1" applyFont="1" applyFill="1" applyBorder="1" applyAlignment="1" applyProtection="1">
      <alignment horizontal="right" vertical="center"/>
    </xf>
    <xf numFmtId="3" fontId="48" fillId="4" borderId="99" xfId="3" applyNumberFormat="1" applyFont="1" applyFill="1" applyBorder="1" applyAlignment="1" applyProtection="1">
      <alignment horizontal="right" vertical="center"/>
    </xf>
    <xf numFmtId="3" fontId="48" fillId="4" borderId="25" xfId="3" applyNumberFormat="1" applyFont="1" applyFill="1" applyBorder="1" applyAlignment="1" applyProtection="1">
      <alignment horizontal="right" vertical="center"/>
    </xf>
    <xf numFmtId="3" fontId="48" fillId="4" borderId="52" xfId="3" applyNumberFormat="1" applyFont="1" applyFill="1" applyBorder="1" applyAlignment="1" applyProtection="1">
      <alignment horizontal="right" vertical="center"/>
    </xf>
    <xf numFmtId="0" fontId="7" fillId="4" borderId="53" xfId="0" applyFont="1" applyFill="1" applyBorder="1" applyAlignment="1" applyProtection="1">
      <alignment horizontal="left"/>
    </xf>
    <xf numFmtId="0" fontId="7" fillId="3" borderId="54" xfId="0" applyFont="1" applyFill="1" applyBorder="1" applyAlignment="1" applyProtection="1">
      <alignment horizontal="left"/>
    </xf>
    <xf numFmtId="0" fontId="7" fillId="3" borderId="97" xfId="0" quotePrefix="1" applyFont="1" applyFill="1" applyBorder="1" applyAlignment="1" applyProtection="1">
      <alignment horizontal="left"/>
    </xf>
    <xf numFmtId="3" fontId="48" fillId="4" borderId="61" xfId="3" applyNumberFormat="1" applyFont="1" applyFill="1" applyBorder="1" applyAlignment="1" applyProtection="1">
      <alignment horizontal="right" vertical="center"/>
    </xf>
    <xf numFmtId="3" fontId="48" fillId="4" borderId="100" xfId="3" applyNumberFormat="1" applyFont="1" applyFill="1" applyBorder="1" applyAlignment="1" applyProtection="1">
      <alignment horizontal="right" vertical="center"/>
    </xf>
    <xf numFmtId="3" fontId="48" fillId="4" borderId="54" xfId="3" applyNumberFormat="1" applyFont="1" applyFill="1" applyBorder="1" applyAlignment="1" applyProtection="1">
      <alignment horizontal="right" vertical="center"/>
    </xf>
    <xf numFmtId="3" fontId="48" fillId="4" borderId="55" xfId="3" applyNumberFormat="1" applyFont="1" applyFill="1" applyBorder="1" applyAlignment="1" applyProtection="1">
      <alignment horizontal="right" vertical="center"/>
    </xf>
    <xf numFmtId="0" fontId="7" fillId="3" borderId="64" xfId="0" quotePrefix="1" applyFont="1" applyFill="1" applyBorder="1" applyAlignment="1" applyProtection="1">
      <alignment horizontal="left"/>
    </xf>
    <xf numFmtId="0" fontId="7" fillId="3" borderId="64" xfId="0" applyFont="1" applyFill="1" applyBorder="1" applyAlignment="1" applyProtection="1">
      <alignment horizontal="left"/>
    </xf>
    <xf numFmtId="3" fontId="7" fillId="3" borderId="64" xfId="0" applyNumberFormat="1" applyFont="1" applyFill="1" applyBorder="1" applyAlignment="1" applyProtection="1"/>
    <xf numFmtId="3" fontId="7" fillId="3" borderId="66" xfId="0" applyNumberFormat="1" applyFont="1" applyFill="1" applyBorder="1" applyAlignment="1" applyProtection="1"/>
    <xf numFmtId="3" fontId="7" fillId="3" borderId="62" xfId="0" applyNumberFormat="1" applyFont="1" applyFill="1" applyBorder="1" applyAlignment="1" applyProtection="1"/>
    <xf numFmtId="3" fontId="7" fillId="3" borderId="65" xfId="0" applyNumberFormat="1" applyFont="1" applyFill="1" applyBorder="1" applyAlignment="1" applyProtection="1"/>
    <xf numFmtId="0" fontId="7" fillId="3" borderId="58" xfId="0" quotePrefix="1" applyFont="1" applyFill="1" applyBorder="1" applyAlignment="1" applyProtection="1">
      <alignment horizontal="left"/>
    </xf>
    <xf numFmtId="0" fontId="7" fillId="4" borderId="11" xfId="0" applyFont="1" applyFill="1" applyBorder="1" applyAlignment="1" applyProtection="1">
      <alignment horizontal="left"/>
    </xf>
    <xf numFmtId="3" fontId="7" fillId="4" borderId="11" xfId="0" applyNumberFormat="1" applyFont="1" applyFill="1" applyBorder="1" applyAlignment="1" applyProtection="1"/>
    <xf numFmtId="3" fontId="7" fillId="4" borderId="34" xfId="0" applyNumberFormat="1" applyFont="1" applyFill="1" applyBorder="1" applyAlignment="1" applyProtection="1"/>
    <xf numFmtId="3" fontId="7" fillId="4" borderId="5" xfId="0" applyNumberFormat="1" applyFont="1" applyFill="1" applyBorder="1" applyAlignment="1" applyProtection="1"/>
    <xf numFmtId="3" fontId="48" fillId="4" borderId="5" xfId="3" applyNumberFormat="1" applyFont="1" applyFill="1" applyBorder="1" applyAlignment="1" applyProtection="1">
      <alignment horizontal="right" vertical="center"/>
    </xf>
    <xf numFmtId="3" fontId="7" fillId="4" borderId="4" xfId="0" applyNumberFormat="1" applyFont="1" applyFill="1" applyBorder="1" applyAlignment="1" applyProtection="1"/>
    <xf numFmtId="0" fontId="7" fillId="3" borderId="57" xfId="0" applyFont="1" applyFill="1" applyBorder="1" applyAlignment="1" applyProtection="1">
      <alignment horizontal="left"/>
    </xf>
    <xf numFmtId="0" fontId="7" fillId="3" borderId="57" xfId="0" quotePrefix="1" applyFont="1" applyFill="1" applyBorder="1" applyAlignment="1" applyProtection="1">
      <alignment horizontal="left"/>
    </xf>
    <xf numFmtId="0" fontId="17" fillId="3" borderId="58" xfId="0" applyFont="1" applyFill="1" applyBorder="1" applyAlignment="1" applyProtection="1">
      <alignment horizontal="left"/>
    </xf>
    <xf numFmtId="0" fontId="7" fillId="4" borderId="56" xfId="0" quotePrefix="1" applyFont="1" applyFill="1" applyBorder="1" applyAlignment="1" applyProtection="1">
      <alignment horizontal="left"/>
    </xf>
    <xf numFmtId="3" fontId="7" fillId="4" borderId="56" xfId="0" applyNumberFormat="1" applyFont="1" applyFill="1" applyBorder="1" applyAlignment="1" applyProtection="1"/>
    <xf numFmtId="3" fontId="7" fillId="4" borderId="40" xfId="0" applyNumberFormat="1" applyFont="1" applyFill="1" applyBorder="1" applyAlignment="1" applyProtection="1"/>
    <xf numFmtId="3" fontId="7" fillId="4" borderId="16" xfId="0" applyNumberFormat="1" applyFont="1" applyFill="1" applyBorder="1" applyAlignment="1" applyProtection="1"/>
    <xf numFmtId="3" fontId="7" fillId="4" borderId="41" xfId="0" applyNumberFormat="1" applyFont="1" applyFill="1" applyBorder="1" applyAlignment="1" applyProtection="1"/>
    <xf numFmtId="0" fontId="7" fillId="4" borderId="59" xfId="0" applyFont="1" applyFill="1" applyBorder="1" applyAlignment="1" applyProtection="1">
      <alignment horizontal="left"/>
    </xf>
    <xf numFmtId="0" fontId="17" fillId="4" borderId="75" xfId="0" applyFont="1" applyFill="1" applyBorder="1" applyAlignment="1" applyProtection="1">
      <alignment horizontal="left"/>
    </xf>
    <xf numFmtId="0" fontId="7" fillId="4" borderId="59" xfId="0" quotePrefix="1" applyFont="1" applyFill="1" applyBorder="1" applyAlignment="1" applyProtection="1">
      <alignment horizontal="left"/>
    </xf>
    <xf numFmtId="3" fontId="7" fillId="4" borderId="59" xfId="0" applyNumberFormat="1" applyFont="1" applyFill="1" applyBorder="1" applyAlignment="1" applyProtection="1"/>
    <xf numFmtId="3" fontId="7" fillId="4" borderId="43" xfId="0" applyNumberFormat="1" applyFont="1" applyFill="1" applyBorder="1" applyAlignment="1" applyProtection="1"/>
    <xf numFmtId="3" fontId="7" fillId="4" borderId="18" xfId="0" applyNumberFormat="1" applyFont="1" applyFill="1" applyBorder="1" applyAlignment="1" applyProtection="1"/>
    <xf numFmtId="3" fontId="7" fillId="4" borderId="44" xfId="0" applyNumberFormat="1" applyFont="1" applyFill="1" applyBorder="1" applyAlignment="1" applyProtection="1"/>
    <xf numFmtId="0" fontId="7" fillId="3" borderId="3" xfId="0" quotePrefix="1" applyFont="1" applyFill="1" applyBorder="1" applyAlignment="1" applyProtection="1">
      <alignment horizontal="left"/>
    </xf>
    <xf numFmtId="3" fontId="7" fillId="3" borderId="3" xfId="0" quotePrefix="1" applyNumberFormat="1" applyFont="1" applyFill="1" applyBorder="1" applyAlignment="1" applyProtection="1"/>
    <xf numFmtId="3" fontId="7" fillId="3" borderId="37" xfId="0" quotePrefix="1" applyNumberFormat="1" applyFont="1" applyFill="1" applyBorder="1" applyAlignment="1" applyProtection="1"/>
    <xf numFmtId="3" fontId="7" fillId="3" borderId="24" xfId="0" quotePrefix="1" applyNumberFormat="1" applyFont="1" applyFill="1" applyBorder="1" applyAlignment="1" applyProtection="1"/>
    <xf numFmtId="3" fontId="7" fillId="3" borderId="39" xfId="0" quotePrefix="1" applyNumberFormat="1" applyFont="1" applyFill="1" applyBorder="1" applyAlignment="1" applyProtection="1"/>
    <xf numFmtId="0" fontId="10" fillId="19" borderId="36" xfId="0" applyFont="1" applyFill="1" applyBorder="1" applyAlignment="1" applyProtection="1">
      <alignment horizontal="left"/>
    </xf>
    <xf numFmtId="0" fontId="11" fillId="19" borderId="36" xfId="0" applyFont="1" applyFill="1" applyBorder="1" applyAlignment="1" applyProtection="1">
      <alignment horizontal="left"/>
    </xf>
    <xf numFmtId="3" fontId="11" fillId="19" borderId="36" xfId="0" applyNumberFormat="1" applyFont="1" applyFill="1" applyBorder="1" applyAlignment="1" applyProtection="1"/>
    <xf numFmtId="3" fontId="7" fillId="19" borderId="46" xfId="0" applyNumberFormat="1" applyFont="1" applyFill="1" applyBorder="1" applyAlignment="1" applyProtection="1"/>
    <xf numFmtId="3" fontId="7" fillId="19" borderId="47" xfId="0" applyNumberFormat="1" applyFont="1" applyFill="1" applyBorder="1" applyAlignment="1" applyProtection="1"/>
    <xf numFmtId="3" fontId="24" fillId="19" borderId="47" xfId="3" applyNumberFormat="1" applyFont="1" applyFill="1" applyBorder="1" applyAlignment="1" applyProtection="1">
      <alignment vertical="center"/>
    </xf>
    <xf numFmtId="3" fontId="7" fillId="19" borderId="48" xfId="0" applyNumberFormat="1" applyFont="1" applyFill="1" applyBorder="1" applyAlignment="1" applyProtection="1"/>
    <xf numFmtId="3" fontId="7" fillId="3" borderId="64" xfId="0" quotePrefix="1" applyNumberFormat="1" applyFont="1" applyFill="1" applyBorder="1" applyAlignment="1" applyProtection="1"/>
    <xf numFmtId="3" fontId="7" fillId="3" borderId="66" xfId="0" quotePrefix="1" applyNumberFormat="1" applyFont="1" applyFill="1" applyBorder="1" applyAlignment="1" applyProtection="1"/>
    <xf numFmtId="3" fontId="7" fillId="3" borderId="62" xfId="0" quotePrefix="1" applyNumberFormat="1" applyFont="1" applyFill="1" applyBorder="1" applyAlignment="1" applyProtection="1"/>
    <xf numFmtId="3" fontId="7" fillId="3" borderId="65" xfId="0" quotePrefix="1" applyNumberFormat="1" applyFont="1" applyFill="1" applyBorder="1" applyAlignment="1" applyProtection="1"/>
    <xf numFmtId="3" fontId="7" fillId="3" borderId="57" xfId="0" quotePrefix="1" applyNumberFormat="1" applyFont="1" applyFill="1" applyBorder="1" applyAlignment="1" applyProtection="1"/>
    <xf numFmtId="3" fontId="7" fillId="3" borderId="42" xfId="0" quotePrefix="1" applyNumberFormat="1" applyFont="1" applyFill="1" applyBorder="1" applyAlignment="1" applyProtection="1"/>
    <xf numFmtId="3" fontId="7" fillId="3" borderId="17" xfId="0" quotePrefix="1" applyNumberFormat="1" applyFont="1" applyFill="1" applyBorder="1" applyAlignment="1" applyProtection="1"/>
    <xf numFmtId="3" fontId="7" fillId="3" borderId="38" xfId="0" quotePrefix="1" applyNumberFormat="1" applyFont="1" applyFill="1" applyBorder="1" applyAlignment="1" applyProtection="1"/>
    <xf numFmtId="3" fontId="7" fillId="3" borderId="58" xfId="0" quotePrefix="1" applyNumberFormat="1" applyFont="1" applyFill="1" applyBorder="1" applyAlignment="1" applyProtection="1"/>
    <xf numFmtId="3" fontId="7" fillId="3" borderId="49" xfId="0" quotePrefix="1" applyNumberFormat="1" applyFont="1" applyFill="1" applyBorder="1" applyAlignment="1" applyProtection="1"/>
    <xf numFmtId="3" fontId="7" fillId="3" borderId="19" xfId="0" quotePrefix="1" applyNumberFormat="1" applyFont="1" applyFill="1" applyBorder="1" applyAlignment="1" applyProtection="1"/>
    <xf numFmtId="3" fontId="7" fillId="3" borderId="50" xfId="0" quotePrefix="1" applyNumberFormat="1" applyFont="1" applyFill="1" applyBorder="1" applyAlignment="1" applyProtection="1"/>
    <xf numFmtId="0" fontId="7" fillId="3" borderId="11" xfId="0" quotePrefix="1" applyFont="1" applyFill="1" applyBorder="1" applyAlignment="1" applyProtection="1">
      <alignment horizontal="left"/>
    </xf>
    <xf numFmtId="3" fontId="7" fillId="3" borderId="11" xfId="0" quotePrefix="1" applyNumberFormat="1" applyFont="1" applyFill="1" applyBorder="1" applyAlignment="1" applyProtection="1"/>
    <xf numFmtId="3" fontId="7" fillId="3" borderId="34" xfId="0" quotePrefix="1" applyNumberFormat="1" applyFont="1" applyFill="1" applyBorder="1" applyAlignment="1" applyProtection="1"/>
    <xf numFmtId="3" fontId="7" fillId="3" borderId="5" xfId="0" quotePrefix="1" applyNumberFormat="1" applyFont="1" applyFill="1" applyBorder="1" applyAlignment="1" applyProtection="1"/>
    <xf numFmtId="3" fontId="7" fillId="3" borderId="4" xfId="0" quotePrefix="1" applyNumberFormat="1" applyFont="1" applyFill="1" applyBorder="1" applyAlignment="1" applyProtection="1"/>
    <xf numFmtId="167" fontId="7" fillId="3" borderId="64" xfId="9" applyFont="1" applyFill="1" applyBorder="1" applyAlignment="1" applyProtection="1">
      <alignment horizontal="left"/>
    </xf>
    <xf numFmtId="0" fontId="17" fillId="3" borderId="64" xfId="0" applyFont="1" applyFill="1" applyBorder="1" applyAlignment="1" applyProtection="1">
      <alignment horizontal="left"/>
    </xf>
    <xf numFmtId="0" fontId="7" fillId="3" borderId="59" xfId="0" quotePrefix="1" applyFont="1" applyFill="1" applyBorder="1" applyAlignment="1" applyProtection="1">
      <alignment horizontal="left"/>
    </xf>
    <xf numFmtId="0" fontId="10" fillId="4" borderId="36" xfId="0" quotePrefix="1" applyFont="1" applyFill="1" applyBorder="1" applyAlignment="1" applyProtection="1">
      <alignment horizontal="left"/>
    </xf>
    <xf numFmtId="0" fontId="11" fillId="4" borderId="36" xfId="0" applyFont="1" applyFill="1" applyBorder="1" applyAlignment="1" applyProtection="1">
      <alignment horizontal="left"/>
    </xf>
    <xf numFmtId="0" fontId="11" fillId="4" borderId="36" xfId="0" quotePrefix="1" applyFont="1" applyFill="1" applyBorder="1" applyAlignment="1" applyProtection="1">
      <alignment horizontal="left"/>
    </xf>
    <xf numFmtId="3" fontId="11" fillId="4" borderId="36" xfId="0" applyNumberFormat="1" applyFont="1" applyFill="1" applyBorder="1" applyAlignment="1" applyProtection="1"/>
    <xf numFmtId="3" fontId="7" fillId="4" borderId="46" xfId="0" applyNumberFormat="1" applyFont="1" applyFill="1" applyBorder="1" applyAlignment="1" applyProtection="1"/>
    <xf numFmtId="3" fontId="7" fillId="4" borderId="47" xfId="0" applyNumberFormat="1" applyFont="1" applyFill="1" applyBorder="1" applyAlignment="1" applyProtection="1"/>
    <xf numFmtId="3" fontId="7" fillId="4" borderId="48" xfId="0" applyNumberFormat="1" applyFont="1" applyFill="1" applyBorder="1" applyAlignment="1" applyProtection="1"/>
    <xf numFmtId="0" fontId="10" fillId="5" borderId="76" xfId="0" applyFont="1" applyFill="1" applyBorder="1" applyAlignment="1" applyProtection="1">
      <alignment horizontal="left"/>
    </xf>
    <xf numFmtId="0" fontId="11" fillId="5" borderId="76" xfId="0" applyFont="1" applyFill="1" applyBorder="1" applyAlignment="1" applyProtection="1">
      <alignment horizontal="left"/>
    </xf>
    <xf numFmtId="178" fontId="11" fillId="5" borderId="76" xfId="0" applyNumberFormat="1" applyFont="1" applyFill="1" applyBorder="1" applyAlignment="1" applyProtection="1"/>
    <xf numFmtId="178" fontId="7" fillId="4" borderId="67" xfId="0" applyNumberFormat="1" applyFont="1" applyFill="1" applyBorder="1" applyAlignment="1" applyProtection="1"/>
    <xf numFmtId="178" fontId="7" fillId="4" borderId="83" xfId="0" applyNumberFormat="1" applyFont="1" applyFill="1" applyBorder="1" applyAlignment="1" applyProtection="1"/>
    <xf numFmtId="178" fontId="7" fillId="4" borderId="68" xfId="0" applyNumberFormat="1" applyFont="1" applyFill="1" applyBorder="1" applyAlignment="1" applyProtection="1"/>
    <xf numFmtId="0" fontId="49" fillId="20" borderId="20" xfId="7" applyFont="1" applyFill="1" applyBorder="1" applyAlignment="1" applyProtection="1">
      <alignment horizontal="center"/>
    </xf>
    <xf numFmtId="0" fontId="9" fillId="3" borderId="21" xfId="0" quotePrefix="1" applyFont="1" applyFill="1" applyBorder="1" applyAlignment="1" applyProtection="1">
      <alignment horizontal="left"/>
    </xf>
    <xf numFmtId="178" fontId="50" fillId="3" borderId="21" xfId="0" quotePrefix="1" applyNumberFormat="1" applyFont="1" applyFill="1" applyBorder="1" applyAlignment="1" applyProtection="1"/>
    <xf numFmtId="178" fontId="51" fillId="3" borderId="21" xfId="0" quotePrefix="1" applyNumberFormat="1" applyFont="1" applyFill="1" applyBorder="1" applyAlignment="1" applyProtection="1"/>
    <xf numFmtId="178" fontId="51" fillId="3" borderId="35" xfId="0" quotePrefix="1" applyNumberFormat="1" applyFont="1" applyFill="1" applyBorder="1" applyAlignment="1" applyProtection="1"/>
    <xf numFmtId="178" fontId="11" fillId="5" borderId="36" xfId="0" applyNumberFormat="1" applyFont="1" applyFill="1" applyBorder="1" applyAlignment="1" applyProtection="1">
      <alignment horizontal="right"/>
    </xf>
    <xf numFmtId="178" fontId="7" fillId="4" borderId="46" xfId="0" applyNumberFormat="1" applyFont="1" applyFill="1" applyBorder="1" applyAlignment="1" applyProtection="1">
      <alignment horizontal="right"/>
    </xf>
    <xf numFmtId="178" fontId="7" fillId="4" borderId="47" xfId="0" applyNumberFormat="1" applyFont="1" applyFill="1" applyBorder="1" applyAlignment="1" applyProtection="1">
      <alignment horizontal="right"/>
    </xf>
    <xf numFmtId="178" fontId="7" fillId="4" borderId="48" xfId="0" applyNumberFormat="1" applyFont="1" applyFill="1" applyBorder="1" applyAlignment="1" applyProtection="1">
      <alignment horizontal="right"/>
    </xf>
    <xf numFmtId="0" fontId="11" fillId="3" borderId="3" xfId="0" applyFont="1" applyFill="1" applyBorder="1" applyAlignment="1" applyProtection="1">
      <alignment horizontal="left"/>
    </xf>
    <xf numFmtId="3" fontId="11" fillId="3" borderId="3" xfId="0" applyNumberFormat="1" applyFont="1" applyFill="1" applyBorder="1" applyAlignment="1" applyProtection="1">
      <alignment horizontal="right"/>
    </xf>
    <xf numFmtId="3" fontId="11" fillId="2" borderId="3" xfId="0" applyNumberFormat="1" applyFont="1" applyFill="1" applyBorder="1" applyAlignment="1" applyProtection="1">
      <alignment horizontal="right"/>
    </xf>
    <xf numFmtId="3" fontId="7" fillId="3" borderId="37" xfId="0" applyNumberFormat="1" applyFont="1" applyFill="1" applyBorder="1" applyAlignment="1" applyProtection="1">
      <alignment horizontal="right"/>
    </xf>
    <xf numFmtId="3" fontId="7" fillId="3" borderId="24" xfId="0" applyNumberFormat="1" applyFont="1" applyFill="1" applyBorder="1" applyAlignment="1" applyProtection="1">
      <alignment horizontal="right"/>
    </xf>
    <xf numFmtId="3" fontId="7" fillId="3" borderId="39" xfId="0" applyNumberFormat="1" applyFont="1" applyFill="1" applyBorder="1" applyAlignment="1" applyProtection="1">
      <alignment horizontal="right"/>
    </xf>
    <xf numFmtId="168" fontId="7" fillId="3" borderId="57" xfId="0" applyNumberFormat="1" applyFont="1" applyFill="1" applyBorder="1" applyProtection="1"/>
    <xf numFmtId="168" fontId="7" fillId="3" borderId="59" xfId="0" applyNumberFormat="1" applyFont="1" applyFill="1" applyBorder="1" applyProtection="1"/>
    <xf numFmtId="0" fontId="7" fillId="3" borderId="56" xfId="0" quotePrefix="1" applyFont="1" applyFill="1" applyBorder="1" applyAlignment="1" applyProtection="1">
      <alignment horizontal="left"/>
    </xf>
    <xf numFmtId="0" fontId="11" fillId="3" borderId="59" xfId="0" applyFont="1" applyFill="1" applyBorder="1" applyAlignment="1" applyProtection="1">
      <alignment horizontal="left"/>
    </xf>
    <xf numFmtId="0" fontId="11" fillId="3" borderId="64" xfId="0" quotePrefix="1" applyFont="1" applyFill="1" applyBorder="1" applyAlignment="1" applyProtection="1">
      <alignment horizontal="left"/>
    </xf>
    <xf numFmtId="0" fontId="7" fillId="3" borderId="14" xfId="0" applyFont="1" applyFill="1" applyBorder="1" applyAlignment="1" applyProtection="1">
      <alignment horizontal="left"/>
    </xf>
    <xf numFmtId="3" fontId="7" fillId="3" borderId="14" xfId="0" applyNumberFormat="1" applyFont="1" applyFill="1" applyBorder="1" applyAlignment="1" applyProtection="1"/>
    <xf numFmtId="3" fontId="7" fillId="3" borderId="84" xfId="0" applyNumberFormat="1" applyFont="1" applyFill="1" applyBorder="1" applyAlignment="1" applyProtection="1"/>
    <xf numFmtId="3" fontId="7" fillId="3" borderId="9" xfId="0" applyNumberFormat="1" applyFont="1" applyFill="1" applyBorder="1" applyAlignment="1" applyProtection="1"/>
    <xf numFmtId="3" fontId="7" fillId="3" borderId="10" xfId="0" applyNumberFormat="1" applyFont="1" applyFill="1" applyBorder="1" applyAlignment="1" applyProtection="1"/>
    <xf numFmtId="0" fontId="52" fillId="3" borderId="0" xfId="7" applyFont="1" applyFill="1" applyBorder="1" applyProtection="1"/>
    <xf numFmtId="0" fontId="9" fillId="3" borderId="70" xfId="0" quotePrefix="1" applyFont="1" applyFill="1" applyBorder="1" applyAlignment="1" applyProtection="1">
      <alignment horizontal="left"/>
    </xf>
    <xf numFmtId="178" fontId="50" fillId="3" borderId="70" xfId="0" quotePrefix="1" applyNumberFormat="1" applyFont="1" applyFill="1" applyBorder="1" applyAlignment="1" applyProtection="1"/>
    <xf numFmtId="178" fontId="51" fillId="3" borderId="70" xfId="0" quotePrefix="1" applyNumberFormat="1" applyFont="1" applyFill="1" applyBorder="1" applyAlignment="1" applyProtection="1"/>
    <xf numFmtId="0" fontId="7" fillId="3" borderId="0" xfId="0" applyFont="1" applyFill="1" applyBorder="1" applyAlignment="1" applyProtection="1">
      <alignment horizontal="left"/>
    </xf>
    <xf numFmtId="1" fontId="11" fillId="3" borderId="0" xfId="0" applyNumberFormat="1" applyFont="1" applyFill="1" applyBorder="1" applyProtection="1"/>
    <xf numFmtId="0" fontId="3" fillId="3" borderId="0" xfId="3" applyFont="1" applyFill="1" applyBorder="1" applyAlignment="1" applyProtection="1">
      <alignment horizontal="left" vertical="center"/>
    </xf>
    <xf numFmtId="1" fontId="11" fillId="3" borderId="33" xfId="0" applyNumberFormat="1" applyFont="1" applyFill="1" applyBorder="1" applyProtection="1"/>
    <xf numFmtId="0" fontId="9" fillId="19" borderId="0" xfId="0" applyFont="1" applyFill="1" applyProtection="1"/>
    <xf numFmtId="0" fontId="15" fillId="19" borderId="0" xfId="0" applyFont="1" applyFill="1" applyProtection="1"/>
  </cellXfs>
  <cellStyles count="10">
    <cellStyle name="Hyperlink 2" xfId="2"/>
    <cellStyle name="Normal 2" xfId="3"/>
    <cellStyle name="Normal 3" xfId="4"/>
    <cellStyle name="Normal 3 2" xfId="5"/>
    <cellStyle name="Normal 4" xfId="6"/>
    <cellStyle name="Normal_B3_2013" xfId="7"/>
    <cellStyle name="Normal_BIN 7301,7311 and 6301" xfId="8"/>
    <cellStyle name="Запетая 2" xfId="9"/>
    <cellStyle name="Нормален" xfId="0" builtinId="0"/>
    <cellStyle name="Нормален 2" xfId="1"/>
  </cellStyles>
  <dxfs count="63"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2" formatCode="0000"/>
    </dxf>
    <dxf>
      <numFmt numFmtId="187" formatCode="0000&quot; &quot;0000"/>
    </dxf>
    <dxf>
      <numFmt numFmtId="188" formatCode="0000&quot; &quot;0000&quot; &quot;0000"/>
    </dxf>
    <dxf>
      <numFmt numFmtId="189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9" formatCode="#,##0;\(#,##0\)"/>
      <fill>
        <patternFill>
          <bgColor rgb="FFFF0000"/>
        </patternFill>
      </fill>
    </dxf>
    <dxf>
      <font>
        <color rgb="FFFFFF00"/>
      </font>
      <numFmt numFmtId="17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20/&#1084;&#1077;&#1089;&#1077;&#1095;&#1085;&#1080;%20&#1086;&#1090;&#1095;&#1077;&#1090;&#1080;/01.2020/B1_2020_01_PRB_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20/&#1084;&#1077;&#1089;&#1077;&#1095;&#1085;&#1080;%20&#1086;&#1090;&#1095;&#1077;&#1090;&#1080;/01.2020/B1_2020_01_PRB_D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risteva%20D/&#1054;&#1058;&#1063;&#1045;&#1058;&#1048;%202020/&#1084;&#1077;&#1089;&#1077;&#1095;&#1085;&#1080;%20&#1086;&#1090;&#1095;&#1077;&#1090;&#1080;/01.2020/B1_2020_01_PRB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43831</v>
          </cell>
          <cell r="H9" t="str">
            <v>000 455 464</v>
          </cell>
        </row>
        <row r="12">
          <cell r="E12" t="str">
            <v>код по ЕБК:</v>
          </cell>
        </row>
        <row r="15">
          <cell r="D15" t="str">
            <v>ФИНАНСОВО-ПРАВНА ФОРМА</v>
          </cell>
          <cell r="E15">
            <v>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-1093</v>
          </cell>
          <cell r="G544">
            <v>-1093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37647</v>
          </cell>
          <cell r="G567">
            <v>37647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-36554</v>
          </cell>
          <cell r="G573">
            <v>-36554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 refreshError="1"/>
      <sheetData sheetId="3">
        <row r="9">
          <cell r="E9">
            <v>43831</v>
          </cell>
          <cell r="H9">
            <v>455464</v>
          </cell>
        </row>
        <row r="12">
          <cell r="E12" t="str">
            <v>код по ЕБК:</v>
          </cell>
        </row>
        <row r="15">
          <cell r="D15" t="str">
            <v>ФИНАНСОВО-ПРАВНА ФОРМА</v>
          </cell>
          <cell r="E15">
            <v>96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-15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4101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13243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1511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2715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41353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4105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48565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-110941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115723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5494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E9">
            <v>43831</v>
          </cell>
          <cell r="H9" t="str">
            <v>000 455 464</v>
          </cell>
        </row>
        <row r="12">
          <cell r="E12" t="str">
            <v>код по ЕБК:</v>
          </cell>
        </row>
        <row r="15">
          <cell r="D15" t="str">
            <v>ФИНАНСОВО-ПРАВНА ФОРМА</v>
          </cell>
          <cell r="E15">
            <v>98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4">
          <cell r="F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D75" t="str">
            <v>вноски от приходи на държавни (общински) предприятия и институции</v>
          </cell>
          <cell r="F75">
            <v>0</v>
          </cell>
        </row>
        <row r="77">
          <cell r="D77" t="str">
            <v>нетни приходи от продажби на услуги, стоки и продукция</v>
          </cell>
          <cell r="F77">
            <v>0</v>
          </cell>
        </row>
        <row r="78">
          <cell r="D78" t="str">
            <v>приходи от наеми на имущество</v>
          </cell>
          <cell r="F78">
            <v>0</v>
          </cell>
        </row>
        <row r="79">
          <cell r="D79" t="str">
            <v>приходи от наеми на земя</v>
          </cell>
          <cell r="F7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3">
          <cell r="F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87">
          <cell r="F187">
            <v>3470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6">
          <cell r="F196">
            <v>189</v>
          </cell>
          <cell r="G196">
            <v>0</v>
          </cell>
          <cell r="H196">
            <v>0</v>
          </cell>
          <cell r="I196">
            <v>0</v>
          </cell>
        </row>
        <row r="204"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3">
          <cell r="D243" t="str">
            <v>Платени лихви по активирани гаранции по заеми от международни организации и институции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D244" t="str">
            <v>Платени лихви по активирани гаранции по заеми от банки и финансови институции от чужбина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8">
          <cell r="D248" t="str">
            <v>Други разходи за лихви към чуждестранни лица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D294" t="str">
            <v>плащания за попълване на държавния резерв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6">
          <cell r="D296" t="str">
            <v>постъпления от продажба на държавния резерв (-)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6">
          <cell r="F396">
            <v>3000</v>
          </cell>
          <cell r="G396">
            <v>0</v>
          </cell>
          <cell r="H396">
            <v>0</v>
          </cell>
          <cell r="I396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5">
          <cell r="F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6">
          <cell r="D466" t="str">
            <v>предоставени средства по лихвени заеми (-)</v>
          </cell>
          <cell r="F466">
            <v>0</v>
          </cell>
        </row>
        <row r="467">
          <cell r="D467" t="str">
            <v>възстановени главници по предоставени лихвени заеми (+)</v>
          </cell>
          <cell r="F467">
            <v>0</v>
          </cell>
        </row>
        <row r="469">
          <cell r="D469" t="str">
            <v>предоставени средства по възмездна финансова помощ (-)</v>
          </cell>
          <cell r="F469">
            <v>0</v>
          </cell>
        </row>
        <row r="470">
          <cell r="D470" t="str">
            <v>възстановени суми по възмездна финансова помощ (+)</v>
          </cell>
          <cell r="F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9">
          <cell r="D479" t="str">
            <v>предоставени заеми на крайни бенефициенти (-)</v>
          </cell>
          <cell r="F479">
            <v>0</v>
          </cell>
        </row>
        <row r="480">
          <cell r="D480" t="str">
            <v>възстановени суми по предоставени заеми на крайни бенефиценти (+)</v>
          </cell>
          <cell r="F480">
            <v>0</v>
          </cell>
        </row>
        <row r="482">
          <cell r="D482" t="str">
            <v>получени краткосрочни заеми от други държави (+)</v>
          </cell>
          <cell r="F482">
            <v>0</v>
          </cell>
        </row>
        <row r="483">
          <cell r="D483" t="str">
            <v>получени дългосрочни заеми от други държави (+)</v>
          </cell>
          <cell r="F483">
            <v>0</v>
          </cell>
        </row>
        <row r="484">
          <cell r="D484" t="str">
            <v>погашения по краткосрочни заеми от други държави (-)</v>
          </cell>
          <cell r="F484">
            <v>0</v>
          </cell>
        </row>
        <row r="485">
          <cell r="D485" t="str">
            <v>погашения по дългосрочни заеми от други държави (-)</v>
          </cell>
          <cell r="F485">
            <v>0</v>
          </cell>
        </row>
        <row r="486">
          <cell r="D486" t="str">
            <v>получени краткосрочни заеми от международни организации (+)</v>
          </cell>
          <cell r="F486">
            <v>0</v>
          </cell>
        </row>
        <row r="487">
          <cell r="D487" t="str">
            <v>получени дългосрочни заеми от международни организации (+)</v>
          </cell>
          <cell r="F487">
            <v>0</v>
          </cell>
        </row>
        <row r="488">
          <cell r="D488" t="str">
            <v>погашения по краткосрочни заеми от международни организации (-)</v>
          </cell>
          <cell r="F488">
            <v>0</v>
          </cell>
        </row>
        <row r="489">
          <cell r="D489" t="str">
            <v>погашения по дългосрочнизаеми от международни организации (-)</v>
          </cell>
          <cell r="F489">
            <v>0</v>
          </cell>
        </row>
        <row r="490">
          <cell r="D490" t="str">
            <v>получени краткосрочни заеми от банки и финансови институции от чужбина (+)</v>
          </cell>
          <cell r="F490">
            <v>0</v>
          </cell>
        </row>
        <row r="491">
          <cell r="D491" t="str">
            <v>получени дългосрочни заеми от банки и финансови институции от чужбина (+)</v>
          </cell>
          <cell r="F491">
            <v>0</v>
          </cell>
        </row>
        <row r="492">
          <cell r="D492" t="str">
            <v>погашения по краткосрочни заеми от банки и финансови институции от чужбина (-)</v>
          </cell>
          <cell r="F492">
            <v>0</v>
          </cell>
        </row>
        <row r="493">
          <cell r="D493" t="str">
            <v>погашения по дългосрочни заеми от банки и финансови институции от чужбина (-)</v>
          </cell>
          <cell r="F493">
            <v>0</v>
          </cell>
        </row>
        <row r="494">
          <cell r="D494" t="str">
            <v>клирингови разчети - пасивни и активни салда (-/+)</v>
          </cell>
          <cell r="F494">
            <v>0</v>
          </cell>
        </row>
        <row r="495">
          <cell r="D495" t="str">
            <v>друго финансиране от чужбина (+)</v>
          </cell>
          <cell r="F495">
            <v>0</v>
          </cell>
        </row>
        <row r="496">
          <cell r="D496" t="str">
            <v>други погашения и плащания по финансиране от чужбина (-)</v>
          </cell>
          <cell r="F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502">
          <cell r="F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</row>
        <row r="531">
          <cell r="F531">
            <v>659</v>
          </cell>
          <cell r="G531">
            <v>0</v>
          </cell>
          <cell r="H531">
            <v>0</v>
          </cell>
          <cell r="I531">
            <v>0</v>
          </cell>
        </row>
        <row r="535">
          <cell r="F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42">
          <cell r="D542" t="str">
            <v>с чуждестранни ценни книжа и финасови активи (+/-)</v>
          </cell>
          <cell r="F542">
            <v>0</v>
          </cell>
        </row>
        <row r="543">
          <cell r="D543" t="str">
            <v>с ценни книжа и финансови активи на местни лица /резиденти/ (+/-)</v>
          </cell>
          <cell r="F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67">
          <cell r="D567" t="str">
            <v>остатък в левове по сметки от предходния период (+)</v>
          </cell>
          <cell r="F567">
            <v>0</v>
          </cell>
          <cell r="H567">
            <v>0</v>
          </cell>
          <cell r="I567">
            <v>0</v>
          </cell>
        </row>
        <row r="568">
          <cell r="D568" t="str">
            <v>остатък в левова равностойност по валутни сметки от предходния период (+)</v>
          </cell>
          <cell r="F568">
            <v>0</v>
          </cell>
          <cell r="G568">
            <v>0</v>
          </cell>
          <cell r="I568">
            <v>0</v>
          </cell>
        </row>
        <row r="569">
          <cell r="D569" t="str">
            <v>остатък в левове по депозити от предходния период (+)</v>
          </cell>
          <cell r="F569">
            <v>0</v>
          </cell>
          <cell r="H569">
            <v>0</v>
          </cell>
          <cell r="I569">
            <v>0</v>
          </cell>
        </row>
        <row r="570">
          <cell r="D570" t="str">
            <v>остатък в левова равностойност по депозити във валута от предходния период (+)</v>
          </cell>
          <cell r="F570">
            <v>0</v>
          </cell>
          <cell r="G570">
            <v>0</v>
          </cell>
          <cell r="I570">
            <v>0</v>
          </cell>
        </row>
        <row r="571">
          <cell r="D571" t="str">
            <v>остатък в касата в  левове от предходния период (+)</v>
          </cell>
          <cell r="F571">
            <v>0</v>
          </cell>
          <cell r="G571">
            <v>0</v>
          </cell>
          <cell r="H571">
            <v>0</v>
          </cell>
        </row>
        <row r="572">
          <cell r="D572" t="str">
            <v>остътък  в касата във валута от предходния период (+)</v>
          </cell>
          <cell r="F572">
            <v>0</v>
          </cell>
          <cell r="G572">
            <v>0</v>
          </cell>
          <cell r="H572">
            <v>0</v>
          </cell>
        </row>
        <row r="573">
          <cell r="D573" t="str">
            <v>наличност в левове по сметки в края на периода (-)</v>
          </cell>
          <cell r="F573">
            <v>0</v>
          </cell>
          <cell r="H573">
            <v>0</v>
          </cell>
          <cell r="I573">
            <v>0</v>
          </cell>
        </row>
        <row r="574">
          <cell r="D574" t="str">
            <v>наличност в левова равностойност по валутни сметки в края на периода (-)</v>
          </cell>
          <cell r="F574">
            <v>0</v>
          </cell>
          <cell r="G574">
            <v>0</v>
          </cell>
          <cell r="I574">
            <v>0</v>
          </cell>
        </row>
        <row r="575">
          <cell r="D575" t="str">
            <v>наличност в левове по депозити в края на периода (-)</v>
          </cell>
          <cell r="F575">
            <v>0</v>
          </cell>
          <cell r="H575">
            <v>0</v>
          </cell>
          <cell r="I575">
            <v>0</v>
          </cell>
        </row>
        <row r="576">
          <cell r="D576" t="str">
            <v>наличност в левова равностойност по депозити във валута в края на периода (-)</v>
          </cell>
          <cell r="F576">
            <v>0</v>
          </cell>
          <cell r="G576">
            <v>0</v>
          </cell>
          <cell r="I576">
            <v>0</v>
          </cell>
        </row>
        <row r="577">
          <cell r="D577" t="str">
            <v>наличност в касата в левове в края на периода (-)</v>
          </cell>
          <cell r="F577">
            <v>0</v>
          </cell>
          <cell r="G577">
            <v>0</v>
          </cell>
          <cell r="H577">
            <v>0</v>
          </cell>
        </row>
        <row r="578">
          <cell r="D578" t="str">
            <v>наличност в касата във валута в края на периода (-)</v>
          </cell>
          <cell r="F578">
            <v>0</v>
          </cell>
          <cell r="G578">
            <v>0</v>
          </cell>
          <cell r="H578">
            <v>0</v>
          </cell>
        </row>
        <row r="579">
          <cell r="D579" t="str">
            <v>преводи в процес на сетълмент (-/+)</v>
          </cell>
          <cell r="F579">
            <v>0</v>
          </cell>
          <cell r="I579">
            <v>0</v>
          </cell>
        </row>
        <row r="580">
          <cell r="D580" t="str">
            <v xml:space="preserve"> преоценка на валутни наличности (нереализирани курсови разлики) по сметки и средства в страната  (+/-)</v>
          </cell>
          <cell r="F580">
            <v>0</v>
          </cell>
          <cell r="G580">
            <v>0</v>
          </cell>
        </row>
        <row r="581">
          <cell r="D581" t="str">
            <v>остатък в левова равностойност по валутни сметки  в чужбина от предходния период (+)</v>
          </cell>
          <cell r="F581">
            <v>0</v>
          </cell>
          <cell r="G581">
            <v>0</v>
          </cell>
          <cell r="I581">
            <v>0</v>
          </cell>
        </row>
        <row r="582">
          <cell r="D582" t="str">
            <v>остатък в касата във валута  в чужбина от предходния период (+)</v>
          </cell>
          <cell r="F582">
            <v>0</v>
          </cell>
          <cell r="G582">
            <v>0</v>
          </cell>
          <cell r="H582">
            <v>0</v>
          </cell>
        </row>
        <row r="583">
          <cell r="D583" t="str">
            <v>наличност в касата във валута  в чужбина в края на периода (-)</v>
          </cell>
          <cell r="F583">
            <v>0</v>
          </cell>
          <cell r="G583">
            <v>0</v>
          </cell>
          <cell r="H583">
            <v>0</v>
          </cell>
        </row>
        <row r="584">
          <cell r="D584" t="str">
            <v>наличност в левова равностойност по валутни сметки в чужбина в края на периода(-)</v>
          </cell>
          <cell r="F584">
            <v>0</v>
          </cell>
          <cell r="G584">
            <v>0</v>
          </cell>
          <cell r="I584">
            <v>0</v>
          </cell>
        </row>
        <row r="585">
          <cell r="D585" t="str">
            <v>преоценка на валутни наличности (нереализирани курсови разлики) по сметки и средства в чужбина (+/-)</v>
          </cell>
          <cell r="F585">
            <v>0</v>
          </cell>
          <cell r="G585">
            <v>0</v>
          </cell>
        </row>
        <row r="587">
          <cell r="D587" t="str">
            <v xml:space="preserve">остатък по левови текущи сметки на бюджетните организации в БНБ от предходния период (+) </v>
          </cell>
          <cell r="F587">
            <v>0</v>
          </cell>
          <cell r="H587">
            <v>0</v>
          </cell>
          <cell r="I587">
            <v>0</v>
          </cell>
        </row>
        <row r="588">
          <cell r="D588" t="str">
            <v>остатък по левови депозити на бюджетните организации в БНБ от предходния период (+)</v>
          </cell>
          <cell r="F588">
            <v>0</v>
          </cell>
          <cell r="H588">
            <v>0</v>
          </cell>
          <cell r="I588">
            <v>0</v>
          </cell>
        </row>
        <row r="589">
          <cell r="D589" t="str">
            <v xml:space="preserve">наличност по левови текущи сметки на бюджетните организации в БНБ в края на периода (-) </v>
          </cell>
          <cell r="F589">
            <v>0</v>
          </cell>
          <cell r="H589">
            <v>0</v>
          </cell>
          <cell r="I589">
            <v>0</v>
          </cell>
        </row>
        <row r="590">
          <cell r="D590" t="str">
            <v>наличност по левови депозити на бюджетните организации в БНБ в края на периода (-)</v>
          </cell>
          <cell r="F590">
            <v>0</v>
          </cell>
          <cell r="H590">
            <v>0</v>
          </cell>
          <cell r="I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4">
          <cell r="D594" t="str">
            <v>покупко-продажба на валута (+/-)</v>
          </cell>
          <cell r="F594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topLeftCell="A3" zoomScale="60" zoomScaleNormal="60" workbookViewId="0">
      <selection activeCell="A97" sqref="A97:XFD104"/>
    </sheetView>
  </sheetViews>
  <sheetFormatPr defaultRowHeight="15"/>
  <cols>
    <col min="1" max="1" width="64.42578125" customWidth="1"/>
    <col min="2" max="2" width="18" hidden="1" customWidth="1"/>
    <col min="3" max="3" width="1" hidden="1" customWidth="1"/>
    <col min="4" max="9" width="20.7109375" customWidth="1"/>
  </cols>
  <sheetData>
    <row r="1" spans="1:9" ht="18.75">
      <c r="A1" s="122"/>
      <c r="B1" s="122"/>
      <c r="C1" s="122"/>
      <c r="D1" s="19"/>
      <c r="E1" s="117"/>
      <c r="F1" s="117"/>
      <c r="G1" s="117"/>
      <c r="H1" s="19"/>
      <c r="I1" s="19"/>
    </row>
    <row r="2" spans="1:9" ht="15.75">
      <c r="A2" s="122"/>
      <c r="B2" s="122"/>
      <c r="C2" s="122"/>
      <c r="D2" s="19"/>
      <c r="E2" s="118"/>
      <c r="F2" s="118"/>
      <c r="G2" s="118"/>
      <c r="H2" s="19"/>
      <c r="I2" s="19"/>
    </row>
    <row r="3" spans="1:9" ht="15.75">
      <c r="A3" s="122"/>
      <c r="B3" s="122"/>
      <c r="C3" s="122"/>
      <c r="D3" s="19"/>
      <c r="E3" s="118"/>
      <c r="F3" s="118"/>
      <c r="G3" s="118"/>
      <c r="H3" s="19"/>
      <c r="I3" s="19"/>
    </row>
    <row r="4" spans="1:9" ht="15.75">
      <c r="A4" s="122"/>
      <c r="B4" s="122"/>
      <c r="C4" s="122"/>
      <c r="D4" s="19"/>
      <c r="E4" s="118"/>
      <c r="F4" s="118"/>
      <c r="G4" s="118"/>
      <c r="H4" s="19"/>
      <c r="I4" s="19"/>
    </row>
    <row r="5" spans="1:9" ht="15.75">
      <c r="A5" s="122"/>
      <c r="B5" s="122"/>
      <c r="C5" s="122"/>
      <c r="D5" s="19"/>
      <c r="E5" s="118"/>
      <c r="F5" s="118"/>
      <c r="G5" s="118"/>
      <c r="H5" s="19"/>
      <c r="I5" s="19"/>
    </row>
    <row r="6" spans="1:9" ht="15.75">
      <c r="A6" s="122"/>
      <c r="B6" s="122"/>
      <c r="C6" s="122"/>
      <c r="D6" s="19"/>
      <c r="E6" s="118"/>
      <c r="F6" s="118"/>
      <c r="G6" s="118"/>
      <c r="H6" s="19"/>
      <c r="I6" s="19"/>
    </row>
    <row r="7" spans="1:9" ht="20.25">
      <c r="A7" s="120"/>
      <c r="B7" s="120"/>
      <c r="C7" s="120"/>
      <c r="D7" s="19"/>
      <c r="E7" s="19"/>
      <c r="F7" s="19"/>
      <c r="G7" s="19"/>
      <c r="H7" s="19"/>
      <c r="I7" s="19"/>
    </row>
    <row r="8" spans="1:9" ht="21" thickBot="1">
      <c r="A8" s="280" t="s">
        <v>0</v>
      </c>
      <c r="B8" s="234"/>
      <c r="C8" s="234"/>
      <c r="D8" s="235"/>
      <c r="E8" s="235"/>
      <c r="F8" s="235"/>
      <c r="G8" s="235"/>
      <c r="H8" s="235"/>
      <c r="I8" s="236"/>
    </row>
    <row r="9" spans="1:9" ht="21" thickTop="1">
      <c r="A9" s="120"/>
      <c r="B9" s="120"/>
      <c r="C9" s="120"/>
      <c r="D9" s="119"/>
      <c r="E9" s="119"/>
      <c r="F9" s="119"/>
      <c r="G9" s="119"/>
      <c r="H9" s="119"/>
      <c r="I9" s="119"/>
    </row>
    <row r="10" spans="1:9" ht="18.75">
      <c r="A10" s="121"/>
      <c r="B10" s="121"/>
      <c r="C10" s="121"/>
      <c r="D10" s="19"/>
      <c r="E10" s="257"/>
      <c r="F10" s="257"/>
      <c r="G10" s="257"/>
      <c r="H10" s="19"/>
      <c r="I10" s="19"/>
    </row>
    <row r="11" spans="1:9" ht="18.75">
      <c r="A11" s="284" t="s">
        <v>1</v>
      </c>
      <c r="B11" s="284"/>
      <c r="C11" s="284"/>
      <c r="D11" s="282" t="s">
        <v>2</v>
      </c>
      <c r="E11" s="283">
        <v>43861</v>
      </c>
      <c r="F11" s="287" t="s">
        <v>3</v>
      </c>
      <c r="G11" s="288" t="s">
        <v>4</v>
      </c>
      <c r="H11" s="323">
        <v>0</v>
      </c>
      <c r="I11" s="324"/>
    </row>
    <row r="12" spans="1:9" ht="18.75">
      <c r="A12" s="258" t="s">
        <v>5</v>
      </c>
      <c r="B12" s="112"/>
      <c r="C12" s="121"/>
      <c r="D12" s="19"/>
      <c r="E12" s="113"/>
      <c r="F12" s="19"/>
      <c r="G12" s="277"/>
      <c r="H12" s="325" t="s">
        <v>6</v>
      </c>
      <c r="I12" s="325"/>
    </row>
    <row r="13" spans="1:9" ht="19.5">
      <c r="A13" s="233" t="s">
        <v>7</v>
      </c>
      <c r="B13" s="112"/>
      <c r="C13" s="112"/>
      <c r="D13" s="245" t="s">
        <v>8</v>
      </c>
      <c r="E13" s="290" t="s">
        <v>9</v>
      </c>
      <c r="F13" s="19"/>
      <c r="G13" s="277"/>
      <c r="H13" s="326"/>
      <c r="I13" s="326"/>
    </row>
    <row r="14" spans="1:9" ht="15.75">
      <c r="A14" s="259" t="s">
        <v>10</v>
      </c>
      <c r="B14" s="114"/>
      <c r="C14" s="114"/>
      <c r="D14" s="114"/>
      <c r="E14" s="114"/>
      <c r="F14" s="114"/>
      <c r="G14" s="277"/>
      <c r="H14" s="326"/>
      <c r="I14" s="326"/>
    </row>
    <row r="15" spans="1:9" ht="19.5">
      <c r="A15" s="281" t="s">
        <v>11</v>
      </c>
      <c r="B15" s="13"/>
      <c r="C15" s="13"/>
      <c r="D15" s="322">
        <v>0</v>
      </c>
      <c r="E15" s="278" t="s">
        <v>12</v>
      </c>
      <c r="F15" s="114"/>
      <c r="G15" s="28"/>
      <c r="H15" s="28"/>
      <c r="I15" s="260"/>
    </row>
    <row r="16" spans="1:9" ht="16.5" thickBot="1">
      <c r="A16" s="115"/>
      <c r="B16" s="115"/>
      <c r="C16" s="115"/>
      <c r="D16" s="116"/>
      <c r="E16" s="116"/>
      <c r="F16" s="116"/>
      <c r="G16" s="116"/>
      <c r="H16" s="116"/>
      <c r="I16" s="224" t="s">
        <v>13</v>
      </c>
    </row>
    <row r="17" spans="1:9" ht="15.75">
      <c r="A17" s="14"/>
      <c r="B17" s="15" t="s">
        <v>14</v>
      </c>
      <c r="C17" s="15"/>
      <c r="D17" s="329" t="s">
        <v>15</v>
      </c>
      <c r="E17" s="331" t="s">
        <v>16</v>
      </c>
      <c r="F17" s="261" t="s">
        <v>17</v>
      </c>
      <c r="G17" s="262"/>
      <c r="H17" s="263"/>
      <c r="I17" s="264"/>
    </row>
    <row r="18" spans="1:9" ht="94.5">
      <c r="A18" s="225" t="s">
        <v>18</v>
      </c>
      <c r="B18" s="16"/>
      <c r="C18" s="16"/>
      <c r="D18" s="330"/>
      <c r="E18" s="332"/>
      <c r="F18" s="265" t="s">
        <v>19</v>
      </c>
      <c r="G18" s="266" t="s">
        <v>20</v>
      </c>
      <c r="H18" s="266" t="s">
        <v>21</v>
      </c>
      <c r="I18" s="267" t="s">
        <v>22</v>
      </c>
    </row>
    <row r="19" spans="1:9" ht="15.75">
      <c r="A19" s="17"/>
      <c r="B19" s="17"/>
      <c r="C19" s="17"/>
      <c r="D19" s="226"/>
      <c r="E19" s="226"/>
      <c r="F19" s="227"/>
      <c r="G19" s="228"/>
      <c r="H19" s="228"/>
      <c r="I19" s="229"/>
    </row>
    <row r="20" spans="1:9" ht="15.75">
      <c r="A20" s="279" t="s">
        <v>23</v>
      </c>
      <c r="B20" s="230"/>
      <c r="C20" s="230"/>
      <c r="D20" s="253" t="s">
        <v>24</v>
      </c>
      <c r="E20" s="253" t="s">
        <v>25</v>
      </c>
      <c r="F20" s="254" t="s">
        <v>26</v>
      </c>
      <c r="G20" s="255" t="s">
        <v>27</v>
      </c>
      <c r="H20" s="255" t="s">
        <v>28</v>
      </c>
      <c r="I20" s="256" t="s">
        <v>29</v>
      </c>
    </row>
    <row r="21" spans="1:9" ht="15.75">
      <c r="A21" s="18"/>
      <c r="B21" s="18"/>
      <c r="C21" s="18"/>
      <c r="D21" s="20"/>
      <c r="E21" s="20"/>
      <c r="F21" s="125"/>
      <c r="G21" s="126"/>
      <c r="H21" s="126"/>
      <c r="I21" s="127"/>
    </row>
    <row r="22" spans="1:9" ht="19.5" thickBot="1">
      <c r="A22" s="40" t="s">
        <v>30</v>
      </c>
      <c r="B22" s="41" t="s">
        <v>31</v>
      </c>
      <c r="C22" s="42"/>
      <c r="D22" s="43">
        <v>3026048</v>
      </c>
      <c r="E22" s="43">
        <v>493247</v>
      </c>
      <c r="F22" s="128">
        <v>126626</v>
      </c>
      <c r="G22" s="129">
        <v>0</v>
      </c>
      <c r="H22" s="129">
        <v>366621</v>
      </c>
      <c r="I22" s="130">
        <v>0</v>
      </c>
    </row>
    <row r="23" spans="1:9" ht="16.5" thickTop="1">
      <c r="A23" s="38" t="s">
        <v>32</v>
      </c>
      <c r="B23" s="38" t="s">
        <v>33</v>
      </c>
      <c r="C23" s="38"/>
      <c r="D23" s="50">
        <v>0</v>
      </c>
      <c r="E23" s="50">
        <v>0</v>
      </c>
      <c r="F23" s="131">
        <v>0</v>
      </c>
      <c r="G23" s="132">
        <v>0</v>
      </c>
      <c r="H23" s="132">
        <v>0</v>
      </c>
      <c r="I23" s="133">
        <v>0</v>
      </c>
    </row>
    <row r="24" spans="1:9" ht="15.75">
      <c r="A24" s="59" t="s">
        <v>34</v>
      </c>
      <c r="B24" s="59" t="s">
        <v>35</v>
      </c>
      <c r="C24" s="59"/>
      <c r="D24" s="53"/>
      <c r="E24" s="53">
        <v>0</v>
      </c>
      <c r="F24" s="134"/>
      <c r="G24" s="135"/>
      <c r="H24" s="135"/>
      <c r="I24" s="136"/>
    </row>
    <row r="25" spans="1:9" ht="15.75">
      <c r="A25" s="9" t="s">
        <v>36</v>
      </c>
      <c r="B25" s="9" t="s">
        <v>37</v>
      </c>
      <c r="C25" s="9"/>
      <c r="D25" s="57">
        <v>3026048</v>
      </c>
      <c r="E25" s="57">
        <v>493247</v>
      </c>
      <c r="F25" s="137">
        <v>126626</v>
      </c>
      <c r="G25" s="138">
        <v>0</v>
      </c>
      <c r="H25" s="138">
        <v>366621</v>
      </c>
      <c r="I25" s="139">
        <v>0</v>
      </c>
    </row>
    <row r="26" spans="1:9" ht="15.75">
      <c r="A26" s="11" t="s">
        <v>38</v>
      </c>
      <c r="B26" s="11" t="s">
        <v>39</v>
      </c>
      <c r="C26" s="11"/>
      <c r="D26" s="56">
        <v>2883400</v>
      </c>
      <c r="E26" s="56">
        <v>496082</v>
      </c>
      <c r="F26" s="140">
        <v>132723</v>
      </c>
      <c r="G26" s="141">
        <v>0</v>
      </c>
      <c r="H26" s="141">
        <v>363359</v>
      </c>
      <c r="I26" s="142">
        <v>0</v>
      </c>
    </row>
    <row r="27" spans="1:9" ht="15.75">
      <c r="A27" s="44" t="s">
        <v>40</v>
      </c>
      <c r="B27" s="45" t="s">
        <v>41</v>
      </c>
      <c r="C27" s="44"/>
      <c r="D27" s="106">
        <v>0</v>
      </c>
      <c r="E27" s="106">
        <v>0</v>
      </c>
      <c r="F27" s="143">
        <v>0</v>
      </c>
      <c r="G27" s="144">
        <v>0</v>
      </c>
      <c r="H27" s="144">
        <v>0</v>
      </c>
      <c r="I27" s="145">
        <v>0</v>
      </c>
    </row>
    <row r="28" spans="1:9" ht="15.75">
      <c r="A28" s="46" t="s">
        <v>42</v>
      </c>
      <c r="B28" s="47" t="s">
        <v>43</v>
      </c>
      <c r="C28" s="46"/>
      <c r="D28" s="107">
        <v>2752400</v>
      </c>
      <c r="E28" s="107">
        <v>486045</v>
      </c>
      <c r="F28" s="146">
        <v>125620</v>
      </c>
      <c r="G28" s="147">
        <v>0</v>
      </c>
      <c r="H28" s="147">
        <v>360425</v>
      </c>
      <c r="I28" s="148">
        <v>0</v>
      </c>
    </row>
    <row r="29" spans="1:9" ht="15.75">
      <c r="A29" s="48" t="s">
        <v>44</v>
      </c>
      <c r="B29" s="49" t="s">
        <v>45</v>
      </c>
      <c r="C29" s="48"/>
      <c r="D29" s="108">
        <v>131000</v>
      </c>
      <c r="E29" s="108">
        <v>10037</v>
      </c>
      <c r="F29" s="149">
        <v>7103</v>
      </c>
      <c r="G29" s="150">
        <v>0</v>
      </c>
      <c r="H29" s="150">
        <v>2934</v>
      </c>
      <c r="I29" s="151">
        <v>0</v>
      </c>
    </row>
    <row r="30" spans="1:9" ht="15.75">
      <c r="A30" s="34" t="s">
        <v>46</v>
      </c>
      <c r="B30" s="34" t="s">
        <v>47</v>
      </c>
      <c r="C30" s="34"/>
      <c r="D30" s="52">
        <v>0</v>
      </c>
      <c r="E30" s="52">
        <v>0</v>
      </c>
      <c r="F30" s="152">
        <v>0</v>
      </c>
      <c r="G30" s="153">
        <v>0</v>
      </c>
      <c r="H30" s="153">
        <v>0</v>
      </c>
      <c r="I30" s="154">
        <v>0</v>
      </c>
    </row>
    <row r="31" spans="1:9" ht="15.75">
      <c r="A31" s="35" t="s">
        <v>48</v>
      </c>
      <c r="B31" s="35" t="s">
        <v>49</v>
      </c>
      <c r="C31" s="35"/>
      <c r="D31" s="51">
        <v>13000</v>
      </c>
      <c r="E31" s="51">
        <v>1177</v>
      </c>
      <c r="F31" s="155">
        <v>108</v>
      </c>
      <c r="G31" s="156">
        <v>0</v>
      </c>
      <c r="H31" s="156">
        <v>1069</v>
      </c>
      <c r="I31" s="157">
        <v>0</v>
      </c>
    </row>
    <row r="32" spans="1:9" ht="15.75">
      <c r="A32" s="35" t="s">
        <v>50</v>
      </c>
      <c r="B32" s="35" t="s">
        <v>51</v>
      </c>
      <c r="C32" s="35"/>
      <c r="D32" s="51">
        <v>-88352</v>
      </c>
      <c r="E32" s="51">
        <v>-7339</v>
      </c>
      <c r="F32" s="155">
        <v>-7339</v>
      </c>
      <c r="G32" s="156">
        <v>0</v>
      </c>
      <c r="H32" s="156">
        <v>0</v>
      </c>
      <c r="I32" s="157">
        <v>0</v>
      </c>
    </row>
    <row r="33" spans="1:9" ht="15.75">
      <c r="A33" s="36" t="s">
        <v>52</v>
      </c>
      <c r="B33" s="37" t="s">
        <v>53</v>
      </c>
      <c r="C33" s="36"/>
      <c r="D33" s="53">
        <v>218000</v>
      </c>
      <c r="E33" s="53">
        <v>3327</v>
      </c>
      <c r="F33" s="134">
        <v>1134</v>
      </c>
      <c r="G33" s="135">
        <v>0</v>
      </c>
      <c r="H33" s="135">
        <v>2193</v>
      </c>
      <c r="I33" s="136">
        <v>0</v>
      </c>
    </row>
    <row r="34" spans="1:9" ht="16.5" thickBot="1">
      <c r="A34" s="8"/>
      <c r="B34" s="10"/>
      <c r="C34" s="10"/>
      <c r="D34" s="54"/>
      <c r="E34" s="54">
        <v>0</v>
      </c>
      <c r="F34" s="158"/>
      <c r="G34" s="159"/>
      <c r="H34" s="159"/>
      <c r="I34" s="160"/>
    </row>
    <row r="35" spans="1:9" ht="15.75">
      <c r="A35" s="12"/>
      <c r="B35" s="12"/>
      <c r="C35" s="12"/>
      <c r="D35" s="55"/>
      <c r="E35" s="55">
        <v>0</v>
      </c>
      <c r="F35" s="161"/>
      <c r="G35" s="162"/>
      <c r="H35" s="162"/>
      <c r="I35" s="163"/>
    </row>
    <row r="36" spans="1:9" ht="15.75">
      <c r="A36" s="30" t="s">
        <v>54</v>
      </c>
      <c r="B36" s="30" t="s">
        <v>55</v>
      </c>
      <c r="C36" s="30"/>
      <c r="D36" s="31">
        <v>0</v>
      </c>
      <c r="E36" s="31">
        <v>0</v>
      </c>
      <c r="F36" s="164">
        <v>0</v>
      </c>
      <c r="G36" s="165">
        <v>0</v>
      </c>
      <c r="H36" s="165">
        <v>0</v>
      </c>
      <c r="I36" s="166">
        <v>0</v>
      </c>
    </row>
    <row r="37" spans="1:9" ht="15.75">
      <c r="A37" s="32" t="s">
        <v>56</v>
      </c>
      <c r="B37" s="32" t="s">
        <v>57</v>
      </c>
      <c r="C37" s="32"/>
      <c r="D37" s="33">
        <v>0</v>
      </c>
      <c r="E37" s="33">
        <v>0</v>
      </c>
      <c r="F37" s="167">
        <v>0</v>
      </c>
      <c r="G37" s="168">
        <v>0</v>
      </c>
      <c r="H37" s="168">
        <v>0</v>
      </c>
      <c r="I37" s="169">
        <v>0</v>
      </c>
    </row>
    <row r="38" spans="1:9" ht="19.5" thickBot="1">
      <c r="A38" s="63" t="s">
        <v>58</v>
      </c>
      <c r="B38" s="64" t="s">
        <v>59</v>
      </c>
      <c r="C38" s="65"/>
      <c r="D38" s="66">
        <v>14105140</v>
      </c>
      <c r="E38" s="66">
        <v>887065</v>
      </c>
      <c r="F38" s="291">
        <v>600217</v>
      </c>
      <c r="G38" s="292">
        <v>0</v>
      </c>
      <c r="H38" s="292">
        <v>46981</v>
      </c>
      <c r="I38" s="293">
        <v>239867</v>
      </c>
    </row>
    <row r="39" spans="1:9" ht="16.5" thickTop="1">
      <c r="A39" s="294" t="s">
        <v>60</v>
      </c>
      <c r="B39" s="295" t="s">
        <v>61</v>
      </c>
      <c r="C39" s="294"/>
      <c r="D39" s="296">
        <v>9865290</v>
      </c>
      <c r="E39" s="296">
        <v>724348</v>
      </c>
      <c r="F39" s="297">
        <v>450058</v>
      </c>
      <c r="G39" s="298">
        <v>0</v>
      </c>
      <c r="H39" s="298">
        <v>34398</v>
      </c>
      <c r="I39" s="299">
        <v>239892</v>
      </c>
    </row>
    <row r="40" spans="1:9" ht="15.75">
      <c r="A40" s="300" t="s">
        <v>62</v>
      </c>
      <c r="B40" s="301" t="s">
        <v>61</v>
      </c>
      <c r="C40" s="312"/>
      <c r="D40" s="318">
        <v>7768470</v>
      </c>
      <c r="E40" s="318">
        <v>583386</v>
      </c>
      <c r="F40" s="315">
        <v>424264</v>
      </c>
      <c r="G40" s="302">
        <v>0</v>
      </c>
      <c r="H40" s="302">
        <v>33898</v>
      </c>
      <c r="I40" s="303">
        <v>125224</v>
      </c>
    </row>
    <row r="41" spans="1:9" ht="15.75">
      <c r="A41" s="304" t="s">
        <v>63</v>
      </c>
      <c r="B41" s="305" t="s">
        <v>64</v>
      </c>
      <c r="C41" s="313"/>
      <c r="D41" s="319">
        <v>587950</v>
      </c>
      <c r="E41" s="319">
        <v>29145</v>
      </c>
      <c r="F41" s="316">
        <v>25794</v>
      </c>
      <c r="G41" s="306">
        <v>0</v>
      </c>
      <c r="H41" s="306">
        <v>500</v>
      </c>
      <c r="I41" s="307">
        <v>2851</v>
      </c>
    </row>
    <row r="42" spans="1:9" ht="15.75">
      <c r="A42" s="308" t="s">
        <v>65</v>
      </c>
      <c r="B42" s="309" t="s">
        <v>66</v>
      </c>
      <c r="C42" s="314"/>
      <c r="D42" s="320">
        <v>1508870</v>
      </c>
      <c r="E42" s="320">
        <v>111817</v>
      </c>
      <c r="F42" s="317">
        <v>0</v>
      </c>
      <c r="G42" s="310">
        <v>0</v>
      </c>
      <c r="H42" s="310">
        <v>0</v>
      </c>
      <c r="I42" s="311">
        <v>111817</v>
      </c>
    </row>
    <row r="43" spans="1:9" ht="15.75">
      <c r="A43" s="67" t="s">
        <v>67</v>
      </c>
      <c r="B43" s="68" t="s">
        <v>68</v>
      </c>
      <c r="C43" s="67"/>
      <c r="D43" s="69">
        <v>2828550</v>
      </c>
      <c r="E43" s="69">
        <v>121035</v>
      </c>
      <c r="F43" s="173">
        <v>109665</v>
      </c>
      <c r="G43" s="174">
        <v>0</v>
      </c>
      <c r="H43" s="174">
        <v>11395</v>
      </c>
      <c r="I43" s="175">
        <v>-25</v>
      </c>
    </row>
    <row r="44" spans="1:9" ht="15.75">
      <c r="A44" s="61" t="s">
        <v>69</v>
      </c>
      <c r="B44" s="59" t="s">
        <v>70</v>
      </c>
      <c r="C44" s="61"/>
      <c r="D44" s="53">
        <v>0</v>
      </c>
      <c r="E44" s="53">
        <v>0</v>
      </c>
      <c r="F44" s="134">
        <v>0</v>
      </c>
      <c r="G44" s="135">
        <v>0</v>
      </c>
      <c r="H44" s="135">
        <v>0</v>
      </c>
      <c r="I44" s="136">
        <v>0</v>
      </c>
    </row>
    <row r="45" spans="1:9" ht="15.75">
      <c r="A45" s="70" t="s">
        <v>71</v>
      </c>
      <c r="B45" s="70" t="s">
        <v>72</v>
      </c>
      <c r="C45" s="70"/>
      <c r="D45" s="71">
        <v>0</v>
      </c>
      <c r="E45" s="71">
        <v>0</v>
      </c>
      <c r="F45" s="170">
        <v>0</v>
      </c>
      <c r="G45" s="171">
        <v>0</v>
      </c>
      <c r="H45" s="3">
        <v>0</v>
      </c>
      <c r="I45" s="172">
        <v>0</v>
      </c>
    </row>
    <row r="46" spans="1:9" ht="15.75">
      <c r="A46" s="67" t="s">
        <v>73</v>
      </c>
      <c r="B46" s="68" t="s">
        <v>74</v>
      </c>
      <c r="C46" s="67"/>
      <c r="D46" s="69">
        <v>507900</v>
      </c>
      <c r="E46" s="69">
        <v>41682</v>
      </c>
      <c r="F46" s="173">
        <v>40494</v>
      </c>
      <c r="G46" s="174">
        <v>0</v>
      </c>
      <c r="H46" s="174">
        <v>1188</v>
      </c>
      <c r="I46" s="175">
        <v>0</v>
      </c>
    </row>
    <row r="47" spans="1:9" ht="15.75">
      <c r="A47" s="70" t="s">
        <v>75</v>
      </c>
      <c r="B47" s="70" t="s">
        <v>76</v>
      </c>
      <c r="C47" s="70"/>
      <c r="D47" s="71">
        <v>460400</v>
      </c>
      <c r="E47" s="71">
        <v>39305</v>
      </c>
      <c r="F47" s="170">
        <v>38825</v>
      </c>
      <c r="G47" s="171">
        <v>0</v>
      </c>
      <c r="H47" s="3">
        <v>480</v>
      </c>
      <c r="I47" s="172">
        <v>0</v>
      </c>
    </row>
    <row r="48" spans="1:9" ht="15.75">
      <c r="A48" s="39" t="s">
        <v>77</v>
      </c>
      <c r="B48" s="39" t="s">
        <v>78</v>
      </c>
      <c r="C48" s="58"/>
      <c r="D48" s="51">
        <v>0</v>
      </c>
      <c r="E48" s="51">
        <v>0</v>
      </c>
      <c r="F48" s="152">
        <v>0</v>
      </c>
      <c r="G48" s="153">
        <v>0</v>
      </c>
      <c r="H48" s="153">
        <v>0</v>
      </c>
      <c r="I48" s="154">
        <v>0</v>
      </c>
    </row>
    <row r="49" spans="1:9" ht="15.75">
      <c r="A49" s="39" t="s">
        <v>79</v>
      </c>
      <c r="B49" s="39" t="s">
        <v>80</v>
      </c>
      <c r="C49" s="58"/>
      <c r="D49" s="51">
        <v>903400</v>
      </c>
      <c r="E49" s="51">
        <v>0</v>
      </c>
      <c r="F49" s="155">
        <v>0</v>
      </c>
      <c r="G49" s="156">
        <v>0</v>
      </c>
      <c r="H49" s="156">
        <v>0</v>
      </c>
      <c r="I49" s="157">
        <v>0</v>
      </c>
    </row>
    <row r="50" spans="1:9" ht="15.75">
      <c r="A50" s="39" t="s">
        <v>81</v>
      </c>
      <c r="B50" s="39" t="s">
        <v>82</v>
      </c>
      <c r="C50" s="39"/>
      <c r="D50" s="51">
        <v>0</v>
      </c>
      <c r="E50" s="51">
        <v>0</v>
      </c>
      <c r="F50" s="155">
        <v>0</v>
      </c>
      <c r="G50" s="156">
        <v>0</v>
      </c>
      <c r="H50" s="156">
        <v>0</v>
      </c>
      <c r="I50" s="157">
        <v>0</v>
      </c>
    </row>
    <row r="51" spans="1:9" ht="15.75">
      <c r="A51" s="61" t="s">
        <v>83</v>
      </c>
      <c r="B51" s="62" t="s">
        <v>84</v>
      </c>
      <c r="C51" s="59"/>
      <c r="D51" s="53">
        <v>0</v>
      </c>
      <c r="E51" s="53">
        <v>0</v>
      </c>
      <c r="F51" s="134">
        <v>0</v>
      </c>
      <c r="G51" s="135">
        <v>0</v>
      </c>
      <c r="H51" s="135">
        <v>0</v>
      </c>
      <c r="I51" s="136">
        <v>0</v>
      </c>
    </row>
    <row r="52" spans="1:9" ht="15.75">
      <c r="A52" s="61" t="s">
        <v>85</v>
      </c>
      <c r="B52" s="62" t="s">
        <v>84</v>
      </c>
      <c r="C52" s="59"/>
      <c r="D52" s="53">
        <v>0</v>
      </c>
      <c r="E52" s="53">
        <v>0</v>
      </c>
      <c r="F52" s="134">
        <v>0</v>
      </c>
      <c r="G52" s="135">
        <v>0</v>
      </c>
      <c r="H52" s="135">
        <v>0</v>
      </c>
      <c r="I52" s="136">
        <v>0</v>
      </c>
    </row>
    <row r="53" spans="1:9" ht="15.75">
      <c r="A53" s="72" t="s">
        <v>86</v>
      </c>
      <c r="B53" s="72" t="s">
        <v>87</v>
      </c>
      <c r="C53" s="73"/>
      <c r="D53" s="74">
        <v>0</v>
      </c>
      <c r="E53" s="74">
        <v>0</v>
      </c>
      <c r="F53" s="176">
        <v>0</v>
      </c>
      <c r="G53" s="177">
        <v>0</v>
      </c>
      <c r="H53" s="177">
        <v>0</v>
      </c>
      <c r="I53" s="178">
        <v>0</v>
      </c>
    </row>
    <row r="54" spans="1:9" ht="15.75">
      <c r="A54" s="75" t="s">
        <v>88</v>
      </c>
      <c r="B54" s="76" t="s">
        <v>89</v>
      </c>
      <c r="C54" s="77"/>
      <c r="D54" s="78">
        <v>0</v>
      </c>
      <c r="E54" s="78">
        <v>0</v>
      </c>
      <c r="F54" s="179">
        <v>0</v>
      </c>
      <c r="G54" s="180">
        <v>0</v>
      </c>
      <c r="H54" s="180">
        <v>0</v>
      </c>
      <c r="I54" s="181">
        <v>0</v>
      </c>
    </row>
    <row r="55" spans="1:9" ht="15.75">
      <c r="A55" s="8" t="s">
        <v>90</v>
      </c>
      <c r="B55" s="8" t="s">
        <v>91</v>
      </c>
      <c r="C55" s="21"/>
      <c r="D55" s="22">
        <v>0</v>
      </c>
      <c r="E55" s="22">
        <v>0</v>
      </c>
      <c r="F55" s="182">
        <v>0</v>
      </c>
      <c r="G55" s="183">
        <v>0</v>
      </c>
      <c r="H55" s="183">
        <v>0</v>
      </c>
      <c r="I55" s="184">
        <v>0</v>
      </c>
    </row>
    <row r="56" spans="1:9" ht="19.5" thickBot="1">
      <c r="A56" s="87" t="s">
        <v>92</v>
      </c>
      <c r="B56" s="88" t="s">
        <v>93</v>
      </c>
      <c r="C56" s="88"/>
      <c r="D56" s="89">
        <v>7523794</v>
      </c>
      <c r="E56" s="89">
        <v>660651</v>
      </c>
      <c r="F56" s="185">
        <v>417224</v>
      </c>
      <c r="G56" s="186">
        <v>-3000</v>
      </c>
      <c r="H56" s="90">
        <v>0</v>
      </c>
      <c r="I56" s="187">
        <v>246427</v>
      </c>
    </row>
    <row r="57" spans="1:9" ht="16.5" thickTop="1">
      <c r="A57" s="67" t="s">
        <v>94</v>
      </c>
      <c r="B57" s="68" t="s">
        <v>95</v>
      </c>
      <c r="C57" s="67"/>
      <c r="D57" s="83">
        <v>9188000</v>
      </c>
      <c r="E57" s="83">
        <v>484104</v>
      </c>
      <c r="F57" s="188">
        <v>484104</v>
      </c>
      <c r="G57" s="189">
        <v>0</v>
      </c>
      <c r="H57" s="189">
        <v>0</v>
      </c>
      <c r="I57" s="190">
        <v>0</v>
      </c>
    </row>
    <row r="58" spans="1:9" ht="15.75">
      <c r="A58" s="58" t="s">
        <v>96</v>
      </c>
      <c r="B58" s="39" t="s">
        <v>97</v>
      </c>
      <c r="C58" s="58"/>
      <c r="D58" s="79">
        <v>-1664206</v>
      </c>
      <c r="E58" s="79">
        <v>-69880</v>
      </c>
      <c r="F58" s="191">
        <v>-66880</v>
      </c>
      <c r="G58" s="192">
        <v>-3000</v>
      </c>
      <c r="H58" s="192">
        <v>0</v>
      </c>
      <c r="I58" s="193">
        <v>0</v>
      </c>
    </row>
    <row r="59" spans="1:9" ht="15.75">
      <c r="A59" s="59" t="s">
        <v>98</v>
      </c>
      <c r="B59" s="59" t="s">
        <v>99</v>
      </c>
      <c r="C59" s="61"/>
      <c r="D59" s="80">
        <v>0</v>
      </c>
      <c r="E59" s="80">
        <v>0</v>
      </c>
      <c r="F59" s="194">
        <v>0</v>
      </c>
      <c r="G59" s="195">
        <v>0</v>
      </c>
      <c r="H59" s="195">
        <v>0</v>
      </c>
      <c r="I59" s="196">
        <v>0</v>
      </c>
    </row>
    <row r="60" spans="1:9" ht="15.75">
      <c r="A60" s="84" t="s">
        <v>100</v>
      </c>
      <c r="B60" s="84" t="s">
        <v>35</v>
      </c>
      <c r="C60" s="85"/>
      <c r="D60" s="86">
        <v>0</v>
      </c>
      <c r="E60" s="86">
        <v>0</v>
      </c>
      <c r="F60" s="197">
        <v>0</v>
      </c>
      <c r="G60" s="198">
        <v>0</v>
      </c>
      <c r="H60" s="198">
        <v>0</v>
      </c>
      <c r="I60" s="199">
        <v>0</v>
      </c>
    </row>
    <row r="61" spans="1:9" ht="15.75">
      <c r="A61" s="81"/>
      <c r="B61" s="82"/>
      <c r="C61" s="67"/>
      <c r="D61" s="83"/>
      <c r="E61" s="83">
        <v>0</v>
      </c>
      <c r="F61" s="188"/>
      <c r="G61" s="189"/>
      <c r="H61" s="189"/>
      <c r="I61" s="190"/>
    </row>
    <row r="62" spans="1:9" ht="15.75">
      <c r="A62" s="60" t="s">
        <v>101</v>
      </c>
      <c r="B62" s="32" t="s">
        <v>102</v>
      </c>
      <c r="C62" s="60"/>
      <c r="D62" s="33">
        <v>0</v>
      </c>
      <c r="E62" s="33">
        <v>246427</v>
      </c>
      <c r="F62" s="167">
        <v>0</v>
      </c>
      <c r="G62" s="168">
        <v>0</v>
      </c>
      <c r="H62" s="168">
        <v>0</v>
      </c>
      <c r="I62" s="169">
        <v>246427</v>
      </c>
    </row>
    <row r="63" spans="1:9" ht="19.5" thickBot="1">
      <c r="A63" s="4" t="s">
        <v>103</v>
      </c>
      <c r="B63" s="5" t="s">
        <v>104</v>
      </c>
      <c r="C63" s="6"/>
      <c r="D63" s="7">
        <v>0</v>
      </c>
      <c r="E63" s="7">
        <v>0</v>
      </c>
      <c r="F63" s="200">
        <v>0</v>
      </c>
      <c r="G63" s="201">
        <v>0</v>
      </c>
      <c r="H63" s="201">
        <v>0</v>
      </c>
      <c r="I63" s="202">
        <v>0</v>
      </c>
    </row>
    <row r="64" spans="1:9" ht="19.5" thickTop="1">
      <c r="A64" s="110" t="s">
        <v>105</v>
      </c>
      <c r="B64" s="111"/>
      <c r="C64" s="111"/>
      <c r="D64" s="123">
        <v>-3555298</v>
      </c>
      <c r="E64" s="123">
        <v>266833</v>
      </c>
      <c r="F64" s="203">
        <v>-56367</v>
      </c>
      <c r="G64" s="204">
        <v>-3000</v>
      </c>
      <c r="H64" s="204">
        <v>319640</v>
      </c>
      <c r="I64" s="205">
        <v>6560</v>
      </c>
    </row>
    <row r="65" spans="1:9">
      <c r="A65" s="237">
        <v>0</v>
      </c>
      <c r="B65" s="238"/>
      <c r="C65" s="238"/>
      <c r="D65" s="239">
        <v>0</v>
      </c>
      <c r="E65" s="239">
        <v>0</v>
      </c>
      <c r="F65" s="240">
        <v>0</v>
      </c>
      <c r="G65" s="240">
        <v>0</v>
      </c>
      <c r="H65" s="240">
        <v>0</v>
      </c>
      <c r="I65" s="241">
        <v>0</v>
      </c>
    </row>
    <row r="66" spans="1:9" ht="19.5" thickBot="1">
      <c r="A66" s="40" t="s">
        <v>106</v>
      </c>
      <c r="B66" s="109" t="s">
        <v>107</v>
      </c>
      <c r="C66" s="109"/>
      <c r="D66" s="124">
        <v>3555298</v>
      </c>
      <c r="E66" s="124">
        <v>-266833</v>
      </c>
      <c r="F66" s="206">
        <v>56367</v>
      </c>
      <c r="G66" s="207">
        <v>3000</v>
      </c>
      <c r="H66" s="207">
        <v>-319640</v>
      </c>
      <c r="I66" s="208">
        <v>-6560</v>
      </c>
    </row>
    <row r="67" spans="1:9" ht="16.5" thickTop="1">
      <c r="A67" s="23"/>
      <c r="B67" s="23"/>
      <c r="C67" s="23"/>
      <c r="D67" s="24"/>
      <c r="E67" s="105">
        <v>0</v>
      </c>
      <c r="F67" s="209"/>
      <c r="G67" s="210"/>
      <c r="H67" s="210"/>
      <c r="I67" s="211"/>
    </row>
    <row r="68" spans="1:9" ht="15.75">
      <c r="A68" s="61" t="s">
        <v>108</v>
      </c>
      <c r="B68" s="59" t="s">
        <v>109</v>
      </c>
      <c r="C68" s="61"/>
      <c r="D68" s="80">
        <v>0</v>
      </c>
      <c r="E68" s="80">
        <v>0</v>
      </c>
      <c r="F68" s="194">
        <v>0</v>
      </c>
      <c r="G68" s="195">
        <v>0</v>
      </c>
      <c r="H68" s="195">
        <v>0</v>
      </c>
      <c r="I68" s="196">
        <v>0</v>
      </c>
    </row>
    <row r="69" spans="1:9" ht="15.75">
      <c r="A69" s="93" t="s">
        <v>110</v>
      </c>
      <c r="B69" s="93" t="s">
        <v>111</v>
      </c>
      <c r="C69" s="93"/>
      <c r="D69" s="94">
        <v>0</v>
      </c>
      <c r="E69" s="94">
        <v>0</v>
      </c>
      <c r="F69" s="212">
        <v>0</v>
      </c>
      <c r="G69" s="213">
        <v>0</v>
      </c>
      <c r="H69" s="213">
        <v>0</v>
      </c>
      <c r="I69" s="214">
        <v>0</v>
      </c>
    </row>
    <row r="70" spans="1:9" ht="15.75">
      <c r="A70" s="95" t="s">
        <v>112</v>
      </c>
      <c r="B70" s="95" t="s">
        <v>113</v>
      </c>
      <c r="C70" s="95"/>
      <c r="D70" s="96">
        <v>0</v>
      </c>
      <c r="E70" s="96">
        <v>0</v>
      </c>
      <c r="F70" s="215">
        <v>0</v>
      </c>
      <c r="G70" s="216">
        <v>0</v>
      </c>
      <c r="H70" s="216">
        <v>0</v>
      </c>
      <c r="I70" s="217">
        <v>0</v>
      </c>
    </row>
    <row r="71" spans="1:9" ht="15.75">
      <c r="A71" s="95" t="s">
        <v>114</v>
      </c>
      <c r="B71" s="95" t="s">
        <v>115</v>
      </c>
      <c r="C71" s="95"/>
      <c r="D71" s="96">
        <v>0</v>
      </c>
      <c r="E71" s="96">
        <v>0</v>
      </c>
      <c r="F71" s="215">
        <v>0</v>
      </c>
      <c r="G71" s="216">
        <v>0</v>
      </c>
      <c r="H71" s="216">
        <v>0</v>
      </c>
      <c r="I71" s="217">
        <v>0</v>
      </c>
    </row>
    <row r="72" spans="1:9" ht="15.75">
      <c r="A72" s="95" t="s">
        <v>116</v>
      </c>
      <c r="B72" s="95" t="s">
        <v>117</v>
      </c>
      <c r="C72" s="95"/>
      <c r="D72" s="96">
        <v>0</v>
      </c>
      <c r="E72" s="96">
        <v>0</v>
      </c>
      <c r="F72" s="215">
        <v>0</v>
      </c>
      <c r="G72" s="216">
        <v>0</v>
      </c>
      <c r="H72" s="216">
        <v>0</v>
      </c>
      <c r="I72" s="217">
        <v>0</v>
      </c>
    </row>
    <row r="73" spans="1:9" ht="15.75">
      <c r="A73" s="95" t="s">
        <v>118</v>
      </c>
      <c r="B73" s="95" t="s">
        <v>119</v>
      </c>
      <c r="C73" s="95"/>
      <c r="D73" s="96">
        <v>0</v>
      </c>
      <c r="E73" s="96">
        <v>0</v>
      </c>
      <c r="F73" s="215">
        <v>0</v>
      </c>
      <c r="G73" s="216">
        <v>0</v>
      </c>
      <c r="H73" s="216">
        <v>0</v>
      </c>
      <c r="I73" s="217">
        <v>0</v>
      </c>
    </row>
    <row r="74" spans="1:9" ht="15.75">
      <c r="A74" s="97" t="s">
        <v>120</v>
      </c>
      <c r="B74" s="97" t="s">
        <v>121</v>
      </c>
      <c r="C74" s="97"/>
      <c r="D74" s="96">
        <v>0</v>
      </c>
      <c r="E74" s="96">
        <v>0</v>
      </c>
      <c r="F74" s="215">
        <v>0</v>
      </c>
      <c r="G74" s="216">
        <v>0</v>
      </c>
      <c r="H74" s="216">
        <v>0</v>
      </c>
      <c r="I74" s="217">
        <v>0</v>
      </c>
    </row>
    <row r="75" spans="1:9" ht="15.75">
      <c r="A75" s="98" t="s">
        <v>122</v>
      </c>
      <c r="B75" s="98" t="s">
        <v>123</v>
      </c>
      <c r="C75" s="98"/>
      <c r="D75" s="99">
        <v>0</v>
      </c>
      <c r="E75" s="99">
        <v>0</v>
      </c>
      <c r="F75" s="218">
        <v>0</v>
      </c>
      <c r="G75" s="219">
        <v>0</v>
      </c>
      <c r="H75" s="219">
        <v>0</v>
      </c>
      <c r="I75" s="220">
        <v>0</v>
      </c>
    </row>
    <row r="76" spans="1:9" ht="15.75">
      <c r="A76" s="67" t="s">
        <v>124</v>
      </c>
      <c r="B76" s="68" t="s">
        <v>125</v>
      </c>
      <c r="C76" s="67"/>
      <c r="D76" s="83">
        <v>0</v>
      </c>
      <c r="E76" s="83">
        <v>0</v>
      </c>
      <c r="F76" s="188">
        <v>0</v>
      </c>
      <c r="G76" s="189">
        <v>0</v>
      </c>
      <c r="H76" s="189">
        <v>0</v>
      </c>
      <c r="I76" s="190">
        <v>0</v>
      </c>
    </row>
    <row r="77" spans="1:9" ht="15.75">
      <c r="A77" s="61" t="s">
        <v>126</v>
      </c>
      <c r="B77" s="59" t="s">
        <v>127</v>
      </c>
      <c r="C77" s="61"/>
      <c r="D77" s="80">
        <v>0</v>
      </c>
      <c r="E77" s="80">
        <v>0</v>
      </c>
      <c r="F77" s="194">
        <v>0</v>
      </c>
      <c r="G77" s="195">
        <v>0</v>
      </c>
      <c r="H77" s="195">
        <v>0</v>
      </c>
      <c r="I77" s="196">
        <v>0</v>
      </c>
    </row>
    <row r="78" spans="1:9" ht="15.75">
      <c r="A78" s="93" t="s">
        <v>128</v>
      </c>
      <c r="B78" s="93" t="s">
        <v>129</v>
      </c>
      <c r="C78" s="93"/>
      <c r="D78" s="94">
        <v>0</v>
      </c>
      <c r="E78" s="94">
        <v>0</v>
      </c>
      <c r="F78" s="212">
        <v>0</v>
      </c>
      <c r="G78" s="213">
        <v>0</v>
      </c>
      <c r="H78" s="213">
        <v>0</v>
      </c>
      <c r="I78" s="214">
        <v>0</v>
      </c>
    </row>
    <row r="79" spans="1:9" ht="15.75">
      <c r="A79" s="95" t="s">
        <v>130</v>
      </c>
      <c r="B79" s="95" t="s">
        <v>131</v>
      </c>
      <c r="C79" s="95"/>
      <c r="D79" s="96">
        <v>0</v>
      </c>
      <c r="E79" s="96">
        <v>0</v>
      </c>
      <c r="F79" s="215">
        <v>0</v>
      </c>
      <c r="G79" s="216">
        <v>0</v>
      </c>
      <c r="H79" s="216">
        <v>0</v>
      </c>
      <c r="I79" s="217">
        <v>0</v>
      </c>
    </row>
    <row r="80" spans="1:9" ht="15.75">
      <c r="A80" s="95" t="s">
        <v>132</v>
      </c>
      <c r="B80" s="95" t="s">
        <v>133</v>
      </c>
      <c r="C80" s="95"/>
      <c r="D80" s="96">
        <v>0</v>
      </c>
      <c r="E80" s="96">
        <v>0</v>
      </c>
      <c r="F80" s="215">
        <v>0</v>
      </c>
      <c r="G80" s="216">
        <v>0</v>
      </c>
      <c r="H80" s="216">
        <v>0</v>
      </c>
      <c r="I80" s="217">
        <v>0</v>
      </c>
    </row>
    <row r="81" spans="1:9" ht="15.75">
      <c r="A81" s="95"/>
      <c r="B81" s="95"/>
      <c r="C81" s="95"/>
      <c r="D81" s="96"/>
      <c r="E81" s="96">
        <v>0</v>
      </c>
      <c r="F81" s="215"/>
      <c r="G81" s="216"/>
      <c r="H81" s="216"/>
      <c r="I81" s="217"/>
    </row>
    <row r="82" spans="1:9" ht="15.75">
      <c r="A82" s="95" t="s">
        <v>134</v>
      </c>
      <c r="B82" s="95" t="s">
        <v>135</v>
      </c>
      <c r="C82" s="95"/>
      <c r="D82" s="96">
        <v>0</v>
      </c>
      <c r="E82" s="96">
        <v>0</v>
      </c>
      <c r="F82" s="215">
        <v>0</v>
      </c>
      <c r="G82" s="216">
        <v>0</v>
      </c>
      <c r="H82" s="216">
        <v>0</v>
      </c>
      <c r="I82" s="217">
        <v>0</v>
      </c>
    </row>
    <row r="83" spans="1:9" ht="15.75">
      <c r="A83" s="100" t="s">
        <v>136</v>
      </c>
      <c r="B83" s="100" t="s">
        <v>137</v>
      </c>
      <c r="C83" s="100"/>
      <c r="D83" s="99">
        <v>0</v>
      </c>
      <c r="E83" s="99">
        <v>0</v>
      </c>
      <c r="F83" s="218">
        <v>0</v>
      </c>
      <c r="G83" s="219">
        <v>0</v>
      </c>
      <c r="H83" s="219">
        <v>0</v>
      </c>
      <c r="I83" s="220">
        <v>0</v>
      </c>
    </row>
    <row r="84" spans="1:9" ht="15.75">
      <c r="A84" s="67" t="s">
        <v>138</v>
      </c>
      <c r="B84" s="68" t="s">
        <v>139</v>
      </c>
      <c r="C84" s="67"/>
      <c r="D84" s="83">
        <v>0</v>
      </c>
      <c r="E84" s="83">
        <v>0</v>
      </c>
      <c r="F84" s="188">
        <v>0</v>
      </c>
      <c r="G84" s="189">
        <v>0</v>
      </c>
      <c r="H84" s="189">
        <v>0</v>
      </c>
      <c r="I84" s="190">
        <v>0</v>
      </c>
    </row>
    <row r="85" spans="1:9" ht="15.75">
      <c r="A85" s="58" t="s">
        <v>140</v>
      </c>
      <c r="B85" s="39" t="s">
        <v>141</v>
      </c>
      <c r="C85" s="58"/>
      <c r="D85" s="79">
        <v>0</v>
      </c>
      <c r="E85" s="79">
        <v>0</v>
      </c>
      <c r="F85" s="191">
        <v>0</v>
      </c>
      <c r="G85" s="192">
        <v>0</v>
      </c>
      <c r="H85" s="192">
        <v>0</v>
      </c>
      <c r="I85" s="193">
        <v>0</v>
      </c>
    </row>
    <row r="86" spans="1:9" ht="15.75">
      <c r="A86" s="61" t="s">
        <v>142</v>
      </c>
      <c r="B86" s="59" t="s">
        <v>143</v>
      </c>
      <c r="C86" s="61"/>
      <c r="D86" s="80">
        <v>-406460</v>
      </c>
      <c r="E86" s="80">
        <v>-96384</v>
      </c>
      <c r="F86" s="194">
        <v>16029</v>
      </c>
      <c r="G86" s="195">
        <v>-112773</v>
      </c>
      <c r="H86" s="195">
        <v>767</v>
      </c>
      <c r="I86" s="196">
        <v>-407</v>
      </c>
    </row>
    <row r="87" spans="1:9" ht="15.75">
      <c r="A87" s="93" t="s">
        <v>144</v>
      </c>
      <c r="B87" s="93" t="s">
        <v>145</v>
      </c>
      <c r="C87" s="101"/>
      <c r="D87" s="94">
        <v>0</v>
      </c>
      <c r="E87" s="94">
        <v>0</v>
      </c>
      <c r="F87" s="212">
        <v>0</v>
      </c>
      <c r="G87" s="213">
        <v>0</v>
      </c>
      <c r="H87" s="213">
        <v>0</v>
      </c>
      <c r="I87" s="214">
        <v>0</v>
      </c>
    </row>
    <row r="88" spans="1:9" ht="15.75">
      <c r="A88" s="100" t="s">
        <v>146</v>
      </c>
      <c r="B88" s="100" t="s">
        <v>147</v>
      </c>
      <c r="C88" s="102"/>
      <c r="D88" s="99">
        <v>-406460</v>
      </c>
      <c r="E88" s="99">
        <v>-96384</v>
      </c>
      <c r="F88" s="218">
        <v>16029</v>
      </c>
      <c r="G88" s="219">
        <v>-112773</v>
      </c>
      <c r="H88" s="219">
        <v>767</v>
      </c>
      <c r="I88" s="220">
        <v>-407</v>
      </c>
    </row>
    <row r="89" spans="1:9" ht="15.75">
      <c r="A89" s="67" t="s">
        <v>148</v>
      </c>
      <c r="B89" s="68" t="s">
        <v>149</v>
      </c>
      <c r="C89" s="92"/>
      <c r="D89" s="83">
        <v>-18400</v>
      </c>
      <c r="E89" s="83">
        <v>-6153</v>
      </c>
      <c r="F89" s="188">
        <v>0</v>
      </c>
      <c r="G89" s="189">
        <v>0</v>
      </c>
      <c r="H89" s="189">
        <v>0</v>
      </c>
      <c r="I89" s="190">
        <v>-6153</v>
      </c>
    </row>
    <row r="90" spans="1:9" ht="15.75">
      <c r="A90" s="58" t="s">
        <v>150</v>
      </c>
      <c r="B90" s="39" t="s">
        <v>151</v>
      </c>
      <c r="C90" s="58"/>
      <c r="D90" s="79">
        <v>1912180</v>
      </c>
      <c r="E90" s="79">
        <v>1912180</v>
      </c>
      <c r="F90" s="191">
        <v>0</v>
      </c>
      <c r="G90" s="192">
        <v>1912180</v>
      </c>
      <c r="H90" s="192">
        <v>0</v>
      </c>
      <c r="I90" s="193">
        <v>0</v>
      </c>
    </row>
    <row r="91" spans="1:9" ht="15.75">
      <c r="A91" s="91" t="s">
        <v>152</v>
      </c>
      <c r="B91" s="91" t="s">
        <v>153</v>
      </c>
      <c r="C91" s="91"/>
      <c r="D91" s="51">
        <v>-1387180</v>
      </c>
      <c r="E91" s="51">
        <v>-2062458</v>
      </c>
      <c r="F91" s="155">
        <v>-174051</v>
      </c>
      <c r="G91" s="156">
        <v>-1793457</v>
      </c>
      <c r="H91" s="156">
        <v>-94950</v>
      </c>
      <c r="I91" s="157">
        <v>0</v>
      </c>
    </row>
    <row r="92" spans="1:9" ht="15.75">
      <c r="A92" s="39" t="s">
        <v>154</v>
      </c>
      <c r="B92" s="39" t="s">
        <v>155</v>
      </c>
      <c r="C92" s="91"/>
      <c r="D92" s="51">
        <v>0</v>
      </c>
      <c r="E92" s="51">
        <v>0</v>
      </c>
      <c r="F92" s="155">
        <v>0</v>
      </c>
      <c r="G92" s="156">
        <v>0</v>
      </c>
      <c r="H92" s="156">
        <v>0</v>
      </c>
      <c r="I92" s="157">
        <v>0</v>
      </c>
    </row>
    <row r="93" spans="1:9" ht="15.75">
      <c r="A93" s="39" t="s">
        <v>156</v>
      </c>
      <c r="B93" s="39" t="s">
        <v>157</v>
      </c>
      <c r="C93" s="39"/>
      <c r="D93" s="51">
        <v>4679970</v>
      </c>
      <c r="E93" s="51">
        <v>4679970</v>
      </c>
      <c r="F93" s="155">
        <v>4679970</v>
      </c>
      <c r="G93" s="156">
        <v>0</v>
      </c>
      <c r="H93" s="156">
        <v>0</v>
      </c>
      <c r="I93" s="157">
        <v>0</v>
      </c>
    </row>
    <row r="94" spans="1:9" ht="15.75">
      <c r="A94" s="39" t="s">
        <v>158</v>
      </c>
      <c r="B94" s="91" t="s">
        <v>159</v>
      </c>
      <c r="C94" s="39"/>
      <c r="D94" s="51">
        <v>-1224812</v>
      </c>
      <c r="E94" s="51">
        <v>-4693988</v>
      </c>
      <c r="F94" s="155">
        <v>-4693988</v>
      </c>
      <c r="G94" s="156">
        <v>0</v>
      </c>
      <c r="H94" s="156">
        <v>0</v>
      </c>
      <c r="I94" s="157">
        <v>0</v>
      </c>
    </row>
    <row r="95" spans="1:9" ht="15.75">
      <c r="A95" s="59" t="s">
        <v>160</v>
      </c>
      <c r="B95" s="59" t="s">
        <v>161</v>
      </c>
      <c r="C95" s="59"/>
      <c r="D95" s="53">
        <v>0</v>
      </c>
      <c r="E95" s="53">
        <v>0</v>
      </c>
      <c r="F95" s="134">
        <v>228407</v>
      </c>
      <c r="G95" s="135">
        <v>-2950</v>
      </c>
      <c r="H95" s="135">
        <v>-225457</v>
      </c>
      <c r="I95" s="136">
        <v>0</v>
      </c>
    </row>
    <row r="96" spans="1:9" ht="16.5" thickBot="1">
      <c r="A96" s="103" t="s">
        <v>162</v>
      </c>
      <c r="B96" s="103" t="s">
        <v>163</v>
      </c>
      <c r="C96" s="103"/>
      <c r="D96" s="104">
        <v>0</v>
      </c>
      <c r="E96" s="104">
        <v>0</v>
      </c>
      <c r="F96" s="221">
        <v>407</v>
      </c>
      <c r="G96" s="222">
        <v>-407</v>
      </c>
      <c r="H96" s="222">
        <v>0</v>
      </c>
      <c r="I96" s="223">
        <v>0</v>
      </c>
    </row>
    <row r="97" spans="1:9" ht="15.75">
      <c r="A97" s="321">
        <v>0</v>
      </c>
      <c r="B97" s="242"/>
      <c r="C97" s="242"/>
      <c r="D97" s="243">
        <v>0</v>
      </c>
      <c r="E97" s="243">
        <v>0</v>
      </c>
      <c r="F97" s="244">
        <v>0</v>
      </c>
      <c r="G97" s="244">
        <v>0</v>
      </c>
      <c r="H97" s="244">
        <v>0</v>
      </c>
      <c r="I97" s="244">
        <v>0</v>
      </c>
    </row>
    <row r="98" spans="1:9" ht="15.75">
      <c r="A98" s="25"/>
      <c r="B98" s="25"/>
      <c r="C98" s="25"/>
      <c r="D98" s="26"/>
      <c r="E98" s="249"/>
      <c r="F98" s="246"/>
      <c r="G98" s="19"/>
      <c r="H98" s="19"/>
      <c r="I98" s="1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>
        <v>43866</v>
      </c>
    </row>
    <row r="100" spans="1:9" ht="15.75">
      <c r="A100" s="251" t="s">
        <v>166</v>
      </c>
      <c r="B100" s="271"/>
      <c r="C100" s="271"/>
      <c r="D100" s="272"/>
      <c r="E100" s="272"/>
      <c r="F100" s="328" t="s">
        <v>167</v>
      </c>
      <c r="G100" s="328"/>
      <c r="H100" s="273"/>
      <c r="I100" s="252" t="s">
        <v>168</v>
      </c>
    </row>
    <row r="101" spans="1:9" ht="15.75">
      <c r="A101" s="247" t="s">
        <v>169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170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171</v>
      </c>
      <c r="B105" s="25"/>
      <c r="C105" s="25"/>
      <c r="D105" s="274"/>
      <c r="E105" s="274"/>
      <c r="F105" s="19"/>
      <c r="G105" s="248" t="s">
        <v>172</v>
      </c>
      <c r="H105" s="286"/>
      <c r="I105" s="275"/>
    </row>
    <row r="106" spans="1:9" ht="15.75">
      <c r="A106" s="1"/>
      <c r="B106" s="1"/>
      <c r="C106" s="1"/>
      <c r="D106" s="327" t="s">
        <v>170</v>
      </c>
      <c r="E106" s="327"/>
      <c r="F106" s="276"/>
      <c r="G106" s="19"/>
      <c r="H106" s="327" t="s">
        <v>173</v>
      </c>
      <c r="I106" s="327"/>
    </row>
    <row r="107" spans="1:9">
      <c r="A107" s="231"/>
      <c r="B107" s="231"/>
      <c r="C107" s="231"/>
      <c r="D107" s="232"/>
      <c r="E107" s="232"/>
      <c r="F107" s="232"/>
      <c r="G107" s="232"/>
      <c r="H107" s="232"/>
      <c r="I107" s="232"/>
    </row>
    <row r="108" spans="1:9">
      <c r="A108" s="231"/>
      <c r="B108" s="231"/>
      <c r="C108" s="231"/>
      <c r="D108" s="232"/>
      <c r="E108" s="232"/>
      <c r="F108" s="232"/>
      <c r="G108" s="232"/>
      <c r="H108" s="232"/>
      <c r="I108" s="232"/>
    </row>
    <row r="109" spans="1:9">
      <c r="A109" s="231"/>
      <c r="B109" s="231"/>
      <c r="C109" s="231"/>
      <c r="D109" s="232"/>
      <c r="E109" s="232"/>
      <c r="F109" s="232"/>
      <c r="G109" s="232"/>
      <c r="H109" s="232"/>
      <c r="I109" s="232"/>
    </row>
    <row r="110" spans="1:9">
      <c r="A110" s="231"/>
      <c r="B110" s="231"/>
      <c r="C110" s="231"/>
      <c r="D110" s="232"/>
      <c r="E110" s="232"/>
      <c r="F110" s="232"/>
      <c r="G110" s="232"/>
      <c r="H110" s="232"/>
      <c r="I110" s="232"/>
    </row>
    <row r="111" spans="1:9">
      <c r="A111" s="231"/>
      <c r="B111" s="231"/>
      <c r="C111" s="231"/>
      <c r="D111" s="232"/>
      <c r="E111" s="232"/>
      <c r="F111" s="232"/>
      <c r="G111" s="232"/>
      <c r="H111" s="232"/>
      <c r="I111" s="232"/>
    </row>
    <row r="112" spans="1:9">
      <c r="A112" s="231"/>
      <c r="B112" s="231"/>
      <c r="C112" s="231"/>
      <c r="D112" s="232"/>
      <c r="E112" s="232"/>
      <c r="F112" s="232"/>
      <c r="G112" s="232"/>
      <c r="H112" s="232"/>
      <c r="I112" s="232"/>
    </row>
    <row r="113" spans="1:9">
      <c r="A113" s="231"/>
      <c r="B113" s="231"/>
      <c r="C113" s="231"/>
      <c r="D113" s="232"/>
      <c r="E113" s="232"/>
      <c r="F113" s="232"/>
      <c r="G113" s="232"/>
      <c r="H113" s="232"/>
      <c r="I113" s="232"/>
    </row>
    <row r="114" spans="1:9">
      <c r="A114" s="231"/>
      <c r="B114" s="231"/>
      <c r="C114" s="231"/>
      <c r="D114" s="232"/>
      <c r="E114" s="232"/>
      <c r="F114" s="232"/>
      <c r="G114" s="232"/>
      <c r="H114" s="232"/>
      <c r="I114" s="232"/>
    </row>
    <row r="115" spans="1:9">
      <c r="A115" s="231"/>
      <c r="B115" s="231"/>
      <c r="C115" s="231"/>
      <c r="D115" s="232"/>
      <c r="E115" s="232"/>
      <c r="F115" s="232"/>
      <c r="G115" s="232"/>
      <c r="H115" s="232"/>
      <c r="I115" s="232"/>
    </row>
    <row r="116" spans="1:9">
      <c r="A116" s="231"/>
      <c r="B116" s="231"/>
      <c r="C116" s="231"/>
      <c r="D116" s="232"/>
      <c r="E116" s="232"/>
      <c r="F116" s="232"/>
      <c r="G116" s="232"/>
      <c r="H116" s="232"/>
      <c r="I116" s="232"/>
    </row>
    <row r="117" spans="1:9">
      <c r="A117" s="231"/>
      <c r="B117" s="231"/>
      <c r="C117" s="231"/>
      <c r="D117" s="232"/>
      <c r="E117" s="232"/>
      <c r="F117" s="232"/>
      <c r="G117" s="232"/>
      <c r="H117" s="232"/>
      <c r="I117" s="232"/>
    </row>
    <row r="118" spans="1:9">
      <c r="A118" s="231"/>
      <c r="B118" s="231"/>
      <c r="C118" s="231"/>
      <c r="D118" s="232"/>
      <c r="E118" s="232"/>
      <c r="F118" s="232"/>
      <c r="G118" s="232"/>
      <c r="H118" s="232"/>
      <c r="I118" s="232"/>
    </row>
    <row r="119" spans="1:9">
      <c r="A119" s="231"/>
      <c r="B119" s="231"/>
      <c r="C119" s="231"/>
      <c r="D119" s="232"/>
      <c r="E119" s="232"/>
      <c r="F119" s="232"/>
      <c r="G119" s="232"/>
      <c r="H119" s="232"/>
      <c r="I119" s="232"/>
    </row>
    <row r="120" spans="1:9">
      <c r="A120" s="231"/>
      <c r="B120" s="231"/>
      <c r="C120" s="231"/>
      <c r="D120" s="232"/>
      <c r="E120" s="232"/>
      <c r="F120" s="232"/>
      <c r="G120" s="232"/>
      <c r="H120" s="232"/>
      <c r="I120" s="232"/>
    </row>
    <row r="121" spans="1:9">
      <c r="A121" s="231"/>
      <c r="B121" s="231"/>
      <c r="C121" s="231"/>
      <c r="D121" s="232"/>
      <c r="E121" s="232"/>
      <c r="F121" s="232"/>
      <c r="G121" s="232"/>
      <c r="H121" s="232"/>
      <c r="I121" s="232"/>
    </row>
    <row r="122" spans="1:9">
      <c r="A122" s="231"/>
      <c r="B122" s="231"/>
      <c r="C122" s="231"/>
      <c r="D122" s="232"/>
      <c r="E122" s="232"/>
      <c r="F122" s="232"/>
      <c r="G122" s="232"/>
      <c r="H122" s="232"/>
      <c r="I122" s="232"/>
    </row>
    <row r="123" spans="1:9">
      <c r="A123" s="231"/>
      <c r="B123" s="231"/>
      <c r="C123" s="231"/>
      <c r="D123" s="232"/>
      <c r="E123" s="232"/>
      <c r="F123" s="232"/>
      <c r="G123" s="232"/>
      <c r="H123" s="232"/>
      <c r="I123" s="232"/>
    </row>
    <row r="124" spans="1:9">
      <c r="A124" s="231"/>
      <c r="B124" s="231"/>
      <c r="C124" s="231"/>
      <c r="D124" s="232"/>
      <c r="E124" s="232"/>
      <c r="F124" s="232"/>
      <c r="G124" s="232"/>
      <c r="H124" s="232"/>
      <c r="I124" s="232"/>
    </row>
    <row r="125" spans="1:9">
      <c r="A125" s="231"/>
      <c r="B125" s="231"/>
      <c r="C125" s="231"/>
      <c r="D125" s="232"/>
      <c r="E125" s="232"/>
      <c r="F125" s="232"/>
      <c r="G125" s="232"/>
      <c r="H125" s="232"/>
      <c r="I125" s="232"/>
    </row>
    <row r="126" spans="1:9">
      <c r="A126" s="231"/>
      <c r="B126" s="231"/>
      <c r="C126" s="231"/>
      <c r="D126" s="232"/>
      <c r="E126" s="232"/>
      <c r="F126" s="232"/>
      <c r="G126" s="232"/>
      <c r="H126" s="232"/>
      <c r="I126" s="232"/>
    </row>
    <row r="127" spans="1:9">
      <c r="A127" s="231"/>
      <c r="B127" s="231"/>
      <c r="C127" s="231"/>
      <c r="D127" s="232"/>
      <c r="E127" s="232"/>
      <c r="F127" s="232"/>
      <c r="G127" s="232"/>
      <c r="H127" s="232"/>
      <c r="I127" s="232"/>
    </row>
    <row r="128" spans="1:9">
      <c r="A128" s="231"/>
      <c r="B128" s="231"/>
      <c r="C128" s="231"/>
      <c r="D128" s="232"/>
      <c r="E128" s="232"/>
      <c r="F128" s="232"/>
      <c r="G128" s="232"/>
      <c r="H128" s="232"/>
      <c r="I128" s="232"/>
    </row>
    <row r="129" spans="1:9">
      <c r="A129" s="231"/>
      <c r="B129" s="231"/>
      <c r="C129" s="231"/>
      <c r="D129" s="232"/>
      <c r="E129" s="232"/>
      <c r="F129" s="232"/>
      <c r="G129" s="232"/>
      <c r="H129" s="232"/>
      <c r="I129" s="232"/>
    </row>
    <row r="130" spans="1:9">
      <c r="A130" s="231"/>
      <c r="B130" s="231"/>
      <c r="C130" s="231"/>
      <c r="D130" s="232"/>
      <c r="E130" s="232"/>
      <c r="F130" s="232"/>
      <c r="G130" s="232"/>
      <c r="H130" s="232"/>
      <c r="I130" s="232"/>
    </row>
    <row r="131" spans="1:9">
      <c r="A131" s="231"/>
      <c r="B131" s="231"/>
      <c r="C131" s="231"/>
      <c r="D131" s="232"/>
      <c r="E131" s="232"/>
      <c r="F131" s="232"/>
      <c r="G131" s="232"/>
      <c r="H131" s="232"/>
      <c r="I131" s="232"/>
    </row>
    <row r="132" spans="1:9">
      <c r="A132" s="231"/>
      <c r="B132" s="231"/>
      <c r="C132" s="231"/>
      <c r="D132" s="232"/>
      <c r="E132" s="232"/>
      <c r="F132" s="232"/>
      <c r="G132" s="232"/>
      <c r="H132" s="232"/>
      <c r="I132" s="232"/>
    </row>
    <row r="133" spans="1:9">
      <c r="A133" s="231"/>
      <c r="B133" s="231"/>
      <c r="C133" s="231"/>
      <c r="D133" s="232"/>
      <c r="E133" s="232"/>
      <c r="F133" s="232"/>
      <c r="G133" s="232"/>
      <c r="H133" s="232"/>
      <c r="I133" s="232"/>
    </row>
    <row r="134" spans="1:9">
      <c r="A134" s="231"/>
      <c r="B134" s="231"/>
      <c r="C134" s="231"/>
      <c r="D134" s="232"/>
      <c r="E134" s="232"/>
      <c r="F134" s="232"/>
      <c r="G134" s="232"/>
      <c r="H134" s="232"/>
      <c r="I134" s="232"/>
    </row>
    <row r="135" spans="1:9">
      <c r="A135" s="231"/>
      <c r="B135" s="231"/>
      <c r="C135" s="231"/>
      <c r="D135" s="232"/>
      <c r="E135" s="232"/>
      <c r="F135" s="232"/>
      <c r="G135" s="232"/>
      <c r="H135" s="232"/>
      <c r="I135" s="232"/>
    </row>
    <row r="136" spans="1:9">
      <c r="A136" s="231"/>
      <c r="B136" s="231"/>
      <c r="C136" s="231"/>
      <c r="D136" s="232"/>
      <c r="E136" s="232"/>
      <c r="F136" s="232"/>
      <c r="G136" s="232"/>
      <c r="H136" s="232"/>
      <c r="I136" s="232"/>
    </row>
    <row r="137" spans="1:9">
      <c r="A137" s="231"/>
      <c r="B137" s="231"/>
      <c r="C137" s="231"/>
      <c r="D137" s="232"/>
      <c r="E137" s="232"/>
      <c r="F137" s="232"/>
      <c r="G137" s="232"/>
      <c r="H137" s="232"/>
      <c r="I137" s="232"/>
    </row>
    <row r="138" spans="1:9">
      <c r="A138" s="231"/>
      <c r="B138" s="231"/>
      <c r="C138" s="231"/>
      <c r="D138" s="232"/>
      <c r="E138" s="232"/>
      <c r="F138" s="232"/>
      <c r="G138" s="232"/>
      <c r="H138" s="232"/>
      <c r="I138" s="232"/>
    </row>
    <row r="139" spans="1:9">
      <c r="A139" s="231"/>
      <c r="B139" s="231"/>
      <c r="C139" s="231"/>
      <c r="D139" s="232"/>
      <c r="E139" s="232"/>
      <c r="F139" s="232"/>
      <c r="G139" s="232"/>
      <c r="H139" s="232"/>
      <c r="I139" s="232"/>
    </row>
    <row r="140" spans="1:9">
      <c r="A140" s="231"/>
      <c r="B140" s="231"/>
      <c r="C140" s="231"/>
      <c r="D140" s="232"/>
      <c r="E140" s="232"/>
      <c r="F140" s="232"/>
      <c r="G140" s="232"/>
      <c r="H140" s="232"/>
      <c r="I140" s="232"/>
    </row>
    <row r="141" spans="1:9">
      <c r="A141" s="231"/>
      <c r="B141" s="231"/>
      <c r="C141" s="231"/>
      <c r="D141" s="232"/>
      <c r="E141" s="232"/>
      <c r="F141" s="232"/>
      <c r="G141" s="232"/>
      <c r="H141" s="232"/>
      <c r="I141" s="232"/>
    </row>
    <row r="142" spans="1:9">
      <c r="A142" s="231"/>
      <c r="B142" s="231"/>
      <c r="C142" s="231"/>
      <c r="D142" s="232"/>
      <c r="E142" s="232"/>
      <c r="F142" s="232"/>
      <c r="G142" s="232"/>
      <c r="H142" s="232"/>
      <c r="I142" s="232"/>
    </row>
    <row r="143" spans="1:9">
      <c r="A143" s="231"/>
      <c r="B143" s="231"/>
      <c r="C143" s="231"/>
      <c r="D143" s="232"/>
      <c r="E143" s="232"/>
      <c r="F143" s="232"/>
      <c r="G143" s="232"/>
      <c r="H143" s="232"/>
      <c r="I143" s="232"/>
    </row>
    <row r="144" spans="1:9">
      <c r="A144" s="231"/>
      <c r="B144" s="231"/>
      <c r="C144" s="231"/>
      <c r="D144" s="232"/>
      <c r="E144" s="232"/>
      <c r="F144" s="232"/>
      <c r="G144" s="232"/>
      <c r="H144" s="232"/>
      <c r="I144" s="232"/>
    </row>
    <row r="145" spans="1:9">
      <c r="A145" s="231"/>
      <c r="B145" s="231"/>
      <c r="C145" s="231"/>
      <c r="D145" s="232"/>
      <c r="E145" s="232"/>
      <c r="F145" s="232"/>
      <c r="G145" s="232"/>
      <c r="H145" s="232"/>
      <c r="I145" s="232"/>
    </row>
    <row r="146" spans="1:9">
      <c r="A146" s="231"/>
      <c r="B146" s="231"/>
      <c r="C146" s="231"/>
      <c r="D146" s="232"/>
      <c r="E146" s="232"/>
      <c r="F146" s="232"/>
      <c r="G146" s="232"/>
      <c r="H146" s="232"/>
      <c r="I146" s="232"/>
    </row>
    <row r="147" spans="1:9">
      <c r="A147" s="231"/>
      <c r="B147" s="231"/>
      <c r="C147" s="231"/>
      <c r="D147" s="232"/>
      <c r="E147" s="232"/>
      <c r="F147" s="232"/>
      <c r="G147" s="232"/>
      <c r="H147" s="232"/>
      <c r="I147" s="232"/>
    </row>
    <row r="148" spans="1:9">
      <c r="A148" s="231"/>
      <c r="B148" s="231"/>
      <c r="C148" s="231"/>
      <c r="D148" s="232"/>
      <c r="E148" s="232"/>
      <c r="F148" s="232"/>
      <c r="G148" s="232"/>
      <c r="H148" s="232"/>
      <c r="I148" s="232"/>
    </row>
    <row r="149" spans="1:9">
      <c r="A149" s="231"/>
      <c r="B149" s="231"/>
      <c r="C149" s="231"/>
      <c r="D149" s="232"/>
      <c r="E149" s="232"/>
      <c r="F149" s="232"/>
      <c r="G149" s="232"/>
      <c r="H149" s="232"/>
      <c r="I149" s="232"/>
    </row>
    <row r="150" spans="1:9">
      <c r="A150" s="231"/>
      <c r="B150" s="231"/>
      <c r="C150" s="231"/>
      <c r="D150" s="232"/>
      <c r="E150" s="232"/>
      <c r="F150" s="232"/>
      <c r="G150" s="232"/>
      <c r="H150" s="232"/>
      <c r="I150" s="232"/>
    </row>
    <row r="151" spans="1:9">
      <c r="A151" s="231"/>
      <c r="B151" s="231"/>
      <c r="C151" s="231"/>
      <c r="D151" s="232"/>
      <c r="E151" s="232"/>
      <c r="F151" s="232"/>
      <c r="G151" s="232"/>
      <c r="H151" s="232"/>
      <c r="I151" s="232"/>
    </row>
    <row r="152" spans="1:9">
      <c r="A152" s="231"/>
      <c r="B152" s="231"/>
      <c r="C152" s="231"/>
      <c r="D152" s="232"/>
      <c r="E152" s="232"/>
      <c r="F152" s="232"/>
      <c r="G152" s="232"/>
      <c r="H152" s="232"/>
      <c r="I152" s="232"/>
    </row>
    <row r="153" spans="1:9">
      <c r="A153" s="231"/>
      <c r="B153" s="231"/>
      <c r="C153" s="231"/>
      <c r="D153" s="232"/>
      <c r="E153" s="232"/>
      <c r="F153" s="232"/>
      <c r="G153" s="232"/>
      <c r="H153" s="232"/>
      <c r="I153" s="232"/>
    </row>
    <row r="154" spans="1:9">
      <c r="A154" s="231"/>
      <c r="B154" s="231"/>
      <c r="C154" s="231"/>
      <c r="D154" s="232"/>
      <c r="E154" s="232"/>
      <c r="F154" s="232"/>
      <c r="G154" s="232"/>
      <c r="H154" s="232"/>
      <c r="I154" s="232"/>
    </row>
    <row r="155" spans="1:9">
      <c r="A155" s="231"/>
      <c r="B155" s="231"/>
      <c r="C155" s="231"/>
      <c r="D155" s="232"/>
      <c r="E155" s="232"/>
      <c r="F155" s="232"/>
      <c r="G155" s="232"/>
      <c r="H155" s="232"/>
      <c r="I155" s="232"/>
    </row>
    <row r="156" spans="1:9">
      <c r="A156" s="231"/>
      <c r="B156" s="231"/>
      <c r="C156" s="231"/>
      <c r="D156" s="232"/>
      <c r="E156" s="232"/>
      <c r="F156" s="232"/>
      <c r="G156" s="232"/>
      <c r="H156" s="232"/>
      <c r="I156" s="232"/>
    </row>
    <row r="157" spans="1:9">
      <c r="A157" s="231"/>
      <c r="B157" s="231"/>
      <c r="C157" s="231"/>
      <c r="D157" s="232"/>
      <c r="E157" s="232"/>
      <c r="F157" s="232"/>
      <c r="G157" s="232"/>
      <c r="H157" s="232"/>
      <c r="I157" s="232"/>
    </row>
    <row r="158" spans="1:9">
      <c r="A158" s="231"/>
      <c r="B158" s="231"/>
      <c r="C158" s="231"/>
      <c r="D158" s="232"/>
      <c r="E158" s="232"/>
      <c r="F158" s="232"/>
      <c r="G158" s="232"/>
      <c r="H158" s="232"/>
      <c r="I158" s="232"/>
    </row>
    <row r="159" spans="1:9">
      <c r="A159" s="231"/>
      <c r="B159" s="231"/>
      <c r="C159" s="231"/>
      <c r="D159" s="232"/>
      <c r="E159" s="232"/>
      <c r="F159" s="232"/>
      <c r="G159" s="232"/>
      <c r="H159" s="232"/>
      <c r="I159" s="232"/>
    </row>
    <row r="160" spans="1:9">
      <c r="A160" s="231"/>
      <c r="B160" s="231"/>
      <c r="C160" s="231"/>
      <c r="D160" s="232"/>
      <c r="E160" s="232"/>
      <c r="F160" s="232"/>
      <c r="G160" s="232"/>
      <c r="H160" s="232"/>
      <c r="I160" s="232"/>
    </row>
    <row r="161" spans="1:9">
      <c r="A161" s="231"/>
      <c r="B161" s="231"/>
      <c r="C161" s="231"/>
      <c r="D161" s="232"/>
      <c r="E161" s="232"/>
      <c r="F161" s="232"/>
      <c r="G161" s="232"/>
      <c r="H161" s="232"/>
      <c r="I161" s="232"/>
    </row>
    <row r="162" spans="1:9">
      <c r="A162" s="231"/>
      <c r="B162" s="231"/>
      <c r="C162" s="231"/>
      <c r="D162" s="232"/>
      <c r="E162" s="232"/>
      <c r="F162" s="232"/>
      <c r="G162" s="232"/>
      <c r="H162" s="232"/>
      <c r="I162" s="232"/>
    </row>
    <row r="163" spans="1:9">
      <c r="A163" s="231"/>
      <c r="B163" s="231"/>
      <c r="C163" s="231"/>
      <c r="D163" s="232"/>
      <c r="E163" s="232"/>
      <c r="F163" s="232"/>
      <c r="G163" s="232"/>
      <c r="H163" s="232"/>
      <c r="I163" s="232"/>
    </row>
    <row r="164" spans="1:9">
      <c r="A164" s="231"/>
      <c r="B164" s="231"/>
      <c r="C164" s="231"/>
      <c r="D164" s="232"/>
      <c r="E164" s="232"/>
      <c r="F164" s="232"/>
      <c r="G164" s="232"/>
      <c r="H164" s="232"/>
      <c r="I164" s="232"/>
    </row>
    <row r="165" spans="1:9">
      <c r="A165" s="231"/>
      <c r="B165" s="231"/>
      <c r="C165" s="231"/>
      <c r="D165" s="232"/>
      <c r="E165" s="232"/>
      <c r="F165" s="232"/>
      <c r="G165" s="232"/>
      <c r="H165" s="232"/>
      <c r="I165" s="232"/>
    </row>
    <row r="166" spans="1:9">
      <c r="A166" s="231"/>
      <c r="B166" s="231"/>
      <c r="C166" s="231"/>
      <c r="D166" s="232"/>
      <c r="E166" s="232"/>
      <c r="F166" s="232"/>
      <c r="G166" s="232"/>
      <c r="H166" s="232"/>
      <c r="I166" s="232"/>
    </row>
    <row r="167" spans="1:9">
      <c r="A167" s="231"/>
      <c r="B167" s="231"/>
      <c r="C167" s="231"/>
      <c r="D167" s="232"/>
      <c r="E167" s="232"/>
      <c r="F167" s="232"/>
      <c r="G167" s="232"/>
      <c r="H167" s="232"/>
      <c r="I167" s="232"/>
    </row>
    <row r="168" spans="1:9">
      <c r="A168" s="231"/>
      <c r="B168" s="231"/>
      <c r="C168" s="231"/>
      <c r="D168" s="232"/>
      <c r="E168" s="232"/>
      <c r="F168" s="232"/>
      <c r="G168" s="232"/>
      <c r="H168" s="232"/>
      <c r="I168" s="232"/>
    </row>
    <row r="169" spans="1:9">
      <c r="A169" s="231"/>
      <c r="B169" s="231"/>
      <c r="C169" s="231"/>
      <c r="D169" s="232"/>
      <c r="E169" s="232"/>
      <c r="F169" s="232"/>
      <c r="G169" s="232"/>
      <c r="H169" s="232"/>
      <c r="I169" s="232"/>
    </row>
    <row r="170" spans="1:9">
      <c r="A170" s="231"/>
      <c r="B170" s="231"/>
      <c r="C170" s="231"/>
      <c r="D170" s="232"/>
      <c r="E170" s="232"/>
      <c r="F170" s="232"/>
      <c r="G170" s="232"/>
      <c r="H170" s="232"/>
      <c r="I170" s="232"/>
    </row>
    <row r="171" spans="1:9">
      <c r="A171" s="231"/>
      <c r="B171" s="231"/>
      <c r="C171" s="231"/>
      <c r="D171" s="232"/>
      <c r="E171" s="232"/>
      <c r="F171" s="232"/>
      <c r="G171" s="232"/>
      <c r="H171" s="232"/>
      <c r="I171" s="232"/>
    </row>
    <row r="172" spans="1:9">
      <c r="A172" s="231"/>
      <c r="B172" s="231"/>
      <c r="C172" s="231"/>
      <c r="D172" s="232"/>
      <c r="E172" s="232"/>
      <c r="F172" s="232"/>
      <c r="G172" s="232"/>
      <c r="H172" s="232"/>
      <c r="I172" s="232"/>
    </row>
    <row r="173" spans="1:9">
      <c r="A173" s="231"/>
      <c r="B173" s="231"/>
      <c r="C173" s="231"/>
      <c r="D173" s="232"/>
      <c r="E173" s="232"/>
      <c r="F173" s="232"/>
      <c r="G173" s="232"/>
      <c r="H173" s="232"/>
      <c r="I173" s="232"/>
    </row>
    <row r="174" spans="1:9">
      <c r="A174" s="231"/>
      <c r="B174" s="231"/>
      <c r="C174" s="231"/>
      <c r="D174" s="232"/>
      <c r="E174" s="232"/>
      <c r="F174" s="232"/>
      <c r="G174" s="232"/>
      <c r="H174" s="232"/>
      <c r="I174" s="232"/>
    </row>
    <row r="175" spans="1:9">
      <c r="A175" s="231"/>
      <c r="B175" s="231"/>
      <c r="C175" s="231"/>
      <c r="D175" s="232"/>
      <c r="E175" s="232"/>
      <c r="F175" s="232"/>
      <c r="G175" s="232"/>
      <c r="H175" s="232"/>
      <c r="I175" s="232"/>
    </row>
    <row r="176" spans="1:9">
      <c r="A176" s="231"/>
      <c r="B176" s="231"/>
      <c r="C176" s="231"/>
      <c r="D176" s="232"/>
      <c r="E176" s="232"/>
      <c r="F176" s="232"/>
      <c r="G176" s="232"/>
      <c r="H176" s="232"/>
      <c r="I176" s="232"/>
    </row>
    <row r="177" spans="1:9">
      <c r="A177" s="231"/>
      <c r="B177" s="231"/>
      <c r="C177" s="231"/>
      <c r="D177" s="232"/>
      <c r="E177" s="232"/>
      <c r="F177" s="232"/>
      <c r="G177" s="232"/>
      <c r="H177" s="232"/>
      <c r="I177" s="232"/>
    </row>
    <row r="178" spans="1:9">
      <c r="A178" s="231"/>
      <c r="B178" s="231"/>
      <c r="C178" s="231"/>
      <c r="D178" s="232"/>
      <c r="E178" s="232"/>
      <c r="F178" s="232"/>
      <c r="G178" s="232"/>
      <c r="H178" s="232"/>
      <c r="I178" s="232"/>
    </row>
    <row r="179" spans="1:9">
      <c r="A179" s="231"/>
      <c r="B179" s="231"/>
      <c r="C179" s="231"/>
      <c r="D179" s="232"/>
      <c r="E179" s="232"/>
      <c r="F179" s="232"/>
      <c r="G179" s="232"/>
      <c r="H179" s="232"/>
      <c r="I179" s="232"/>
    </row>
    <row r="180" spans="1:9">
      <c r="A180" s="231"/>
      <c r="B180" s="231"/>
      <c r="C180" s="231"/>
      <c r="D180" s="232"/>
      <c r="E180" s="232"/>
      <c r="F180" s="232"/>
      <c r="G180" s="232"/>
      <c r="H180" s="232"/>
      <c r="I180" s="232"/>
    </row>
    <row r="181" spans="1:9">
      <c r="A181" s="231"/>
      <c r="B181" s="231"/>
      <c r="C181" s="231"/>
      <c r="D181" s="232"/>
      <c r="E181" s="232"/>
      <c r="F181" s="232"/>
      <c r="G181" s="232"/>
      <c r="H181" s="232"/>
      <c r="I181" s="232"/>
    </row>
    <row r="182" spans="1:9">
      <c r="A182" s="231"/>
      <c r="B182" s="231"/>
      <c r="C182" s="231"/>
      <c r="D182" s="232"/>
      <c r="E182" s="232"/>
      <c r="F182" s="232"/>
      <c r="G182" s="232"/>
      <c r="H182" s="232"/>
      <c r="I182" s="232"/>
    </row>
    <row r="183" spans="1:9">
      <c r="A183" s="231"/>
      <c r="B183" s="231"/>
      <c r="C183" s="231"/>
      <c r="D183" s="232"/>
      <c r="E183" s="232"/>
      <c r="F183" s="232"/>
      <c r="G183" s="232"/>
      <c r="H183" s="232"/>
      <c r="I183" s="232"/>
    </row>
    <row r="184" spans="1:9">
      <c r="A184" s="231"/>
      <c r="B184" s="231"/>
      <c r="C184" s="231"/>
      <c r="D184" s="232"/>
      <c r="E184" s="232"/>
      <c r="F184" s="232"/>
      <c r="G184" s="232"/>
      <c r="H184" s="232"/>
      <c r="I184" s="232"/>
    </row>
    <row r="185" spans="1:9">
      <c r="A185" s="231"/>
      <c r="B185" s="231"/>
      <c r="C185" s="231"/>
      <c r="D185" s="232"/>
      <c r="E185" s="232"/>
      <c r="F185" s="232"/>
      <c r="G185" s="232"/>
      <c r="H185" s="232"/>
      <c r="I185" s="232"/>
    </row>
    <row r="186" spans="1:9">
      <c r="A186" s="231"/>
      <c r="B186" s="231"/>
      <c r="C186" s="231"/>
      <c r="D186" s="232"/>
      <c r="E186" s="232"/>
      <c r="F186" s="232"/>
      <c r="G186" s="232"/>
      <c r="H186" s="232"/>
      <c r="I186" s="232"/>
    </row>
    <row r="187" spans="1:9">
      <c r="A187" s="231"/>
      <c r="B187" s="231"/>
      <c r="C187" s="231"/>
      <c r="D187" s="232"/>
      <c r="E187" s="232"/>
      <c r="F187" s="232"/>
      <c r="G187" s="232"/>
      <c r="H187" s="232"/>
      <c r="I187" s="232"/>
    </row>
    <row r="188" spans="1:9">
      <c r="A188" s="231"/>
      <c r="B188" s="231"/>
      <c r="C188" s="231"/>
      <c r="D188" s="232"/>
      <c r="E188" s="232"/>
      <c r="F188" s="232"/>
      <c r="G188" s="232"/>
      <c r="H188" s="232"/>
      <c r="I188" s="232"/>
    </row>
    <row r="189" spans="1:9">
      <c r="A189" s="231"/>
      <c r="B189" s="231"/>
      <c r="C189" s="231"/>
      <c r="D189" s="232"/>
      <c r="E189" s="232"/>
      <c r="F189" s="232"/>
      <c r="G189" s="232"/>
      <c r="H189" s="232"/>
      <c r="I189" s="232"/>
    </row>
    <row r="190" spans="1:9">
      <c r="A190" s="231"/>
      <c r="B190" s="231"/>
      <c r="C190" s="231"/>
      <c r="D190" s="232"/>
      <c r="E190" s="232"/>
      <c r="F190" s="232"/>
      <c r="G190" s="232"/>
      <c r="H190" s="232"/>
      <c r="I190" s="232"/>
    </row>
    <row r="191" spans="1:9">
      <c r="A191" s="231"/>
      <c r="B191" s="231"/>
      <c r="C191" s="231"/>
      <c r="D191" s="232"/>
      <c r="E191" s="232"/>
      <c r="F191" s="232"/>
      <c r="G191" s="232"/>
      <c r="H191" s="232"/>
      <c r="I191" s="232"/>
    </row>
    <row r="192" spans="1:9">
      <c r="A192" s="231"/>
      <c r="B192" s="231"/>
      <c r="C192" s="231"/>
      <c r="D192" s="232"/>
      <c r="E192" s="232"/>
      <c r="F192" s="232"/>
      <c r="G192" s="232"/>
      <c r="H192" s="232"/>
      <c r="I192" s="232"/>
    </row>
    <row r="193" spans="1:9">
      <c r="A193" s="231"/>
      <c r="B193" s="231"/>
      <c r="C193" s="231"/>
      <c r="D193" s="232"/>
      <c r="E193" s="232"/>
      <c r="F193" s="232"/>
      <c r="G193" s="232"/>
      <c r="H193" s="232"/>
      <c r="I193" s="232"/>
    </row>
    <row r="194" spans="1:9">
      <c r="A194" s="231"/>
      <c r="B194" s="231"/>
      <c r="C194" s="231"/>
      <c r="D194" s="232"/>
      <c r="E194" s="232"/>
      <c r="F194" s="232"/>
      <c r="G194" s="232"/>
      <c r="H194" s="232"/>
      <c r="I194" s="232"/>
    </row>
    <row r="195" spans="1:9">
      <c r="A195" s="231"/>
      <c r="B195" s="231"/>
      <c r="C195" s="231"/>
      <c r="D195" s="232"/>
      <c r="E195" s="232"/>
      <c r="F195" s="232"/>
      <c r="G195" s="232"/>
      <c r="H195" s="232"/>
      <c r="I195" s="232"/>
    </row>
    <row r="196" spans="1:9">
      <c r="A196" s="231"/>
      <c r="B196" s="231"/>
      <c r="C196" s="231"/>
      <c r="D196" s="232"/>
      <c r="E196" s="232"/>
      <c r="F196" s="232"/>
      <c r="G196" s="232"/>
      <c r="H196" s="232"/>
      <c r="I196" s="232"/>
    </row>
    <row r="197" spans="1:9">
      <c r="A197" s="231"/>
      <c r="B197" s="231"/>
      <c r="C197" s="231"/>
      <c r="D197" s="232"/>
      <c r="E197" s="232"/>
      <c r="F197" s="232"/>
      <c r="G197" s="232"/>
      <c r="H197" s="232"/>
      <c r="I197" s="232"/>
    </row>
    <row r="198" spans="1:9">
      <c r="A198" s="231"/>
      <c r="B198" s="231"/>
      <c r="C198" s="231"/>
      <c r="D198" s="232"/>
      <c r="E198" s="232"/>
      <c r="F198" s="232"/>
      <c r="G198" s="232"/>
      <c r="H198" s="232"/>
      <c r="I198" s="232"/>
    </row>
    <row r="199" spans="1:9">
      <c r="A199" s="231"/>
      <c r="B199" s="231"/>
      <c r="C199" s="231"/>
      <c r="D199" s="232"/>
      <c r="E199" s="232"/>
      <c r="F199" s="232"/>
      <c r="G199" s="232"/>
      <c r="H199" s="232"/>
      <c r="I199" s="232"/>
    </row>
    <row r="200" spans="1:9">
      <c r="A200" s="231"/>
      <c r="B200" s="231"/>
      <c r="C200" s="231"/>
      <c r="D200" s="232"/>
      <c r="E200" s="232"/>
      <c r="F200" s="232"/>
      <c r="G200" s="232"/>
      <c r="H200" s="232"/>
      <c r="I200" s="232"/>
    </row>
    <row r="201" spans="1:9">
      <c r="A201" s="231"/>
      <c r="B201" s="231"/>
      <c r="C201" s="231"/>
      <c r="D201" s="232"/>
      <c r="E201" s="232"/>
      <c r="F201" s="232"/>
      <c r="G201" s="232"/>
      <c r="H201" s="232"/>
      <c r="I201" s="232"/>
    </row>
    <row r="202" spans="1:9">
      <c r="A202" s="231"/>
      <c r="B202" s="231"/>
      <c r="C202" s="231"/>
      <c r="D202" s="232"/>
      <c r="E202" s="232"/>
      <c r="F202" s="232"/>
      <c r="G202" s="232"/>
      <c r="H202" s="232"/>
      <c r="I202" s="232"/>
    </row>
    <row r="203" spans="1:9">
      <c r="A203" s="231"/>
      <c r="B203" s="231"/>
      <c r="C203" s="231"/>
      <c r="D203" s="232"/>
      <c r="E203" s="232"/>
      <c r="F203" s="232"/>
      <c r="G203" s="232"/>
      <c r="H203" s="232"/>
      <c r="I203" s="232"/>
    </row>
    <row r="204" spans="1:9">
      <c r="A204" s="231"/>
      <c r="B204" s="231"/>
      <c r="C204" s="231"/>
      <c r="D204" s="232"/>
      <c r="E204" s="232"/>
      <c r="F204" s="232"/>
      <c r="G204" s="232"/>
      <c r="H204" s="232"/>
      <c r="I204" s="232"/>
    </row>
    <row r="205" spans="1:9">
      <c r="A205" s="231"/>
      <c r="B205" s="231"/>
      <c r="C205" s="231"/>
      <c r="D205" s="232"/>
      <c r="E205" s="232"/>
      <c r="F205" s="232"/>
      <c r="G205" s="232"/>
      <c r="H205" s="232"/>
      <c r="I205" s="232"/>
    </row>
    <row r="206" spans="1:9">
      <c r="A206" s="231"/>
      <c r="B206" s="231"/>
      <c r="C206" s="231"/>
      <c r="D206" s="232"/>
      <c r="E206" s="232"/>
      <c r="F206" s="232"/>
      <c r="G206" s="232"/>
      <c r="H206" s="232"/>
      <c r="I206" s="232"/>
    </row>
    <row r="207" spans="1:9">
      <c r="A207" s="231"/>
      <c r="B207" s="231"/>
      <c r="C207" s="231"/>
      <c r="D207" s="232"/>
      <c r="E207" s="232"/>
      <c r="F207" s="232"/>
      <c r="G207" s="232"/>
      <c r="H207" s="232"/>
      <c r="I207" s="232"/>
    </row>
    <row r="208" spans="1:9">
      <c r="A208" s="231"/>
      <c r="B208" s="231"/>
      <c r="C208" s="231"/>
      <c r="D208" s="232"/>
      <c r="E208" s="232"/>
      <c r="F208" s="232"/>
      <c r="G208" s="232"/>
      <c r="H208" s="232"/>
      <c r="I208" s="232"/>
    </row>
    <row r="209" spans="1:9">
      <c r="A209" s="231"/>
      <c r="B209" s="231"/>
      <c r="C209" s="231"/>
      <c r="D209" s="232"/>
      <c r="E209" s="232"/>
      <c r="F209" s="232"/>
      <c r="G209" s="232"/>
      <c r="H209" s="232"/>
      <c r="I209" s="232"/>
    </row>
    <row r="210" spans="1:9">
      <c r="A210" s="231"/>
      <c r="B210" s="231"/>
      <c r="C210" s="231"/>
      <c r="D210" s="232"/>
      <c r="E210" s="232"/>
      <c r="F210" s="232"/>
      <c r="G210" s="232"/>
      <c r="H210" s="232"/>
      <c r="I210" s="232"/>
    </row>
    <row r="211" spans="1:9">
      <c r="A211" s="231"/>
      <c r="B211" s="231"/>
      <c r="C211" s="231"/>
      <c r="D211" s="232"/>
      <c r="E211" s="232"/>
      <c r="F211" s="232"/>
      <c r="G211" s="232"/>
      <c r="H211" s="232"/>
      <c r="I211" s="232"/>
    </row>
    <row r="212" spans="1:9">
      <c r="A212" s="231"/>
      <c r="B212" s="231"/>
      <c r="C212" s="231"/>
      <c r="D212" s="232"/>
      <c r="E212" s="232"/>
      <c r="F212" s="232"/>
      <c r="G212" s="232"/>
      <c r="H212" s="232"/>
      <c r="I212" s="232"/>
    </row>
    <row r="213" spans="1:9">
      <c r="A213" s="231"/>
      <c r="B213" s="231"/>
      <c r="C213" s="231"/>
      <c r="D213" s="232"/>
      <c r="E213" s="232"/>
      <c r="F213" s="232"/>
      <c r="G213" s="232"/>
      <c r="H213" s="232"/>
      <c r="I213" s="232"/>
    </row>
    <row r="214" spans="1:9">
      <c r="A214" s="231"/>
      <c r="B214" s="231"/>
      <c r="C214" s="231"/>
      <c r="D214" s="232"/>
      <c r="E214" s="232"/>
      <c r="F214" s="232"/>
      <c r="G214" s="232"/>
      <c r="H214" s="232"/>
      <c r="I214" s="232"/>
    </row>
    <row r="215" spans="1:9">
      <c r="A215" s="231"/>
      <c r="B215" s="231"/>
      <c r="C215" s="231"/>
      <c r="D215" s="232"/>
      <c r="E215" s="232"/>
      <c r="F215" s="232"/>
      <c r="G215" s="232"/>
      <c r="H215" s="232"/>
      <c r="I215" s="232"/>
    </row>
    <row r="216" spans="1:9">
      <c r="A216" s="231"/>
      <c r="B216" s="231"/>
      <c r="C216" s="231"/>
      <c r="D216" s="232"/>
      <c r="E216" s="232"/>
      <c r="F216" s="232"/>
      <c r="G216" s="232"/>
      <c r="H216" s="232"/>
      <c r="I216" s="232"/>
    </row>
    <row r="217" spans="1:9">
      <c r="A217" s="231"/>
      <c r="B217" s="231"/>
      <c r="C217" s="231"/>
      <c r="D217" s="232"/>
      <c r="E217" s="232"/>
      <c r="F217" s="232"/>
      <c r="G217" s="232"/>
      <c r="H217" s="232"/>
      <c r="I217" s="232"/>
    </row>
    <row r="218" spans="1:9">
      <c r="A218" s="231"/>
      <c r="B218" s="231"/>
      <c r="C218" s="231"/>
      <c r="D218" s="232"/>
      <c r="E218" s="232"/>
      <c r="F218" s="232"/>
      <c r="G218" s="232"/>
      <c r="H218" s="232"/>
      <c r="I218" s="232"/>
    </row>
    <row r="219" spans="1:9">
      <c r="A219" s="231"/>
      <c r="B219" s="231"/>
      <c r="C219" s="231"/>
      <c r="D219" s="232"/>
      <c r="E219" s="232"/>
      <c r="F219" s="232"/>
      <c r="G219" s="232"/>
      <c r="H219" s="232"/>
      <c r="I219" s="232"/>
    </row>
    <row r="220" spans="1:9">
      <c r="A220" s="231"/>
      <c r="B220" s="231"/>
      <c r="C220" s="231"/>
      <c r="D220" s="232"/>
      <c r="E220" s="232"/>
      <c r="F220" s="232"/>
      <c r="G220" s="232"/>
      <c r="H220" s="232"/>
      <c r="I220" s="232"/>
    </row>
    <row r="221" spans="1:9">
      <c r="A221" s="231"/>
      <c r="B221" s="231"/>
      <c r="C221" s="231"/>
      <c r="D221" s="232"/>
      <c r="E221" s="232"/>
      <c r="F221" s="232"/>
      <c r="G221" s="232"/>
      <c r="H221" s="232"/>
      <c r="I221" s="232"/>
    </row>
    <row r="222" spans="1:9">
      <c r="A222" s="231"/>
      <c r="B222" s="231"/>
      <c r="C222" s="231"/>
      <c r="D222" s="232"/>
      <c r="E222" s="232"/>
      <c r="F222" s="232"/>
      <c r="G222" s="232"/>
      <c r="H222" s="232"/>
      <c r="I222" s="232"/>
    </row>
    <row r="223" spans="1:9">
      <c r="A223" s="231"/>
      <c r="B223" s="231"/>
      <c r="C223" s="231"/>
      <c r="D223" s="232"/>
      <c r="E223" s="232"/>
      <c r="F223" s="232"/>
      <c r="G223" s="232"/>
      <c r="H223" s="232"/>
      <c r="I223" s="232"/>
    </row>
    <row r="224" spans="1:9">
      <c r="A224" s="231"/>
      <c r="B224" s="231"/>
      <c r="C224" s="231"/>
      <c r="D224" s="232"/>
      <c r="E224" s="232"/>
      <c r="F224" s="232"/>
      <c r="G224" s="232"/>
      <c r="H224" s="232"/>
      <c r="I224" s="232"/>
    </row>
    <row r="225" spans="1:9">
      <c r="A225" s="231"/>
      <c r="B225" s="231"/>
      <c r="C225" s="231"/>
      <c r="D225" s="232"/>
      <c r="E225" s="232"/>
      <c r="F225" s="232"/>
      <c r="G225" s="232"/>
      <c r="H225" s="232"/>
      <c r="I225" s="232"/>
    </row>
    <row r="226" spans="1:9">
      <c r="A226" s="231"/>
      <c r="B226" s="231"/>
      <c r="C226" s="231"/>
      <c r="D226" s="232"/>
      <c r="E226" s="232"/>
      <c r="F226" s="232"/>
      <c r="G226" s="232"/>
      <c r="H226" s="232"/>
      <c r="I226" s="232"/>
    </row>
    <row r="227" spans="1:9">
      <c r="A227" s="231"/>
      <c r="B227" s="231"/>
      <c r="C227" s="231"/>
      <c r="D227" s="232"/>
      <c r="E227" s="232"/>
      <c r="F227" s="232"/>
      <c r="G227" s="232"/>
      <c r="H227" s="232"/>
      <c r="I227" s="232"/>
    </row>
    <row r="228" spans="1:9">
      <c r="A228" s="231"/>
      <c r="B228" s="231"/>
      <c r="C228" s="231"/>
      <c r="D228" s="232"/>
      <c r="E228" s="232"/>
      <c r="F228" s="232"/>
      <c r="G228" s="232"/>
      <c r="H228" s="232"/>
      <c r="I228" s="232"/>
    </row>
    <row r="229" spans="1:9">
      <c r="A229" s="231"/>
      <c r="B229" s="231"/>
      <c r="C229" s="231"/>
      <c r="D229" s="232"/>
      <c r="E229" s="232"/>
      <c r="F229" s="232"/>
      <c r="G229" s="232"/>
      <c r="H229" s="232"/>
      <c r="I229" s="232"/>
    </row>
    <row r="230" spans="1:9">
      <c r="A230" s="231"/>
      <c r="B230" s="231"/>
      <c r="C230" s="231"/>
      <c r="D230" s="232"/>
      <c r="E230" s="232"/>
      <c r="F230" s="232"/>
      <c r="G230" s="232"/>
      <c r="H230" s="232"/>
      <c r="I230" s="232"/>
    </row>
    <row r="231" spans="1:9">
      <c r="A231" s="231"/>
      <c r="B231" s="231"/>
      <c r="C231" s="231"/>
      <c r="D231" s="232"/>
      <c r="E231" s="232"/>
      <c r="F231" s="232"/>
      <c r="G231" s="232"/>
      <c r="H231" s="232"/>
      <c r="I231" s="232"/>
    </row>
    <row r="232" spans="1:9">
      <c r="A232" s="231"/>
      <c r="B232" s="231"/>
      <c r="C232" s="231"/>
      <c r="D232" s="232"/>
      <c r="E232" s="232"/>
      <c r="F232" s="232"/>
      <c r="G232" s="232"/>
      <c r="H232" s="232"/>
      <c r="I232" s="232"/>
    </row>
    <row r="233" spans="1:9">
      <c r="A233" s="231"/>
      <c r="B233" s="231"/>
      <c r="C233" s="231"/>
      <c r="D233" s="232"/>
      <c r="E233" s="232"/>
      <c r="F233" s="232"/>
      <c r="G233" s="232"/>
      <c r="H233" s="232"/>
      <c r="I233" s="232"/>
    </row>
    <row r="234" spans="1:9">
      <c r="A234" s="231"/>
      <c r="B234" s="231"/>
      <c r="C234" s="231"/>
      <c r="D234" s="232"/>
      <c r="E234" s="232"/>
      <c r="F234" s="232"/>
      <c r="G234" s="232"/>
      <c r="H234" s="232"/>
      <c r="I234" s="232"/>
    </row>
    <row r="235" spans="1:9">
      <c r="A235" s="231"/>
      <c r="B235" s="231"/>
      <c r="C235" s="231"/>
      <c r="D235" s="232"/>
      <c r="E235" s="232"/>
      <c r="F235" s="232"/>
      <c r="G235" s="232"/>
      <c r="H235" s="232"/>
      <c r="I235" s="232"/>
    </row>
    <row r="236" spans="1:9">
      <c r="A236" s="231"/>
      <c r="B236" s="231"/>
      <c r="C236" s="231"/>
      <c r="D236" s="232"/>
      <c r="E236" s="232"/>
      <c r="F236" s="232"/>
      <c r="G236" s="232"/>
      <c r="H236" s="232"/>
      <c r="I236" s="232"/>
    </row>
    <row r="237" spans="1:9">
      <c r="A237" s="231"/>
      <c r="B237" s="231"/>
      <c r="C237" s="231"/>
      <c r="D237" s="232"/>
      <c r="E237" s="232"/>
      <c r="F237" s="232"/>
      <c r="G237" s="232"/>
      <c r="H237" s="232"/>
      <c r="I237" s="232"/>
    </row>
    <row r="238" spans="1:9">
      <c r="A238" s="231"/>
      <c r="B238" s="231"/>
      <c r="C238" s="231"/>
      <c r="D238" s="232"/>
      <c r="E238" s="232"/>
      <c r="F238" s="232"/>
      <c r="G238" s="232"/>
      <c r="H238" s="232"/>
      <c r="I238" s="232"/>
    </row>
    <row r="239" spans="1:9">
      <c r="A239" s="231"/>
      <c r="B239" s="231"/>
      <c r="C239" s="231"/>
      <c r="D239" s="232"/>
      <c r="E239" s="232"/>
      <c r="F239" s="232"/>
      <c r="G239" s="232"/>
      <c r="H239" s="232"/>
      <c r="I239" s="232"/>
    </row>
    <row r="240" spans="1:9">
      <c r="A240" s="231"/>
      <c r="B240" s="231"/>
      <c r="C240" s="231"/>
      <c r="D240" s="232"/>
      <c r="E240" s="232"/>
      <c r="F240" s="232"/>
      <c r="G240" s="232"/>
      <c r="H240" s="232"/>
      <c r="I240" s="232"/>
    </row>
    <row r="241" spans="1:9">
      <c r="A241" s="231"/>
      <c r="B241" s="231"/>
      <c r="C241" s="231"/>
      <c r="D241" s="232"/>
      <c r="E241" s="232"/>
      <c r="F241" s="232"/>
      <c r="G241" s="232"/>
      <c r="H241" s="232"/>
      <c r="I241" s="232"/>
    </row>
    <row r="242" spans="1:9">
      <c r="A242" s="231"/>
      <c r="B242" s="231"/>
      <c r="C242" s="231"/>
      <c r="D242" s="232"/>
      <c r="E242" s="232"/>
      <c r="F242" s="232"/>
      <c r="G242" s="232"/>
      <c r="H242" s="232"/>
      <c r="I242" s="232"/>
    </row>
    <row r="243" spans="1:9">
      <c r="A243" s="231"/>
      <c r="B243" s="231"/>
      <c r="C243" s="231"/>
      <c r="D243" s="232"/>
      <c r="E243" s="232"/>
      <c r="F243" s="232"/>
      <c r="G243" s="232"/>
      <c r="H243" s="232"/>
      <c r="I243" s="232"/>
    </row>
    <row r="244" spans="1:9">
      <c r="A244" s="231"/>
      <c r="B244" s="231"/>
      <c r="C244" s="231"/>
      <c r="D244" s="232"/>
      <c r="E244" s="232"/>
      <c r="F244" s="232"/>
      <c r="G244" s="232"/>
      <c r="H244" s="232"/>
      <c r="I244" s="232"/>
    </row>
    <row r="245" spans="1:9">
      <c r="A245" s="231"/>
      <c r="B245" s="231"/>
      <c r="C245" s="231"/>
      <c r="D245" s="232"/>
      <c r="E245" s="232"/>
      <c r="F245" s="232"/>
      <c r="G245" s="232"/>
      <c r="H245" s="232"/>
      <c r="I245" s="232"/>
    </row>
    <row r="246" spans="1:9">
      <c r="A246" s="231"/>
      <c r="B246" s="231"/>
      <c r="C246" s="231"/>
      <c r="D246" s="232"/>
      <c r="E246" s="232"/>
      <c r="F246" s="232"/>
      <c r="G246" s="232"/>
      <c r="H246" s="232"/>
      <c r="I246" s="232"/>
    </row>
    <row r="247" spans="1:9">
      <c r="A247" s="231"/>
      <c r="B247" s="231"/>
      <c r="C247" s="231"/>
      <c r="D247" s="232"/>
      <c r="E247" s="232"/>
      <c r="F247" s="232"/>
      <c r="G247" s="232"/>
      <c r="H247" s="232"/>
      <c r="I247" s="232"/>
    </row>
    <row r="248" spans="1:9">
      <c r="A248" s="231"/>
      <c r="B248" s="231"/>
      <c r="C248" s="231"/>
      <c r="D248" s="232"/>
      <c r="E248" s="232"/>
      <c r="F248" s="232"/>
      <c r="G248" s="232"/>
      <c r="H248" s="232"/>
      <c r="I248" s="232"/>
    </row>
  </sheetData>
  <mergeCells count="8">
    <mergeCell ref="H11:I11"/>
    <mergeCell ref="H12:I14"/>
    <mergeCell ref="H106:I106"/>
    <mergeCell ref="D106:E106"/>
    <mergeCell ref="F100:G100"/>
    <mergeCell ref="D102:E102"/>
    <mergeCell ref="D17:D18"/>
    <mergeCell ref="E17:E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zoomScale="60" zoomScaleNormal="60" workbookViewId="0">
      <selection activeCell="J88" sqref="J88"/>
    </sheetView>
  </sheetViews>
  <sheetFormatPr defaultRowHeight="15"/>
  <cols>
    <col min="1" max="1" width="81.7109375" style="603" customWidth="1"/>
    <col min="2" max="2" width="3.28515625" style="603" hidden="1" customWidth="1"/>
    <col min="3" max="3" width="4.140625" style="603" hidden="1" customWidth="1"/>
    <col min="4" max="5" width="19.140625" style="602" customWidth="1"/>
    <col min="6" max="9" width="19" style="602" customWidth="1"/>
  </cols>
  <sheetData>
    <row r="1" spans="1:9" ht="18.75">
      <c r="A1" s="333"/>
      <c r="B1" s="333"/>
      <c r="C1" s="333"/>
      <c r="D1" s="334"/>
      <c r="E1" s="335"/>
      <c r="F1" s="335"/>
      <c r="G1" s="335"/>
      <c r="H1" s="334"/>
      <c r="I1" s="334"/>
    </row>
    <row r="2" spans="1:9" ht="15.75">
      <c r="A2" s="333"/>
      <c r="B2" s="333"/>
      <c r="C2" s="333"/>
      <c r="D2" s="334"/>
      <c r="E2" s="336"/>
      <c r="F2" s="336"/>
      <c r="G2" s="336"/>
      <c r="H2" s="334"/>
      <c r="I2" s="334"/>
    </row>
    <row r="3" spans="1:9" ht="15.75">
      <c r="A3" s="333"/>
      <c r="B3" s="333"/>
      <c r="C3" s="333"/>
      <c r="D3" s="334"/>
      <c r="E3" s="336"/>
      <c r="F3" s="336"/>
      <c r="G3" s="336"/>
      <c r="H3" s="334"/>
      <c r="I3" s="334"/>
    </row>
    <row r="4" spans="1:9" ht="15.75">
      <c r="A4" s="333"/>
      <c r="B4" s="333"/>
      <c r="C4" s="333"/>
      <c r="D4" s="334"/>
      <c r="E4" s="336"/>
      <c r="F4" s="336"/>
      <c r="G4" s="336"/>
      <c r="H4" s="334"/>
      <c r="I4" s="334"/>
    </row>
    <row r="5" spans="1:9" ht="15.75">
      <c r="A5" s="333"/>
      <c r="B5" s="333"/>
      <c r="C5" s="333"/>
      <c r="D5" s="334"/>
      <c r="E5" s="336"/>
      <c r="F5" s="336"/>
      <c r="G5" s="336"/>
      <c r="H5" s="334"/>
      <c r="I5" s="334"/>
    </row>
    <row r="6" spans="1:9" ht="15.75">
      <c r="A6" s="333"/>
      <c r="B6" s="333"/>
      <c r="C6" s="333"/>
      <c r="D6" s="334"/>
      <c r="E6" s="336"/>
      <c r="F6" s="336"/>
      <c r="G6" s="336"/>
      <c r="H6" s="334"/>
      <c r="I6" s="334"/>
    </row>
    <row r="7" spans="1:9" ht="20.25">
      <c r="A7" s="337"/>
      <c r="B7" s="337"/>
      <c r="C7" s="337"/>
      <c r="D7" s="334"/>
      <c r="E7" s="334"/>
      <c r="F7" s="334"/>
      <c r="G7" s="334"/>
      <c r="H7" s="334"/>
      <c r="I7" s="334"/>
    </row>
    <row r="8" spans="1:9" ht="21" thickBot="1">
      <c r="A8" s="280" t="s">
        <v>174</v>
      </c>
      <c r="B8" s="338"/>
      <c r="C8" s="338"/>
      <c r="D8" s="339"/>
      <c r="E8" s="339"/>
      <c r="F8" s="339"/>
      <c r="G8" s="339"/>
      <c r="H8" s="339"/>
      <c r="I8" s="340"/>
    </row>
    <row r="9" spans="1:9" ht="21" thickTop="1">
      <c r="A9" s="337"/>
      <c r="B9" s="337"/>
      <c r="C9" s="337"/>
      <c r="D9" s="341"/>
      <c r="E9" s="341"/>
      <c r="F9" s="341"/>
      <c r="G9" s="341"/>
      <c r="H9" s="341"/>
      <c r="I9" s="341"/>
    </row>
    <row r="10" spans="1:9" ht="18.75">
      <c r="A10" s="342"/>
      <c r="B10" s="342"/>
      <c r="C10" s="342"/>
      <c r="D10" s="334"/>
      <c r="E10" s="257"/>
      <c r="F10" s="257"/>
      <c r="G10" s="257"/>
      <c r="H10" s="334"/>
      <c r="I10" s="334"/>
    </row>
    <row r="11" spans="1:9" ht="18.75">
      <c r="A11" s="284" t="s">
        <v>1</v>
      </c>
      <c r="B11" s="343"/>
      <c r="C11" s="343"/>
      <c r="D11" s="344" t="s">
        <v>2</v>
      </c>
      <c r="E11" s="283">
        <f>[1]OTCHET!E9</f>
        <v>43831</v>
      </c>
      <c r="F11" s="287" t="s">
        <v>3</v>
      </c>
      <c r="G11" s="288">
        <f>+[1]OTCHET!G9</f>
        <v>0</v>
      </c>
      <c r="H11" s="323" t="str">
        <f>+[1]OTCHET!H9</f>
        <v>000 455 464</v>
      </c>
      <c r="I11" s="324"/>
    </row>
    <row r="12" spans="1:9" ht="18.75">
      <c r="A12" s="258" t="s">
        <v>5</v>
      </c>
      <c r="B12" s="345"/>
      <c r="C12" s="342"/>
      <c r="D12" s="334"/>
      <c r="E12" s="346"/>
      <c r="F12" s="334"/>
      <c r="G12" s="277"/>
      <c r="H12" s="325" t="s">
        <v>6</v>
      </c>
      <c r="I12" s="325"/>
    </row>
    <row r="13" spans="1:9" ht="19.5">
      <c r="A13" s="233" t="s">
        <v>7</v>
      </c>
      <c r="B13" s="345"/>
      <c r="C13" s="345"/>
      <c r="D13" s="347">
        <f>+[1]OTCHET!D12</f>
        <v>0</v>
      </c>
      <c r="E13" s="290" t="str">
        <f>+[1]OTCHET!E12</f>
        <v>код по ЕБК:</v>
      </c>
      <c r="F13" s="334"/>
      <c r="G13" s="277"/>
      <c r="H13" s="326"/>
      <c r="I13" s="326"/>
    </row>
    <row r="14" spans="1:9" ht="15.75">
      <c r="A14" s="259" t="s">
        <v>10</v>
      </c>
      <c r="B14" s="348"/>
      <c r="C14" s="348"/>
      <c r="D14" s="348"/>
      <c r="E14" s="348"/>
      <c r="F14" s="348"/>
      <c r="G14" s="277"/>
      <c r="H14" s="326"/>
      <c r="I14" s="326"/>
    </row>
    <row r="15" spans="1:9" ht="19.5">
      <c r="A15" s="349" t="s">
        <v>11</v>
      </c>
      <c r="B15" s="350"/>
      <c r="C15" s="350"/>
      <c r="D15" s="322" t="str">
        <f>+[1]OTCHET!D15</f>
        <v>ФИНАНСОВО-ПРАВНА ФОРМА</v>
      </c>
      <c r="E15" s="278">
        <f>[1]OTCHET!E15</f>
        <v>33</v>
      </c>
      <c r="F15" s="348"/>
      <c r="G15" s="351"/>
      <c r="H15" s="351"/>
      <c r="I15" s="352"/>
    </row>
    <row r="16" spans="1:9" ht="16.5" thickBot="1">
      <c r="A16" s="353"/>
      <c r="B16" s="353"/>
      <c r="C16" s="353"/>
      <c r="D16" s="354"/>
      <c r="E16" s="354"/>
      <c r="F16" s="354"/>
      <c r="G16" s="354"/>
      <c r="H16" s="354"/>
      <c r="I16" s="355" t="s">
        <v>13</v>
      </c>
    </row>
    <row r="17" spans="1:9" ht="15.75">
      <c r="A17" s="356"/>
      <c r="B17" s="357" t="s">
        <v>14</v>
      </c>
      <c r="C17" s="357"/>
      <c r="D17" s="329" t="s">
        <v>15</v>
      </c>
      <c r="E17" s="358" t="s">
        <v>16</v>
      </c>
      <c r="F17" s="359" t="s">
        <v>17</v>
      </c>
      <c r="G17" s="262"/>
      <c r="H17" s="360"/>
      <c r="I17" s="264"/>
    </row>
    <row r="18" spans="1:9" ht="94.5">
      <c r="A18" s="361" t="s">
        <v>18</v>
      </c>
      <c r="B18" s="362"/>
      <c r="C18" s="362"/>
      <c r="D18" s="330"/>
      <c r="E18" s="363"/>
      <c r="F18" s="364" t="s">
        <v>19</v>
      </c>
      <c r="G18" s="365" t="s">
        <v>20</v>
      </c>
      <c r="H18" s="365" t="s">
        <v>21</v>
      </c>
      <c r="I18" s="366" t="s">
        <v>22</v>
      </c>
    </row>
    <row r="19" spans="1:9" ht="15.75">
      <c r="A19" s="367"/>
      <c r="B19" s="367"/>
      <c r="C19" s="367"/>
      <c r="D19" s="368"/>
      <c r="E19" s="368"/>
      <c r="F19" s="369"/>
      <c r="G19" s="370"/>
      <c r="H19" s="370"/>
      <c r="I19" s="371"/>
    </row>
    <row r="20" spans="1:9" ht="15.75">
      <c r="A20" s="372" t="s">
        <v>23</v>
      </c>
      <c r="B20" s="373"/>
      <c r="C20" s="373"/>
      <c r="D20" s="374" t="s">
        <v>24</v>
      </c>
      <c r="E20" s="374" t="s">
        <v>25</v>
      </c>
      <c r="F20" s="375" t="s">
        <v>26</v>
      </c>
      <c r="G20" s="376" t="s">
        <v>27</v>
      </c>
      <c r="H20" s="376" t="s">
        <v>28</v>
      </c>
      <c r="I20" s="377" t="s">
        <v>29</v>
      </c>
    </row>
    <row r="21" spans="1:9" ht="15.75">
      <c r="A21" s="378"/>
      <c r="B21" s="378"/>
      <c r="C21" s="378"/>
      <c r="D21" s="379"/>
      <c r="E21" s="379"/>
      <c r="F21" s="380"/>
      <c r="G21" s="381"/>
      <c r="H21" s="381"/>
      <c r="I21" s="382"/>
    </row>
    <row r="22" spans="1:9" ht="19.5" thickBot="1">
      <c r="A22" s="383" t="s">
        <v>30</v>
      </c>
      <c r="B22" s="384" t="s">
        <v>31</v>
      </c>
      <c r="C22" s="385"/>
      <c r="D22" s="386">
        <f t="shared" ref="D22:I22" si="0">+D23+D25+D36+D37</f>
        <v>0</v>
      </c>
      <c r="E22" s="386">
        <f t="shared" si="0"/>
        <v>0</v>
      </c>
      <c r="F22" s="387">
        <f t="shared" si="0"/>
        <v>0</v>
      </c>
      <c r="G22" s="388">
        <f t="shared" si="0"/>
        <v>0</v>
      </c>
      <c r="H22" s="388">
        <f t="shared" si="0"/>
        <v>0</v>
      </c>
      <c r="I22" s="389">
        <f t="shared" si="0"/>
        <v>0</v>
      </c>
    </row>
    <row r="23" spans="1:9" ht="16.5" thickTop="1">
      <c r="A23" s="390" t="s">
        <v>32</v>
      </c>
      <c r="B23" s="390" t="s">
        <v>33</v>
      </c>
      <c r="C23" s="390"/>
      <c r="D23" s="391">
        <f>[1]OTCHET!D22+[1]OTCHET!D28+[1]OTCHET!D33+[1]OTCHET!D39+[1]OTCHET!D47+[1]OTCHET!D52+[1]OTCHET!D58+[1]OTCHET!D61+[1]OTCHET!D64+[1]OTCHET!D65+[1]OTCHET!D72+[1]OTCHET!D73</f>
        <v>0</v>
      </c>
      <c r="E23" s="391">
        <f t="shared" ref="E23:E88" si="1">+F23+G23+H23+I23</f>
        <v>0</v>
      </c>
      <c r="F23" s="392">
        <f>[1]OTCHET!F22+[1]OTCHET!F28+[1]OTCHET!F33+[1]OTCHET!F39+[1]OTCHET!F47+[1]OTCHET!F52+[1]OTCHET!F58+[1]OTCHET!F61+[1]OTCHET!F64+[1]OTCHET!F65+[1]OTCHET!F72+[1]OTCHET!F73</f>
        <v>0</v>
      </c>
      <c r="G23" s="393">
        <f>[1]OTCHET!G22+[1]OTCHET!G28+[1]OTCHET!G33+[1]OTCHET!G39+[1]OTCHET!G47+[1]OTCHET!G52+[1]OTCHET!G58+[1]OTCHET!G61+[1]OTCHET!G64+[1]OTCHET!G65+[1]OTCHET!G72+[1]OTCHET!G73</f>
        <v>0</v>
      </c>
      <c r="H23" s="393">
        <f>[1]OTCHET!H22+[1]OTCHET!H28+[1]OTCHET!H33+[1]OTCHET!H39+[1]OTCHET!H47+[1]OTCHET!H52+[1]OTCHET!H58+[1]OTCHET!H61+[1]OTCHET!H64+[1]OTCHET!H65+[1]OTCHET!H72+[1]OTCHET!H73</f>
        <v>0</v>
      </c>
      <c r="I23" s="394">
        <f>[1]OTCHET!I22+[1]OTCHET!I28+[1]OTCHET!I33+[1]OTCHET!I39+[1]OTCHET!I47+[1]OTCHET!I52+[1]OTCHET!I58+[1]OTCHET!I61+[1]OTCHET!I64+[1]OTCHET!I65+[1]OTCHET!I72+[1]OTCHET!I73</f>
        <v>0</v>
      </c>
    </row>
    <row r="24" spans="1:9" ht="15.75">
      <c r="A24" s="395" t="s">
        <v>34</v>
      </c>
      <c r="B24" s="395" t="s">
        <v>35</v>
      </c>
      <c r="C24" s="395"/>
      <c r="D24" s="396"/>
      <c r="E24" s="396">
        <f t="shared" si="1"/>
        <v>0</v>
      </c>
      <c r="F24" s="397"/>
      <c r="G24" s="398"/>
      <c r="H24" s="398"/>
      <c r="I24" s="399"/>
    </row>
    <row r="25" spans="1:9" ht="15.75">
      <c r="A25" s="400" t="s">
        <v>36</v>
      </c>
      <c r="B25" s="400" t="s">
        <v>37</v>
      </c>
      <c r="C25" s="400"/>
      <c r="D25" s="401">
        <f>+D26+D30+D31+D32+D33</f>
        <v>0</v>
      </c>
      <c r="E25" s="401">
        <f>+E26+E30+E31+E32+E33</f>
        <v>0</v>
      </c>
      <c r="F25" s="402">
        <f t="shared" ref="F25:I25" si="2">+F26+F30+F31+F32+F33</f>
        <v>0</v>
      </c>
      <c r="G25" s="403">
        <f>+G26+G30+G31+G32+G33</f>
        <v>0</v>
      </c>
      <c r="H25" s="403">
        <f>+H26+H30+H31+H32+H33</f>
        <v>0</v>
      </c>
      <c r="I25" s="404">
        <f>+I26+I30+I31+I32+I33</f>
        <v>0</v>
      </c>
    </row>
    <row r="26" spans="1:9" ht="15.75">
      <c r="A26" s="405" t="s">
        <v>38</v>
      </c>
      <c r="B26" s="405" t="s">
        <v>39</v>
      </c>
      <c r="C26" s="405"/>
      <c r="D26" s="406">
        <f>[1]OTCHET!D74</f>
        <v>0</v>
      </c>
      <c r="E26" s="406">
        <f t="shared" si="1"/>
        <v>0</v>
      </c>
      <c r="F26" s="407">
        <f>[1]OTCHET!F74</f>
        <v>0</v>
      </c>
      <c r="G26" s="408">
        <f>[1]OTCHET!G74</f>
        <v>0</v>
      </c>
      <c r="H26" s="408">
        <f>[1]OTCHET!H74</f>
        <v>0</v>
      </c>
      <c r="I26" s="409">
        <f>[1]OTCHET!I74</f>
        <v>0</v>
      </c>
    </row>
    <row r="27" spans="1:9" ht="15.75">
      <c r="A27" s="410" t="s">
        <v>40</v>
      </c>
      <c r="B27" s="411" t="s">
        <v>41</v>
      </c>
      <c r="C27" s="410"/>
      <c r="D27" s="412" t="str">
        <f>[1]OTCHET!D75</f>
        <v>вноски от приходи на държавни (общински) предприятия и институции</v>
      </c>
      <c r="E27" s="412">
        <f t="shared" si="1"/>
        <v>0</v>
      </c>
      <c r="F27" s="413">
        <f>[1]OTCHET!F75</f>
        <v>0</v>
      </c>
      <c r="G27" s="414">
        <f>[1]OTCHET!G75</f>
        <v>0</v>
      </c>
      <c r="H27" s="414">
        <f>[1]OTCHET!H75</f>
        <v>0</v>
      </c>
      <c r="I27" s="415">
        <f>[1]OTCHET!I75</f>
        <v>0</v>
      </c>
    </row>
    <row r="28" spans="1:9" ht="15.75">
      <c r="A28" s="416" t="s">
        <v>42</v>
      </c>
      <c r="B28" s="417" t="s">
        <v>43</v>
      </c>
      <c r="C28" s="416"/>
      <c r="D28" s="418" t="str">
        <f>[1]OTCHET!D77</f>
        <v>нетни приходи от продажби на услуги, стоки и продукция</v>
      </c>
      <c r="E28" s="418">
        <f t="shared" si="1"/>
        <v>0</v>
      </c>
      <c r="F28" s="419">
        <f>[1]OTCHET!F77</f>
        <v>0</v>
      </c>
      <c r="G28" s="420">
        <f>[1]OTCHET!G77</f>
        <v>0</v>
      </c>
      <c r="H28" s="420">
        <f>[1]OTCHET!H77</f>
        <v>0</v>
      </c>
      <c r="I28" s="421">
        <f>[1]OTCHET!I77</f>
        <v>0</v>
      </c>
    </row>
    <row r="29" spans="1:9" ht="15.75">
      <c r="A29" s="422" t="s">
        <v>44</v>
      </c>
      <c r="B29" s="423" t="s">
        <v>45</v>
      </c>
      <c r="C29" s="422"/>
      <c r="D29" s="424" t="e">
        <f>+[1]OTCHET!D78+[1]OTCHET!D79</f>
        <v>#VALUE!</v>
      </c>
      <c r="E29" s="424">
        <f t="shared" si="1"/>
        <v>0</v>
      </c>
      <c r="F29" s="425">
        <f>+[1]OTCHET!F78+[1]OTCHET!F79</f>
        <v>0</v>
      </c>
      <c r="G29" s="426">
        <f>+[1]OTCHET!G78+[1]OTCHET!G79</f>
        <v>0</v>
      </c>
      <c r="H29" s="426">
        <f>+[1]OTCHET!H78+[1]OTCHET!H79</f>
        <v>0</v>
      </c>
      <c r="I29" s="427">
        <f>+[1]OTCHET!I78+[1]OTCHET!I79</f>
        <v>0</v>
      </c>
    </row>
    <row r="30" spans="1:9" ht="15.75">
      <c r="A30" s="428" t="s">
        <v>46</v>
      </c>
      <c r="B30" s="428" t="s">
        <v>47</v>
      </c>
      <c r="C30" s="428"/>
      <c r="D30" s="429">
        <f>[1]OTCHET!D90+[1]OTCHET!D93+[1]OTCHET!D94</f>
        <v>0</v>
      </c>
      <c r="E30" s="429">
        <f t="shared" si="1"/>
        <v>0</v>
      </c>
      <c r="F30" s="430">
        <f>[1]OTCHET!F90+[1]OTCHET!F93+[1]OTCHET!F94</f>
        <v>0</v>
      </c>
      <c r="G30" s="431">
        <f>[1]OTCHET!G90+[1]OTCHET!G93+[1]OTCHET!G94</f>
        <v>0</v>
      </c>
      <c r="H30" s="431">
        <f>[1]OTCHET!H90+[1]OTCHET!H93+[1]OTCHET!H94</f>
        <v>0</v>
      </c>
      <c r="I30" s="432">
        <f>[1]OTCHET!I90+[1]OTCHET!I93+[1]OTCHET!I94</f>
        <v>0</v>
      </c>
    </row>
    <row r="31" spans="1:9" ht="15.75">
      <c r="A31" s="433" t="s">
        <v>48</v>
      </c>
      <c r="B31" s="433" t="s">
        <v>49</v>
      </c>
      <c r="C31" s="433"/>
      <c r="D31" s="434">
        <f>[1]OTCHET!D108</f>
        <v>0</v>
      </c>
      <c r="E31" s="434">
        <f t="shared" si="1"/>
        <v>0</v>
      </c>
      <c r="F31" s="435">
        <f>[1]OTCHET!F108</f>
        <v>0</v>
      </c>
      <c r="G31" s="436">
        <f>[1]OTCHET!G108</f>
        <v>0</v>
      </c>
      <c r="H31" s="436">
        <f>[1]OTCHET!H108</f>
        <v>0</v>
      </c>
      <c r="I31" s="437">
        <f>[1]OTCHET!I108</f>
        <v>0</v>
      </c>
    </row>
    <row r="32" spans="1:9" ht="15.75">
      <c r="A32" s="433" t="s">
        <v>50</v>
      </c>
      <c r="B32" s="433" t="s">
        <v>51</v>
      </c>
      <c r="C32" s="433"/>
      <c r="D32" s="434">
        <f>[1]OTCHET!D112+[1]OTCHET!D121+[1]OTCHET!D137+[1]OTCHET!D138</f>
        <v>0</v>
      </c>
      <c r="E32" s="434">
        <f t="shared" si="1"/>
        <v>0</v>
      </c>
      <c r="F32" s="435">
        <f>[1]OTCHET!F112+[1]OTCHET!F121+[1]OTCHET!F137+[1]OTCHET!F138</f>
        <v>0</v>
      </c>
      <c r="G32" s="436">
        <f>[1]OTCHET!G112+[1]OTCHET!G121+[1]OTCHET!G137+[1]OTCHET!G138</f>
        <v>0</v>
      </c>
      <c r="H32" s="436">
        <f>[1]OTCHET!H112+[1]OTCHET!H121+[1]OTCHET!H137+[1]OTCHET!H138</f>
        <v>0</v>
      </c>
      <c r="I32" s="437">
        <f>[1]OTCHET!I112+[1]OTCHET!I121+[1]OTCHET!I137+[1]OTCHET!I138</f>
        <v>0</v>
      </c>
    </row>
    <row r="33" spans="1:9" ht="15.75">
      <c r="A33" s="438" t="s">
        <v>52</v>
      </c>
      <c r="B33" s="439" t="s">
        <v>53</v>
      </c>
      <c r="C33" s="438"/>
      <c r="D33" s="396">
        <f>[1]OTCHET!D125</f>
        <v>0</v>
      </c>
      <c r="E33" s="396">
        <f t="shared" si="1"/>
        <v>0</v>
      </c>
      <c r="F33" s="397">
        <f>[1]OTCHET!F125</f>
        <v>0</v>
      </c>
      <c r="G33" s="398">
        <f>[1]OTCHET!G125</f>
        <v>0</v>
      </c>
      <c r="H33" s="398">
        <f>[1]OTCHET!H125</f>
        <v>0</v>
      </c>
      <c r="I33" s="399">
        <f>[1]OTCHET!I125</f>
        <v>0</v>
      </c>
    </row>
    <row r="34" spans="1:9" ht="16.5" thickBot="1">
      <c r="A34" s="440"/>
      <c r="B34" s="441"/>
      <c r="C34" s="441"/>
      <c r="D34" s="442"/>
      <c r="E34" s="442">
        <f t="shared" si="1"/>
        <v>0</v>
      </c>
      <c r="F34" s="443"/>
      <c r="G34" s="444"/>
      <c r="H34" s="444"/>
      <c r="I34" s="445"/>
    </row>
    <row r="35" spans="1:9" ht="15.75">
      <c r="A35" s="446"/>
      <c r="B35" s="446"/>
      <c r="C35" s="446"/>
      <c r="D35" s="447"/>
      <c r="E35" s="447">
        <f t="shared" si="1"/>
        <v>0</v>
      </c>
      <c r="F35" s="448"/>
      <c r="G35" s="449"/>
      <c r="H35" s="449"/>
      <c r="I35" s="450"/>
    </row>
    <row r="36" spans="1:9" ht="15.75">
      <c r="A36" s="451" t="s">
        <v>54</v>
      </c>
      <c r="B36" s="451" t="s">
        <v>55</v>
      </c>
      <c r="C36" s="451"/>
      <c r="D36" s="452">
        <f>+[1]OTCHET!D139</f>
        <v>0</v>
      </c>
      <c r="E36" s="452">
        <f t="shared" si="1"/>
        <v>0</v>
      </c>
      <c r="F36" s="453">
        <f>+[1]OTCHET!F139</f>
        <v>0</v>
      </c>
      <c r="G36" s="454">
        <f>+[1]OTCHET!G139</f>
        <v>0</v>
      </c>
      <c r="H36" s="454">
        <f>+[1]OTCHET!H139</f>
        <v>0</v>
      </c>
      <c r="I36" s="455">
        <f>+[1]OTCHET!I139</f>
        <v>0</v>
      </c>
    </row>
    <row r="37" spans="1:9" ht="15.75">
      <c r="A37" s="456" t="s">
        <v>56</v>
      </c>
      <c r="B37" s="456" t="s">
        <v>57</v>
      </c>
      <c r="C37" s="456"/>
      <c r="D37" s="457">
        <f>[1]OTCHET!D142+[1]OTCHET!D151+[1]OTCHET!D160</f>
        <v>0</v>
      </c>
      <c r="E37" s="457">
        <f t="shared" si="1"/>
        <v>0</v>
      </c>
      <c r="F37" s="458">
        <f>[1]OTCHET!F142+[1]OTCHET!F151+[1]OTCHET!F160</f>
        <v>0</v>
      </c>
      <c r="G37" s="459">
        <f>[1]OTCHET!G142+[1]OTCHET!G151+[1]OTCHET!G160</f>
        <v>0</v>
      </c>
      <c r="H37" s="459">
        <f>[1]OTCHET!H142+[1]OTCHET!H151+[1]OTCHET!H160</f>
        <v>0</v>
      </c>
      <c r="I37" s="460">
        <f>[1]OTCHET!I142+[1]OTCHET!I151+[1]OTCHET!I160</f>
        <v>0</v>
      </c>
    </row>
    <row r="38" spans="1:9" ht="19.5" thickBot="1">
      <c r="A38" s="461" t="s">
        <v>58</v>
      </c>
      <c r="B38" s="462" t="s">
        <v>59</v>
      </c>
      <c r="C38" s="463"/>
      <c r="D38" s="464">
        <f t="shared" ref="D38:I38" si="3">D39+D43+D44+D46+SUM(D48:D52)+D55</f>
        <v>0</v>
      </c>
      <c r="E38" s="464">
        <f t="shared" si="3"/>
        <v>0</v>
      </c>
      <c r="F38" s="465">
        <f t="shared" si="3"/>
        <v>0</v>
      </c>
      <c r="G38" s="466">
        <f t="shared" si="3"/>
        <v>0</v>
      </c>
      <c r="H38" s="466">
        <f t="shared" si="3"/>
        <v>0</v>
      </c>
      <c r="I38" s="467">
        <f t="shared" si="3"/>
        <v>0</v>
      </c>
    </row>
    <row r="39" spans="1:9" ht="16.5" thickTop="1">
      <c r="A39" s="468" t="s">
        <v>60</v>
      </c>
      <c r="B39" s="469" t="s">
        <v>61</v>
      </c>
      <c r="C39" s="468"/>
      <c r="D39" s="470">
        <f t="shared" ref="D39:I39" si="4">SUM(D40:D42)</f>
        <v>0</v>
      </c>
      <c r="E39" s="470">
        <f t="shared" si="4"/>
        <v>0</v>
      </c>
      <c r="F39" s="471">
        <f t="shared" si="4"/>
        <v>0</v>
      </c>
      <c r="G39" s="472">
        <f t="shared" si="4"/>
        <v>0</v>
      </c>
      <c r="H39" s="472">
        <f t="shared" si="4"/>
        <v>0</v>
      </c>
      <c r="I39" s="473">
        <f t="shared" si="4"/>
        <v>0</v>
      </c>
    </row>
    <row r="40" spans="1:9" ht="15.75">
      <c r="A40" s="474" t="s">
        <v>62</v>
      </c>
      <c r="B40" s="475" t="s">
        <v>61</v>
      </c>
      <c r="C40" s="476"/>
      <c r="D40" s="318">
        <f>[1]OTCHET!D187</f>
        <v>0</v>
      </c>
      <c r="E40" s="318">
        <f t="shared" si="1"/>
        <v>0</v>
      </c>
      <c r="F40" s="315">
        <f>[1]OTCHET!F187</f>
        <v>0</v>
      </c>
      <c r="G40" s="302">
        <f>[1]OTCHET!G187</f>
        <v>0</v>
      </c>
      <c r="H40" s="302">
        <f>[1]OTCHET!H187</f>
        <v>0</v>
      </c>
      <c r="I40" s="303">
        <f>[1]OTCHET!I187</f>
        <v>0</v>
      </c>
    </row>
    <row r="41" spans="1:9" ht="15.75">
      <c r="A41" s="477" t="s">
        <v>63</v>
      </c>
      <c r="B41" s="478" t="s">
        <v>64</v>
      </c>
      <c r="C41" s="479"/>
      <c r="D41" s="319">
        <f>[1]OTCHET!D190</f>
        <v>0</v>
      </c>
      <c r="E41" s="319">
        <f t="shared" si="1"/>
        <v>0</v>
      </c>
      <c r="F41" s="316">
        <f>[1]OTCHET!F190</f>
        <v>0</v>
      </c>
      <c r="G41" s="306">
        <f>[1]OTCHET!G190</f>
        <v>0</v>
      </c>
      <c r="H41" s="306">
        <f>[1]OTCHET!H190</f>
        <v>0</v>
      </c>
      <c r="I41" s="307">
        <f>[1]OTCHET!I190</f>
        <v>0</v>
      </c>
    </row>
    <row r="42" spans="1:9" ht="15.75">
      <c r="A42" s="480" t="s">
        <v>65</v>
      </c>
      <c r="B42" s="481" t="s">
        <v>66</v>
      </c>
      <c r="C42" s="482"/>
      <c r="D42" s="320">
        <f>+[1]OTCHET!D196+[1]OTCHET!D204</f>
        <v>0</v>
      </c>
      <c r="E42" s="320">
        <f t="shared" si="1"/>
        <v>0</v>
      </c>
      <c r="F42" s="317">
        <f>+[1]OTCHET!F196+[1]OTCHET!F204</f>
        <v>0</v>
      </c>
      <c r="G42" s="310">
        <f>+[1]OTCHET!G196+[1]OTCHET!G204</f>
        <v>0</v>
      </c>
      <c r="H42" s="310">
        <f>+[1]OTCHET!H196+[1]OTCHET!H204</f>
        <v>0</v>
      </c>
      <c r="I42" s="311">
        <f>+[1]OTCHET!I196+[1]OTCHET!I204</f>
        <v>0</v>
      </c>
    </row>
    <row r="43" spans="1:9" ht="15.75">
      <c r="A43" s="483" t="s">
        <v>67</v>
      </c>
      <c r="B43" s="484" t="s">
        <v>68</v>
      </c>
      <c r="C43" s="483"/>
      <c r="D43" s="485">
        <f>+[1]OTCHET!D205+[1]OTCHET!D223+[1]OTCHET!D271</f>
        <v>0</v>
      </c>
      <c r="E43" s="485">
        <f t="shared" si="1"/>
        <v>0</v>
      </c>
      <c r="F43" s="486">
        <f>+[1]OTCHET!F205+[1]OTCHET!F223+[1]OTCHET!F271</f>
        <v>0</v>
      </c>
      <c r="G43" s="487">
        <f>+[1]OTCHET!G205+[1]OTCHET!G223+[1]OTCHET!G271</f>
        <v>0</v>
      </c>
      <c r="H43" s="487">
        <f>+[1]OTCHET!H205+[1]OTCHET!H223+[1]OTCHET!H271</f>
        <v>0</v>
      </c>
      <c r="I43" s="488">
        <f>+[1]OTCHET!I205+[1]OTCHET!I223+[1]OTCHET!I271</f>
        <v>0</v>
      </c>
    </row>
    <row r="44" spans="1:9" ht="15.75">
      <c r="A44" s="489" t="s">
        <v>69</v>
      </c>
      <c r="B44" s="395" t="s">
        <v>70</v>
      </c>
      <c r="C44" s="489"/>
      <c r="D44" s="396">
        <f>+[1]OTCHET!D227+[1]OTCHET!D233+[1]OTCHET!D236+[1]OTCHET!D237+[1]OTCHET!D238+[1]OTCHET!D239+[1]OTCHET!D240</f>
        <v>0</v>
      </c>
      <c r="E44" s="396">
        <f t="shared" si="1"/>
        <v>0</v>
      </c>
      <c r="F44" s="397">
        <f>+[1]OTCHET!F227+[1]OTCHET!F233+[1]OTCHET!F236+[1]OTCHET!F237+[1]OTCHET!F238+[1]OTCHET!F239+[1]OTCHET!F240</f>
        <v>0</v>
      </c>
      <c r="G44" s="398">
        <f>+[1]OTCHET!G227+[1]OTCHET!G233+[1]OTCHET!G236+[1]OTCHET!G237+[1]OTCHET!G238+[1]OTCHET!G239+[1]OTCHET!G240</f>
        <v>0</v>
      </c>
      <c r="H44" s="398">
        <f>+[1]OTCHET!H227+[1]OTCHET!H233+[1]OTCHET!H236+[1]OTCHET!H237+[1]OTCHET!H238+[1]OTCHET!H239+[1]OTCHET!H240</f>
        <v>0</v>
      </c>
      <c r="I44" s="399">
        <f>+[1]OTCHET!I227+[1]OTCHET!I233+[1]OTCHET!I236+[1]OTCHET!I237+[1]OTCHET!I238+[1]OTCHET!I239+[1]OTCHET!I240</f>
        <v>0</v>
      </c>
    </row>
    <row r="45" spans="1:9" ht="15.75">
      <c r="A45" s="490" t="s">
        <v>71</v>
      </c>
      <c r="B45" s="490" t="s">
        <v>72</v>
      </c>
      <c r="C45" s="490"/>
      <c r="D45" s="491" t="e">
        <f>+[1]OTCHET!D236+[1]OTCHET!D237+[1]OTCHET!D238+[1]OTCHET!D239+[1]OTCHET!D243+[1]OTCHET!D244+[1]OTCHET!D248</f>
        <v>#VALUE!</v>
      </c>
      <c r="E45" s="491">
        <f t="shared" si="1"/>
        <v>0</v>
      </c>
      <c r="F45" s="492">
        <f>+[1]OTCHET!F236+[1]OTCHET!F237+[1]OTCHET!F238+[1]OTCHET!F239+[1]OTCHET!F243+[1]OTCHET!F244+[1]OTCHET!F248</f>
        <v>0</v>
      </c>
      <c r="G45" s="493">
        <f>+[1]OTCHET!G236+[1]OTCHET!G237+[1]OTCHET!G238+[1]OTCHET!G239+[1]OTCHET!G243+[1]OTCHET!G244+[1]OTCHET!G248</f>
        <v>0</v>
      </c>
      <c r="H45" s="3">
        <f>+[1]OTCHET!H236+[1]OTCHET!H237+[1]OTCHET!H238+[1]OTCHET!H239+[1]OTCHET!H243+[1]OTCHET!H244+[1]OTCHET!H248</f>
        <v>0</v>
      </c>
      <c r="I45" s="494">
        <f>+[1]OTCHET!I236+[1]OTCHET!I237+[1]OTCHET!I238+[1]OTCHET!I239+[1]OTCHET!I243+[1]OTCHET!I244+[1]OTCHET!I248</f>
        <v>0</v>
      </c>
    </row>
    <row r="46" spans="1:9" ht="15.75">
      <c r="A46" s="483" t="s">
        <v>73</v>
      </c>
      <c r="B46" s="484" t="s">
        <v>74</v>
      </c>
      <c r="C46" s="483"/>
      <c r="D46" s="485">
        <f>+[1]OTCHET!D255+[1]OTCHET!D256+[1]OTCHET!D257+[1]OTCHET!D258</f>
        <v>0</v>
      </c>
      <c r="E46" s="485">
        <f t="shared" si="1"/>
        <v>0</v>
      </c>
      <c r="F46" s="486">
        <f>+[1]OTCHET!F255+[1]OTCHET!F256+[1]OTCHET!F257+[1]OTCHET!F258</f>
        <v>0</v>
      </c>
      <c r="G46" s="487">
        <f>+[1]OTCHET!G255+[1]OTCHET!G256+[1]OTCHET!G257+[1]OTCHET!G258</f>
        <v>0</v>
      </c>
      <c r="H46" s="487">
        <f>+[1]OTCHET!H255+[1]OTCHET!H256+[1]OTCHET!H257+[1]OTCHET!H258</f>
        <v>0</v>
      </c>
      <c r="I46" s="488">
        <f>+[1]OTCHET!I255+[1]OTCHET!I256+[1]OTCHET!I257+[1]OTCHET!I258</f>
        <v>0</v>
      </c>
    </row>
    <row r="47" spans="1:9" ht="15.75">
      <c r="A47" s="490" t="s">
        <v>75</v>
      </c>
      <c r="B47" s="490" t="s">
        <v>76</v>
      </c>
      <c r="C47" s="490"/>
      <c r="D47" s="491">
        <f>+[1]OTCHET!D256</f>
        <v>0</v>
      </c>
      <c r="E47" s="491">
        <f t="shared" si="1"/>
        <v>0</v>
      </c>
      <c r="F47" s="492">
        <f>+[1]OTCHET!F256</f>
        <v>0</v>
      </c>
      <c r="G47" s="493">
        <f>+[1]OTCHET!G256</f>
        <v>0</v>
      </c>
      <c r="H47" s="3">
        <f>+[1]OTCHET!H256</f>
        <v>0</v>
      </c>
      <c r="I47" s="494">
        <f>+[1]OTCHET!I256</f>
        <v>0</v>
      </c>
    </row>
    <row r="48" spans="1:9" ht="15.75">
      <c r="A48" s="495" t="s">
        <v>77</v>
      </c>
      <c r="B48" s="495" t="s">
        <v>78</v>
      </c>
      <c r="C48" s="496"/>
      <c r="D48" s="434">
        <f>+[1]OTCHET!D265+[1]OTCHET!D269+[1]OTCHET!D270</f>
        <v>0</v>
      </c>
      <c r="E48" s="434">
        <f t="shared" si="1"/>
        <v>0</v>
      </c>
      <c r="F48" s="430">
        <f>+[1]OTCHET!F265+[1]OTCHET!F269+[1]OTCHET!F270</f>
        <v>0</v>
      </c>
      <c r="G48" s="431">
        <f>+[1]OTCHET!G265+[1]OTCHET!G269+[1]OTCHET!G270</f>
        <v>0</v>
      </c>
      <c r="H48" s="431">
        <f>+[1]OTCHET!H265+[1]OTCHET!H269+[1]OTCHET!H270</f>
        <v>0</v>
      </c>
      <c r="I48" s="432">
        <f>+[1]OTCHET!I265+[1]OTCHET!I269+[1]OTCHET!I270</f>
        <v>0</v>
      </c>
    </row>
    <row r="49" spans="1:9" ht="15.75">
      <c r="A49" s="495" t="s">
        <v>79</v>
      </c>
      <c r="B49" s="495" t="s">
        <v>80</v>
      </c>
      <c r="C49" s="496"/>
      <c r="D49" s="434">
        <f>[1]OTCHET!D275+[1]OTCHET!D276+[1]OTCHET!D284+[1]OTCHET!D287</f>
        <v>0</v>
      </c>
      <c r="E49" s="434">
        <f t="shared" si="1"/>
        <v>0</v>
      </c>
      <c r="F49" s="435">
        <f>[1]OTCHET!F275+[1]OTCHET!F276+[1]OTCHET!F284+[1]OTCHET!F287</f>
        <v>0</v>
      </c>
      <c r="G49" s="436">
        <f>[1]OTCHET!G275+[1]OTCHET!G276+[1]OTCHET!G284+[1]OTCHET!G287</f>
        <v>0</v>
      </c>
      <c r="H49" s="436">
        <f>[1]OTCHET!H275+[1]OTCHET!H276+[1]OTCHET!H284+[1]OTCHET!H287</f>
        <v>0</v>
      </c>
      <c r="I49" s="437">
        <f>[1]OTCHET!I275+[1]OTCHET!I276+[1]OTCHET!I284+[1]OTCHET!I287</f>
        <v>0</v>
      </c>
    </row>
    <row r="50" spans="1:9" ht="15.75">
      <c r="A50" s="495" t="s">
        <v>81</v>
      </c>
      <c r="B50" s="495" t="s">
        <v>82</v>
      </c>
      <c r="C50" s="495"/>
      <c r="D50" s="434">
        <f>+[1]OTCHET!D288</f>
        <v>0</v>
      </c>
      <c r="E50" s="434">
        <f t="shared" si="1"/>
        <v>0</v>
      </c>
      <c r="F50" s="435">
        <f>+[1]OTCHET!F288</f>
        <v>0</v>
      </c>
      <c r="G50" s="436">
        <f>+[1]OTCHET!G288</f>
        <v>0</v>
      </c>
      <c r="H50" s="436">
        <f>+[1]OTCHET!H288</f>
        <v>0</v>
      </c>
      <c r="I50" s="437">
        <f>+[1]OTCHET!I288</f>
        <v>0</v>
      </c>
    </row>
    <row r="51" spans="1:9" ht="15.75">
      <c r="A51" s="489" t="s">
        <v>83</v>
      </c>
      <c r="B51" s="497" t="s">
        <v>84</v>
      </c>
      <c r="C51" s="395"/>
      <c r="D51" s="396">
        <f>+[1]OTCHET!D272</f>
        <v>0</v>
      </c>
      <c r="E51" s="396">
        <f>+F51+G51+H51+I51</f>
        <v>0</v>
      </c>
      <c r="F51" s="397">
        <f>+[1]OTCHET!F272</f>
        <v>0</v>
      </c>
      <c r="G51" s="398">
        <f>+[1]OTCHET!G272</f>
        <v>0</v>
      </c>
      <c r="H51" s="398">
        <f>+[1]OTCHET!H272</f>
        <v>0</v>
      </c>
      <c r="I51" s="399">
        <f>+[1]OTCHET!I272</f>
        <v>0</v>
      </c>
    </row>
    <row r="52" spans="1:9" ht="15.75">
      <c r="A52" s="489" t="s">
        <v>85</v>
      </c>
      <c r="B52" s="497" t="s">
        <v>84</v>
      </c>
      <c r="C52" s="395"/>
      <c r="D52" s="396">
        <f>+[1]OTCHET!D293</f>
        <v>0</v>
      </c>
      <c r="E52" s="396">
        <f t="shared" si="1"/>
        <v>0</v>
      </c>
      <c r="F52" s="397">
        <f>+[1]OTCHET!F293</f>
        <v>0</v>
      </c>
      <c r="G52" s="398">
        <f>+[1]OTCHET!G293</f>
        <v>0</v>
      </c>
      <c r="H52" s="398">
        <f>+[1]OTCHET!H293</f>
        <v>0</v>
      </c>
      <c r="I52" s="399">
        <f>+[1]OTCHET!I293</f>
        <v>0</v>
      </c>
    </row>
    <row r="53" spans="1:9" ht="15.75">
      <c r="A53" s="498" t="s">
        <v>86</v>
      </c>
      <c r="B53" s="498" t="s">
        <v>87</v>
      </c>
      <c r="C53" s="499"/>
      <c r="D53" s="500" t="str">
        <f>[1]OTCHET!D294</f>
        <v>плащания за попълване на държавния резерв</v>
      </c>
      <c r="E53" s="500">
        <f t="shared" si="1"/>
        <v>0</v>
      </c>
      <c r="F53" s="501">
        <f>[1]OTCHET!F294</f>
        <v>0</v>
      </c>
      <c r="G53" s="502">
        <f>[1]OTCHET!G294</f>
        <v>0</v>
      </c>
      <c r="H53" s="502">
        <f>[1]OTCHET!H294</f>
        <v>0</v>
      </c>
      <c r="I53" s="503">
        <f>[1]OTCHET!I294</f>
        <v>0</v>
      </c>
    </row>
    <row r="54" spans="1:9" ht="15.75">
      <c r="A54" s="504" t="s">
        <v>88</v>
      </c>
      <c r="B54" s="505" t="s">
        <v>89</v>
      </c>
      <c r="C54" s="506"/>
      <c r="D54" s="507" t="str">
        <f>[1]OTCHET!D296</f>
        <v>постъпления от продажба на държавния резерв (-)</v>
      </c>
      <c r="E54" s="507">
        <f t="shared" si="1"/>
        <v>0</v>
      </c>
      <c r="F54" s="508">
        <f>[1]OTCHET!F296</f>
        <v>0</v>
      </c>
      <c r="G54" s="509">
        <f>[1]OTCHET!G296</f>
        <v>0</v>
      </c>
      <c r="H54" s="509">
        <f>[1]OTCHET!H296</f>
        <v>0</v>
      </c>
      <c r="I54" s="510">
        <f>[1]OTCHET!I296</f>
        <v>0</v>
      </c>
    </row>
    <row r="55" spans="1:9" ht="15.75">
      <c r="A55" s="440" t="s">
        <v>90</v>
      </c>
      <c r="B55" s="440" t="s">
        <v>91</v>
      </c>
      <c r="C55" s="511"/>
      <c r="D55" s="512">
        <f>+[1]OTCHET!D297</f>
        <v>0</v>
      </c>
      <c r="E55" s="512">
        <f t="shared" si="1"/>
        <v>0</v>
      </c>
      <c r="F55" s="513">
        <f>+[1]OTCHET!F297</f>
        <v>0</v>
      </c>
      <c r="G55" s="514">
        <f>+[1]OTCHET!G297</f>
        <v>0</v>
      </c>
      <c r="H55" s="514">
        <f>+[1]OTCHET!H297</f>
        <v>0</v>
      </c>
      <c r="I55" s="515">
        <f>+[1]OTCHET!I297</f>
        <v>0</v>
      </c>
    </row>
    <row r="56" spans="1:9" ht="19.5" thickBot="1">
      <c r="A56" s="516" t="s">
        <v>92</v>
      </c>
      <c r="B56" s="517" t="s">
        <v>93</v>
      </c>
      <c r="C56" s="517"/>
      <c r="D56" s="518">
        <f t="shared" ref="D56:I56" si="5">+D57+D58+D62</f>
        <v>0</v>
      </c>
      <c r="E56" s="518">
        <f t="shared" si="5"/>
        <v>0</v>
      </c>
      <c r="F56" s="519">
        <f t="shared" si="5"/>
        <v>0</v>
      </c>
      <c r="G56" s="520">
        <f t="shared" si="5"/>
        <v>0</v>
      </c>
      <c r="H56" s="90">
        <f t="shared" si="5"/>
        <v>0</v>
      </c>
      <c r="I56" s="521">
        <f t="shared" si="5"/>
        <v>0</v>
      </c>
    </row>
    <row r="57" spans="1:9" ht="16.5" thickTop="1">
      <c r="A57" s="483" t="s">
        <v>94</v>
      </c>
      <c r="B57" s="484" t="s">
        <v>95</v>
      </c>
      <c r="C57" s="483"/>
      <c r="D57" s="522">
        <f>+[1]OTCHET!D361+[1]OTCHET!D375+[1]OTCHET!D388</f>
        <v>0</v>
      </c>
      <c r="E57" s="522">
        <f t="shared" si="1"/>
        <v>0</v>
      </c>
      <c r="F57" s="523">
        <f>+[1]OTCHET!F361+[1]OTCHET!F375+[1]OTCHET!F388</f>
        <v>0</v>
      </c>
      <c r="G57" s="524">
        <f>+[1]OTCHET!G361+[1]OTCHET!G375+[1]OTCHET!G388</f>
        <v>0</v>
      </c>
      <c r="H57" s="524">
        <f>+[1]OTCHET!H361+[1]OTCHET!H375+[1]OTCHET!H388</f>
        <v>0</v>
      </c>
      <c r="I57" s="525">
        <f>+[1]OTCHET!I361+[1]OTCHET!I375+[1]OTCHET!I388</f>
        <v>0</v>
      </c>
    </row>
    <row r="58" spans="1:9" ht="15.75">
      <c r="A58" s="496" t="s">
        <v>96</v>
      </c>
      <c r="B58" s="495" t="s">
        <v>97</v>
      </c>
      <c r="C58" s="496"/>
      <c r="D58" s="526">
        <f>+[1]OTCHET!D383+[1]OTCHET!D391+[1]OTCHET!D396+[1]OTCHET!D399+[1]OTCHET!D402+[1]OTCHET!D405+[1]OTCHET!D406+[1]OTCHET!D409+[1]OTCHET!D422+[1]OTCHET!D423+[1]OTCHET!D424+[1]OTCHET!D425+[1]OTCHET!D426</f>
        <v>0</v>
      </c>
      <c r="E58" s="526">
        <f t="shared" si="1"/>
        <v>0</v>
      </c>
      <c r="F58" s="527">
        <f>+[1]OTCHET!F383+[1]OTCHET!F391+[1]OTCHET!F396+[1]OTCHET!F399+[1]OTCHET!F402+[1]OTCHET!F405+[1]OTCHET!F406+[1]OTCHET!F409+[1]OTCHET!F422+[1]OTCHET!F423+[1]OTCHET!F424+[1]OTCHET!F425+[1]OTCHET!F426</f>
        <v>0</v>
      </c>
      <c r="G58" s="528">
        <f>+[1]OTCHET!G383+[1]OTCHET!G391+[1]OTCHET!G396+[1]OTCHET!G399+[1]OTCHET!G402+[1]OTCHET!G405+[1]OTCHET!G406+[1]OTCHET!G409+[1]OTCHET!G422+[1]OTCHET!G423+[1]OTCHET!G424+[1]OTCHET!G425+[1]OTCHET!G426</f>
        <v>0</v>
      </c>
      <c r="H58" s="528">
        <f>+[1]OTCHET!H383+[1]OTCHET!H391+[1]OTCHET!H396+[1]OTCHET!H399+[1]OTCHET!H402+[1]OTCHET!H405+[1]OTCHET!H406+[1]OTCHET!H409+[1]OTCHET!H422+[1]OTCHET!H423+[1]OTCHET!H424+[1]OTCHET!H425+[1]OTCHET!H426</f>
        <v>0</v>
      </c>
      <c r="I58" s="529">
        <f>+[1]OTCHET!I383+[1]OTCHET!I391+[1]OTCHET!I396+[1]OTCHET!I399+[1]OTCHET!I402+[1]OTCHET!I405+[1]OTCHET!I406+[1]OTCHET!I409+[1]OTCHET!I422+[1]OTCHET!I423+[1]OTCHET!I424+[1]OTCHET!I425+[1]OTCHET!I426</f>
        <v>0</v>
      </c>
    </row>
    <row r="59" spans="1:9" ht="15.75">
      <c r="A59" s="395" t="s">
        <v>98</v>
      </c>
      <c r="B59" s="395" t="s">
        <v>99</v>
      </c>
      <c r="C59" s="489"/>
      <c r="D59" s="530">
        <f>+[1]OTCHET!D422+[1]OTCHET!D423+[1]OTCHET!D424+[1]OTCHET!D425+[1]OTCHET!D426</f>
        <v>0</v>
      </c>
      <c r="E59" s="530">
        <f t="shared" si="1"/>
        <v>0</v>
      </c>
      <c r="F59" s="531">
        <f>+[1]OTCHET!F422+[1]OTCHET!F423+[1]OTCHET!F424+[1]OTCHET!F425+[1]OTCHET!F426</f>
        <v>0</v>
      </c>
      <c r="G59" s="532">
        <f>+[1]OTCHET!G422+[1]OTCHET!G423+[1]OTCHET!G424+[1]OTCHET!G425+[1]OTCHET!G426</f>
        <v>0</v>
      </c>
      <c r="H59" s="532">
        <f>+[1]OTCHET!H422+[1]OTCHET!H423+[1]OTCHET!H424+[1]OTCHET!H425+[1]OTCHET!H426</f>
        <v>0</v>
      </c>
      <c r="I59" s="533">
        <f>+[1]OTCHET!I422+[1]OTCHET!I423+[1]OTCHET!I424+[1]OTCHET!I425+[1]OTCHET!I426</f>
        <v>0</v>
      </c>
    </row>
    <row r="60" spans="1:9" ht="15.75">
      <c r="A60" s="534" t="s">
        <v>100</v>
      </c>
      <c r="B60" s="534" t="s">
        <v>35</v>
      </c>
      <c r="C60" s="535"/>
      <c r="D60" s="536">
        <f>[1]OTCHET!D405</f>
        <v>0</v>
      </c>
      <c r="E60" s="536">
        <f t="shared" si="1"/>
        <v>0</v>
      </c>
      <c r="F60" s="537">
        <f>[1]OTCHET!F405</f>
        <v>0</v>
      </c>
      <c r="G60" s="538">
        <f>[1]OTCHET!G405</f>
        <v>0</v>
      </c>
      <c r="H60" s="538">
        <f>[1]OTCHET!H405</f>
        <v>0</v>
      </c>
      <c r="I60" s="539">
        <f>[1]OTCHET!I405</f>
        <v>0</v>
      </c>
    </row>
    <row r="61" spans="1:9" ht="15.75">
      <c r="A61" s="81"/>
      <c r="B61" s="540"/>
      <c r="C61" s="483"/>
      <c r="D61" s="522"/>
      <c r="E61" s="522">
        <f t="shared" si="1"/>
        <v>0</v>
      </c>
      <c r="F61" s="523"/>
      <c r="G61" s="524"/>
      <c r="H61" s="524"/>
      <c r="I61" s="525"/>
    </row>
    <row r="62" spans="1:9" ht="15.75">
      <c r="A62" s="541" t="s">
        <v>101</v>
      </c>
      <c r="B62" s="456" t="s">
        <v>102</v>
      </c>
      <c r="C62" s="541"/>
      <c r="D62" s="457">
        <f>[1]OTCHET!D412</f>
        <v>0</v>
      </c>
      <c r="E62" s="457">
        <f t="shared" si="1"/>
        <v>0</v>
      </c>
      <c r="F62" s="458">
        <f>[1]OTCHET!F412</f>
        <v>0</v>
      </c>
      <c r="G62" s="459">
        <f>[1]OTCHET!G412</f>
        <v>0</v>
      </c>
      <c r="H62" s="459">
        <f>[1]OTCHET!H412</f>
        <v>0</v>
      </c>
      <c r="I62" s="460">
        <f>[1]OTCHET!I412</f>
        <v>0</v>
      </c>
    </row>
    <row r="63" spans="1:9" ht="19.5" thickBot="1">
      <c r="A63" s="542" t="s">
        <v>103</v>
      </c>
      <c r="B63" s="543" t="s">
        <v>104</v>
      </c>
      <c r="C63" s="544"/>
      <c r="D63" s="545">
        <f>+[1]OTCHET!D249</f>
        <v>0</v>
      </c>
      <c r="E63" s="545">
        <f t="shared" si="1"/>
        <v>0</v>
      </c>
      <c r="F63" s="546">
        <f>+[1]OTCHET!F249</f>
        <v>0</v>
      </c>
      <c r="G63" s="547">
        <f>+[1]OTCHET!G249</f>
        <v>0</v>
      </c>
      <c r="H63" s="547">
        <f>+[1]OTCHET!H249</f>
        <v>0</v>
      </c>
      <c r="I63" s="548">
        <f>+[1]OTCHET!I249</f>
        <v>0</v>
      </c>
    </row>
    <row r="64" spans="1:9" ht="19.5" thickTop="1">
      <c r="A64" s="549" t="s">
        <v>105</v>
      </c>
      <c r="B64" s="550"/>
      <c r="C64" s="550"/>
      <c r="D64" s="551">
        <f t="shared" ref="D64:I64" si="6">+D22-D38+D56-D63</f>
        <v>0</v>
      </c>
      <c r="E64" s="551">
        <f t="shared" si="6"/>
        <v>0</v>
      </c>
      <c r="F64" s="552">
        <f t="shared" si="6"/>
        <v>0</v>
      </c>
      <c r="G64" s="553">
        <f t="shared" si="6"/>
        <v>0</v>
      </c>
      <c r="H64" s="553">
        <f t="shared" si="6"/>
        <v>0</v>
      </c>
      <c r="I64" s="554">
        <f t="shared" si="6"/>
        <v>0</v>
      </c>
    </row>
    <row r="65" spans="1:9">
      <c r="A65" s="237" t="e">
        <f>+IF(+SUM(D$65:I$65)=0,0,"Контрола: дефицит/излишък = финансиране с обратен знак (V. + VІ. = 0)")</f>
        <v>#VALUE!</v>
      </c>
      <c r="B65" s="555"/>
      <c r="C65" s="555"/>
      <c r="D65" s="556" t="e">
        <f t="shared" ref="D65:I65" si="7">+D$64+D$66</f>
        <v>#VALUE!</v>
      </c>
      <c r="E65" s="556">
        <f t="shared" si="7"/>
        <v>0</v>
      </c>
      <c r="F65" s="557">
        <f t="shared" si="7"/>
        <v>0</v>
      </c>
      <c r="G65" s="557">
        <f t="shared" si="7"/>
        <v>0</v>
      </c>
      <c r="H65" s="557">
        <f t="shared" si="7"/>
        <v>0</v>
      </c>
      <c r="I65" s="558">
        <f t="shared" si="7"/>
        <v>0</v>
      </c>
    </row>
    <row r="66" spans="1:9" ht="19.5" thickBot="1">
      <c r="A66" s="383" t="s">
        <v>106</v>
      </c>
      <c r="B66" s="559" t="s">
        <v>107</v>
      </c>
      <c r="C66" s="559"/>
      <c r="D66" s="560" t="e">
        <f>SUM(+D68+D76+D77+D84+D85+D86+D89+D90+D91+D92+D93+D94+D95)</f>
        <v>#VALUE!</v>
      </c>
      <c r="E66" s="560">
        <f>SUM(+E68+E76+E77+E84+E85+E86+E89+E90+E91+E92+E93+E94+E95)</f>
        <v>0</v>
      </c>
      <c r="F66" s="561">
        <f t="shared" ref="F66:I66" si="8">SUM(+F68+F76+F77+F84+F85+F86+F89+F90+F91+F92+F93+F94+F95)</f>
        <v>0</v>
      </c>
      <c r="G66" s="562">
        <f>SUM(+G68+G76+G77+G84+G85+G86+G89+G90+G91+G92+G93+G94+G95)</f>
        <v>0</v>
      </c>
      <c r="H66" s="562">
        <f>SUM(+H68+H76+H77+H84+H85+H86+H89+H90+H91+H92+H93+H94+H95)</f>
        <v>0</v>
      </c>
      <c r="I66" s="563">
        <f>SUM(+I68+I76+I77+I84+I85+I86+I89+I90+I91+I92+I93+I94+I95)</f>
        <v>0</v>
      </c>
    </row>
    <row r="67" spans="1:9" ht="16.5" thickTop="1">
      <c r="A67" s="564"/>
      <c r="B67" s="564"/>
      <c r="C67" s="564"/>
      <c r="D67" s="565"/>
      <c r="E67" s="566">
        <f t="shared" si="1"/>
        <v>0</v>
      </c>
      <c r="F67" s="567"/>
      <c r="G67" s="568"/>
      <c r="H67" s="568"/>
      <c r="I67" s="569"/>
    </row>
    <row r="68" spans="1:9" ht="15.75">
      <c r="A68" s="489" t="s">
        <v>108</v>
      </c>
      <c r="B68" s="395" t="s">
        <v>109</v>
      </c>
      <c r="C68" s="489"/>
      <c r="D68" s="530" t="e">
        <f>SUM(D69:D75)</f>
        <v>#VALUE!</v>
      </c>
      <c r="E68" s="530">
        <f>SUM(E69:E75)</f>
        <v>0</v>
      </c>
      <c r="F68" s="531">
        <f t="shared" ref="F68:I68" si="9">SUM(F69:F75)</f>
        <v>0</v>
      </c>
      <c r="G68" s="532">
        <f>SUM(G69:G75)</f>
        <v>0</v>
      </c>
      <c r="H68" s="532">
        <f>SUM(H69:H75)</f>
        <v>0</v>
      </c>
      <c r="I68" s="533">
        <f>SUM(I69:I75)</f>
        <v>0</v>
      </c>
    </row>
    <row r="69" spans="1:9" ht="15.75">
      <c r="A69" s="570" t="s">
        <v>110</v>
      </c>
      <c r="B69" s="570" t="s">
        <v>111</v>
      </c>
      <c r="C69" s="570"/>
      <c r="D69" s="571" t="e">
        <f>+[1]OTCHET!D482+[1]OTCHET!D483+[1]OTCHET!D486+[1]OTCHET!D487+[1]OTCHET!D490+[1]OTCHET!D491+[1]OTCHET!D495</f>
        <v>#VALUE!</v>
      </c>
      <c r="E69" s="571">
        <f t="shared" si="1"/>
        <v>0</v>
      </c>
      <c r="F69" s="572">
        <f>+[1]OTCHET!F482+[1]OTCHET!F483+[1]OTCHET!F486+[1]OTCHET!F487+[1]OTCHET!F490+[1]OTCHET!F491+[1]OTCHET!F495</f>
        <v>0</v>
      </c>
      <c r="G69" s="573">
        <f>+[1]OTCHET!G482+[1]OTCHET!G483+[1]OTCHET!G486+[1]OTCHET!G487+[1]OTCHET!G490+[1]OTCHET!G491+[1]OTCHET!G495</f>
        <v>0</v>
      </c>
      <c r="H69" s="573">
        <f>+[1]OTCHET!H482+[1]OTCHET!H483+[1]OTCHET!H486+[1]OTCHET!H487+[1]OTCHET!H490+[1]OTCHET!H491+[1]OTCHET!H495</f>
        <v>0</v>
      </c>
      <c r="I69" s="574">
        <f>+[1]OTCHET!I482+[1]OTCHET!I483+[1]OTCHET!I486+[1]OTCHET!I487+[1]OTCHET!I490+[1]OTCHET!I491+[1]OTCHET!I495</f>
        <v>0</v>
      </c>
    </row>
    <row r="70" spans="1:9" ht="15.75">
      <c r="A70" s="575" t="s">
        <v>112</v>
      </c>
      <c r="B70" s="575" t="s">
        <v>113</v>
      </c>
      <c r="C70" s="575"/>
      <c r="D70" s="576" t="e">
        <f>+[1]OTCHET!D484+[1]OTCHET!D485+[1]OTCHET!D488+[1]OTCHET!D489+[1]OTCHET!D492+[1]OTCHET!D493+[1]OTCHET!D494+[1]OTCHET!D496</f>
        <v>#VALUE!</v>
      </c>
      <c r="E70" s="576">
        <f t="shared" si="1"/>
        <v>0</v>
      </c>
      <c r="F70" s="577">
        <f>+[1]OTCHET!F484+[1]OTCHET!F485+[1]OTCHET!F488+[1]OTCHET!F489+[1]OTCHET!F492+[1]OTCHET!F493+[1]OTCHET!F494+[1]OTCHET!F496</f>
        <v>0</v>
      </c>
      <c r="G70" s="578">
        <f>+[1]OTCHET!G484+[1]OTCHET!G485+[1]OTCHET!G488+[1]OTCHET!G489+[1]OTCHET!G492+[1]OTCHET!G493+[1]OTCHET!G494+[1]OTCHET!G496</f>
        <v>0</v>
      </c>
      <c r="H70" s="578">
        <f>+[1]OTCHET!H484+[1]OTCHET!H485+[1]OTCHET!H488+[1]OTCHET!H489+[1]OTCHET!H492+[1]OTCHET!H493+[1]OTCHET!H494+[1]OTCHET!H496</f>
        <v>0</v>
      </c>
      <c r="I70" s="579">
        <f>+[1]OTCHET!I484+[1]OTCHET!I485+[1]OTCHET!I488+[1]OTCHET!I489+[1]OTCHET!I492+[1]OTCHET!I493+[1]OTCHET!I494+[1]OTCHET!I496</f>
        <v>0</v>
      </c>
    </row>
    <row r="71" spans="1:9" ht="15.75">
      <c r="A71" s="575" t="s">
        <v>114</v>
      </c>
      <c r="B71" s="575" t="s">
        <v>115</v>
      </c>
      <c r="C71" s="575"/>
      <c r="D71" s="576">
        <f>+[1]OTCHET!D497</f>
        <v>0</v>
      </c>
      <c r="E71" s="576">
        <f t="shared" si="1"/>
        <v>0</v>
      </c>
      <c r="F71" s="577">
        <f>+[1]OTCHET!F497</f>
        <v>0</v>
      </c>
      <c r="G71" s="578">
        <f>+[1]OTCHET!G497</f>
        <v>0</v>
      </c>
      <c r="H71" s="578">
        <f>+[1]OTCHET!H497</f>
        <v>0</v>
      </c>
      <c r="I71" s="579">
        <f>+[1]OTCHET!I497</f>
        <v>0</v>
      </c>
    </row>
    <row r="72" spans="1:9" ht="15.75">
      <c r="A72" s="575" t="s">
        <v>116</v>
      </c>
      <c r="B72" s="575" t="s">
        <v>117</v>
      </c>
      <c r="C72" s="575"/>
      <c r="D72" s="576">
        <f>+[1]OTCHET!D502</f>
        <v>0</v>
      </c>
      <c r="E72" s="576">
        <f t="shared" si="1"/>
        <v>0</v>
      </c>
      <c r="F72" s="577">
        <f>+[1]OTCHET!F502</f>
        <v>0</v>
      </c>
      <c r="G72" s="578">
        <f>+[1]OTCHET!G502</f>
        <v>0</v>
      </c>
      <c r="H72" s="578">
        <f>+[1]OTCHET!H502</f>
        <v>0</v>
      </c>
      <c r="I72" s="579">
        <f>+[1]OTCHET!I502</f>
        <v>0</v>
      </c>
    </row>
    <row r="73" spans="1:9" ht="15.75">
      <c r="A73" s="575" t="s">
        <v>118</v>
      </c>
      <c r="B73" s="575" t="s">
        <v>119</v>
      </c>
      <c r="C73" s="575"/>
      <c r="D73" s="576" t="str">
        <f>+[1]OTCHET!D542</f>
        <v>с чуждестранни ценни книжа и финасови активи (+/-)</v>
      </c>
      <c r="E73" s="576">
        <f t="shared" si="1"/>
        <v>0</v>
      </c>
      <c r="F73" s="577">
        <f>+[1]OTCHET!F542</f>
        <v>0</v>
      </c>
      <c r="G73" s="578">
        <f>+[1]OTCHET!G542</f>
        <v>0</v>
      </c>
      <c r="H73" s="578">
        <f>+[1]OTCHET!H542</f>
        <v>0</v>
      </c>
      <c r="I73" s="579">
        <f>+[1]OTCHET!I542</f>
        <v>0</v>
      </c>
    </row>
    <row r="74" spans="1:9" ht="15.75">
      <c r="A74" s="580" t="s">
        <v>120</v>
      </c>
      <c r="B74" s="580" t="s">
        <v>121</v>
      </c>
      <c r="C74" s="580"/>
      <c r="D74" s="576" t="e">
        <f>+[1]OTCHET!D581+[1]OTCHET!D582</f>
        <v>#VALUE!</v>
      </c>
      <c r="E74" s="576">
        <f t="shared" si="1"/>
        <v>0</v>
      </c>
      <c r="F74" s="577">
        <f>+[1]OTCHET!F581+[1]OTCHET!F582</f>
        <v>0</v>
      </c>
      <c r="G74" s="578">
        <f>+[1]OTCHET!G581+[1]OTCHET!G582</f>
        <v>0</v>
      </c>
      <c r="H74" s="578">
        <f>+[1]OTCHET!H581+[1]OTCHET!H582</f>
        <v>0</v>
      </c>
      <c r="I74" s="579">
        <f>+[1]OTCHET!I581+[1]OTCHET!I582</f>
        <v>0</v>
      </c>
    </row>
    <row r="75" spans="1:9" ht="15.75">
      <c r="A75" s="581" t="s">
        <v>122</v>
      </c>
      <c r="B75" s="581" t="s">
        <v>123</v>
      </c>
      <c r="C75" s="581"/>
      <c r="D75" s="582" t="e">
        <f>+[1]OTCHET!D583+[1]OTCHET!D584+[1]OTCHET!D585</f>
        <v>#VALUE!</v>
      </c>
      <c r="E75" s="582">
        <f t="shared" si="1"/>
        <v>0</v>
      </c>
      <c r="F75" s="583">
        <f>+[1]OTCHET!F583+[1]OTCHET!F584+[1]OTCHET!F585</f>
        <v>0</v>
      </c>
      <c r="G75" s="584">
        <f>+[1]OTCHET!G583+[1]OTCHET!G584+[1]OTCHET!G585</f>
        <v>0</v>
      </c>
      <c r="H75" s="584">
        <f>+[1]OTCHET!H583+[1]OTCHET!H584+[1]OTCHET!H585</f>
        <v>0</v>
      </c>
      <c r="I75" s="585">
        <f>+[1]OTCHET!I583+[1]OTCHET!I584+[1]OTCHET!I585</f>
        <v>0</v>
      </c>
    </row>
    <row r="76" spans="1:9" ht="15.75">
      <c r="A76" s="483" t="s">
        <v>124</v>
      </c>
      <c r="B76" s="484" t="s">
        <v>125</v>
      </c>
      <c r="C76" s="483"/>
      <c r="D76" s="522">
        <f>[1]OTCHET!D461</f>
        <v>0</v>
      </c>
      <c r="E76" s="522">
        <f t="shared" si="1"/>
        <v>0</v>
      </c>
      <c r="F76" s="523">
        <f>[1]OTCHET!F461</f>
        <v>0</v>
      </c>
      <c r="G76" s="524">
        <f>[1]OTCHET!G461</f>
        <v>0</v>
      </c>
      <c r="H76" s="524">
        <f>[1]OTCHET!H461</f>
        <v>0</v>
      </c>
      <c r="I76" s="525">
        <f>[1]OTCHET!I461</f>
        <v>0</v>
      </c>
    </row>
    <row r="77" spans="1:9" ht="15.75">
      <c r="A77" s="489" t="s">
        <v>126</v>
      </c>
      <c r="B77" s="395" t="s">
        <v>127</v>
      </c>
      <c r="C77" s="489"/>
      <c r="D77" s="530" t="e">
        <f>SUM(D78:D83)</f>
        <v>#VALUE!</v>
      </c>
      <c r="E77" s="530">
        <f>SUM(E78:E83)</f>
        <v>0</v>
      </c>
      <c r="F77" s="531">
        <f t="shared" ref="F77:I77" si="10">SUM(F78:F83)</f>
        <v>0</v>
      </c>
      <c r="G77" s="532">
        <f>SUM(G78:G83)</f>
        <v>0</v>
      </c>
      <c r="H77" s="532">
        <f>SUM(H78:H83)</f>
        <v>0</v>
      </c>
      <c r="I77" s="533">
        <f>SUM(I78:I83)</f>
        <v>0</v>
      </c>
    </row>
    <row r="78" spans="1:9" ht="15.75">
      <c r="A78" s="570" t="s">
        <v>128</v>
      </c>
      <c r="B78" s="570" t="s">
        <v>129</v>
      </c>
      <c r="C78" s="570"/>
      <c r="D78" s="571" t="e">
        <f>+[1]OTCHET!D466+[1]OTCHET!D469</f>
        <v>#VALUE!</v>
      </c>
      <c r="E78" s="571">
        <f t="shared" si="1"/>
        <v>0</v>
      </c>
      <c r="F78" s="572">
        <f>+[1]OTCHET!F466+[1]OTCHET!F469</f>
        <v>0</v>
      </c>
      <c r="G78" s="573">
        <f>+[1]OTCHET!G466+[1]OTCHET!G469</f>
        <v>0</v>
      </c>
      <c r="H78" s="573">
        <f>+[1]OTCHET!H466+[1]OTCHET!H469</f>
        <v>0</v>
      </c>
      <c r="I78" s="574">
        <f>+[1]OTCHET!I466+[1]OTCHET!I469</f>
        <v>0</v>
      </c>
    </row>
    <row r="79" spans="1:9" ht="15.75">
      <c r="A79" s="575" t="s">
        <v>130</v>
      </c>
      <c r="B79" s="575" t="s">
        <v>131</v>
      </c>
      <c r="C79" s="575"/>
      <c r="D79" s="576" t="e">
        <f>+[1]OTCHET!D467+[1]OTCHET!D470</f>
        <v>#VALUE!</v>
      </c>
      <c r="E79" s="576">
        <f t="shared" si="1"/>
        <v>0</v>
      </c>
      <c r="F79" s="577">
        <f>+[1]OTCHET!F467+[1]OTCHET!F470</f>
        <v>0</v>
      </c>
      <c r="G79" s="578">
        <f>+[1]OTCHET!G467+[1]OTCHET!G470</f>
        <v>0</v>
      </c>
      <c r="H79" s="578">
        <f>+[1]OTCHET!H467+[1]OTCHET!H470</f>
        <v>0</v>
      </c>
      <c r="I79" s="579">
        <f>+[1]OTCHET!I467+[1]OTCHET!I470</f>
        <v>0</v>
      </c>
    </row>
    <row r="80" spans="1:9" ht="15.75">
      <c r="A80" s="575" t="s">
        <v>132</v>
      </c>
      <c r="B80" s="575" t="s">
        <v>133</v>
      </c>
      <c r="C80" s="575"/>
      <c r="D80" s="576">
        <f>[1]OTCHET!D471</f>
        <v>0</v>
      </c>
      <c r="E80" s="576">
        <f t="shared" si="1"/>
        <v>0</v>
      </c>
      <c r="F80" s="577">
        <f>[1]OTCHET!F471</f>
        <v>0</v>
      </c>
      <c r="G80" s="578">
        <f>[1]OTCHET!G471</f>
        <v>0</v>
      </c>
      <c r="H80" s="578">
        <f>[1]OTCHET!H471</f>
        <v>0</v>
      </c>
      <c r="I80" s="579">
        <f>[1]OTCHET!I471</f>
        <v>0</v>
      </c>
    </row>
    <row r="81" spans="1:9" ht="15.75">
      <c r="A81" s="575"/>
      <c r="B81" s="575"/>
      <c r="C81" s="575"/>
      <c r="D81" s="576"/>
      <c r="E81" s="576">
        <f t="shared" si="1"/>
        <v>0</v>
      </c>
      <c r="F81" s="577"/>
      <c r="G81" s="578"/>
      <c r="H81" s="578"/>
      <c r="I81" s="579"/>
    </row>
    <row r="82" spans="1:9" ht="15.75">
      <c r="A82" s="575" t="s">
        <v>134</v>
      </c>
      <c r="B82" s="575" t="s">
        <v>135</v>
      </c>
      <c r="C82" s="575"/>
      <c r="D82" s="576" t="str">
        <f>+[1]OTCHET!D479</f>
        <v>предоставени заеми на крайни бенефициенти (-)</v>
      </c>
      <c r="E82" s="576">
        <f t="shared" si="1"/>
        <v>0</v>
      </c>
      <c r="F82" s="577">
        <f>+[1]OTCHET!F479</f>
        <v>0</v>
      </c>
      <c r="G82" s="578">
        <f>+[1]OTCHET!G479</f>
        <v>0</v>
      </c>
      <c r="H82" s="578">
        <f>+[1]OTCHET!H479</f>
        <v>0</v>
      </c>
      <c r="I82" s="579">
        <f>+[1]OTCHET!I479</f>
        <v>0</v>
      </c>
    </row>
    <row r="83" spans="1:9" ht="15.75">
      <c r="A83" s="586" t="s">
        <v>136</v>
      </c>
      <c r="B83" s="586" t="s">
        <v>137</v>
      </c>
      <c r="C83" s="586"/>
      <c r="D83" s="582" t="str">
        <f>+[1]OTCHET!D480</f>
        <v>възстановени суми по предоставени заеми на крайни бенефиценти (+)</v>
      </c>
      <c r="E83" s="582">
        <f t="shared" si="1"/>
        <v>0</v>
      </c>
      <c r="F83" s="583">
        <f>+[1]OTCHET!F480</f>
        <v>0</v>
      </c>
      <c r="G83" s="584">
        <f>+[1]OTCHET!G480</f>
        <v>0</v>
      </c>
      <c r="H83" s="584">
        <f>+[1]OTCHET!H480</f>
        <v>0</v>
      </c>
      <c r="I83" s="585">
        <f>+[1]OTCHET!I480</f>
        <v>0</v>
      </c>
    </row>
    <row r="84" spans="1:9" ht="15.75">
      <c r="A84" s="483" t="s">
        <v>138</v>
      </c>
      <c r="B84" s="484" t="s">
        <v>139</v>
      </c>
      <c r="C84" s="483"/>
      <c r="D84" s="522">
        <f>[1]OTCHET!D535</f>
        <v>0</v>
      </c>
      <c r="E84" s="522">
        <f t="shared" si="1"/>
        <v>0</v>
      </c>
      <c r="F84" s="523">
        <f>[1]OTCHET!F535</f>
        <v>0</v>
      </c>
      <c r="G84" s="524">
        <f>[1]OTCHET!G535</f>
        <v>0</v>
      </c>
      <c r="H84" s="524">
        <f>[1]OTCHET!H535</f>
        <v>0</v>
      </c>
      <c r="I84" s="525">
        <f>[1]OTCHET!I535</f>
        <v>0</v>
      </c>
    </row>
    <row r="85" spans="1:9" ht="15.75">
      <c r="A85" s="496" t="s">
        <v>140</v>
      </c>
      <c r="B85" s="495" t="s">
        <v>141</v>
      </c>
      <c r="C85" s="496"/>
      <c r="D85" s="526">
        <f>[1]OTCHET!D536</f>
        <v>0</v>
      </c>
      <c r="E85" s="526">
        <f t="shared" si="1"/>
        <v>0</v>
      </c>
      <c r="F85" s="527">
        <f>[1]OTCHET!F536</f>
        <v>0</v>
      </c>
      <c r="G85" s="528">
        <f>[1]OTCHET!G536</f>
        <v>0</v>
      </c>
      <c r="H85" s="528">
        <f>[1]OTCHET!H536</f>
        <v>0</v>
      </c>
      <c r="I85" s="529">
        <f>[1]OTCHET!I536</f>
        <v>0</v>
      </c>
    </row>
    <row r="86" spans="1:9" ht="15.75">
      <c r="A86" s="489" t="s">
        <v>142</v>
      </c>
      <c r="B86" s="395" t="s">
        <v>143</v>
      </c>
      <c r="C86" s="489"/>
      <c r="D86" s="530" t="e">
        <f>+D87+D88</f>
        <v>#VALUE!</v>
      </c>
      <c r="E86" s="530">
        <f>+E87+E88</f>
        <v>-2186</v>
      </c>
      <c r="F86" s="531">
        <f t="shared" ref="F86:I86" si="11">+F87+F88</f>
        <v>-1093</v>
      </c>
      <c r="G86" s="532">
        <f>+G87+G88</f>
        <v>-1093</v>
      </c>
      <c r="H86" s="532">
        <f>+H87+H88</f>
        <v>0</v>
      </c>
      <c r="I86" s="533">
        <f>+I87+I88</f>
        <v>0</v>
      </c>
    </row>
    <row r="87" spans="1:9" ht="15.75">
      <c r="A87" s="570" t="s">
        <v>144</v>
      </c>
      <c r="B87" s="570" t="s">
        <v>145</v>
      </c>
      <c r="C87" s="587"/>
      <c r="D87" s="571" t="e">
        <f>+[1]OTCHET!D503+[1]OTCHET!D512+[1]OTCHET!D516+[1]OTCHET!D543</f>
        <v>#VALUE!</v>
      </c>
      <c r="E87" s="571">
        <f t="shared" si="1"/>
        <v>0</v>
      </c>
      <c r="F87" s="572">
        <f>+[1]OTCHET!F503+[1]OTCHET!F512+[1]OTCHET!F516+[1]OTCHET!F543</f>
        <v>0</v>
      </c>
      <c r="G87" s="573">
        <f>+[1]OTCHET!G503+[1]OTCHET!G512+[1]OTCHET!G516+[1]OTCHET!G543</f>
        <v>0</v>
      </c>
      <c r="H87" s="573">
        <f>+[1]OTCHET!H503+[1]OTCHET!H512+[1]OTCHET!H516+[1]OTCHET!H543</f>
        <v>0</v>
      </c>
      <c r="I87" s="574">
        <f>+[1]OTCHET!I503+[1]OTCHET!I512+[1]OTCHET!I516+[1]OTCHET!I543</f>
        <v>0</v>
      </c>
    </row>
    <row r="88" spans="1:9" ht="15.75">
      <c r="A88" s="586" t="s">
        <v>146</v>
      </c>
      <c r="B88" s="586" t="s">
        <v>147</v>
      </c>
      <c r="C88" s="588"/>
      <c r="D88" s="582">
        <f>+[1]OTCHET!D521+[1]OTCHET!D524+[1]OTCHET!D544</f>
        <v>0</v>
      </c>
      <c r="E88" s="582">
        <f t="shared" si="1"/>
        <v>-2186</v>
      </c>
      <c r="F88" s="583">
        <f>+[1]OTCHET!F521+[1]OTCHET!F524+[1]OTCHET!F544</f>
        <v>-1093</v>
      </c>
      <c r="G88" s="584">
        <f>+[1]OTCHET!G521+[1]OTCHET!G524+[1]OTCHET!G544</f>
        <v>-1093</v>
      </c>
      <c r="H88" s="584">
        <f>+[1]OTCHET!H521+[1]OTCHET!H524+[1]OTCHET!H544</f>
        <v>0</v>
      </c>
      <c r="I88" s="585">
        <f>+[1]OTCHET!I521+[1]OTCHET!I524+[1]OTCHET!I544</f>
        <v>0</v>
      </c>
    </row>
    <row r="89" spans="1:9" ht="15.75">
      <c r="A89" s="483" t="s">
        <v>148</v>
      </c>
      <c r="B89" s="484" t="s">
        <v>149</v>
      </c>
      <c r="C89" s="589"/>
      <c r="D89" s="522">
        <f>[1]OTCHET!D531</f>
        <v>0</v>
      </c>
      <c r="E89" s="522">
        <f t="shared" ref="E89:E96" si="12">+F89+G89+H89+I89</f>
        <v>0</v>
      </c>
      <c r="F89" s="523">
        <f>[1]OTCHET!F531</f>
        <v>0</v>
      </c>
      <c r="G89" s="524">
        <f>[1]OTCHET!G531</f>
        <v>0</v>
      </c>
      <c r="H89" s="524">
        <f>[1]OTCHET!H531</f>
        <v>0</v>
      </c>
      <c r="I89" s="525">
        <f>[1]OTCHET!I531</f>
        <v>0</v>
      </c>
    </row>
    <row r="90" spans="1:9" ht="15.75">
      <c r="A90" s="496" t="s">
        <v>150</v>
      </c>
      <c r="B90" s="495" t="s">
        <v>151</v>
      </c>
      <c r="C90" s="496"/>
      <c r="D90" s="526" t="e">
        <f>+[1]OTCHET!D567+[1]OTCHET!D568+[1]OTCHET!D569+[1]OTCHET!D570+[1]OTCHET!D571+[1]OTCHET!D572</f>
        <v>#VALUE!</v>
      </c>
      <c r="E90" s="526">
        <f t="shared" si="12"/>
        <v>75294</v>
      </c>
      <c r="F90" s="527">
        <f>+[1]OTCHET!F567+[1]OTCHET!F568+[1]OTCHET!F569+[1]OTCHET!F570+[1]OTCHET!F571+[1]OTCHET!F572</f>
        <v>37647</v>
      </c>
      <c r="G90" s="528">
        <f>+[1]OTCHET!G567+[1]OTCHET!G568+[1]OTCHET!G569+[1]OTCHET!G570+[1]OTCHET!G571+[1]OTCHET!G572</f>
        <v>37647</v>
      </c>
      <c r="H90" s="528">
        <f>+[1]OTCHET!H567+[1]OTCHET!H568+[1]OTCHET!H569+[1]OTCHET!H570+[1]OTCHET!H571+[1]OTCHET!H572</f>
        <v>0</v>
      </c>
      <c r="I90" s="529">
        <f>+[1]OTCHET!I567+[1]OTCHET!I568+[1]OTCHET!I569+[1]OTCHET!I570+[1]OTCHET!I571+[1]OTCHET!I572</f>
        <v>0</v>
      </c>
    </row>
    <row r="91" spans="1:9" ht="15.75">
      <c r="A91" s="590" t="s">
        <v>152</v>
      </c>
      <c r="B91" s="590" t="s">
        <v>153</v>
      </c>
      <c r="C91" s="590"/>
      <c r="D91" s="434" t="e">
        <f>+[1]OTCHET!D573+[1]OTCHET!D574+[1]OTCHET!D575+[1]OTCHET!D576+[1]OTCHET!D577+[1]OTCHET!D578+[1]OTCHET!D579</f>
        <v>#VALUE!</v>
      </c>
      <c r="E91" s="434">
        <f t="shared" si="12"/>
        <v>-73108</v>
      </c>
      <c r="F91" s="435">
        <f>+[1]OTCHET!F573+[1]OTCHET!F574+[1]OTCHET!F575+[1]OTCHET!F576+[1]OTCHET!F577+[1]OTCHET!F578+[1]OTCHET!F579</f>
        <v>-36554</v>
      </c>
      <c r="G91" s="436">
        <f>+[1]OTCHET!G573+[1]OTCHET!G574+[1]OTCHET!G575+[1]OTCHET!G576+[1]OTCHET!G577+[1]OTCHET!G578+[1]OTCHET!G579</f>
        <v>-36554</v>
      </c>
      <c r="H91" s="436">
        <f>+[1]OTCHET!H573+[1]OTCHET!H574+[1]OTCHET!H575+[1]OTCHET!H576+[1]OTCHET!H577+[1]OTCHET!H578+[1]OTCHET!H579</f>
        <v>0</v>
      </c>
      <c r="I91" s="437">
        <f>+[1]OTCHET!I573+[1]OTCHET!I574+[1]OTCHET!I575+[1]OTCHET!I576+[1]OTCHET!I577+[1]OTCHET!I578+[1]OTCHET!I579</f>
        <v>0</v>
      </c>
    </row>
    <row r="92" spans="1:9" ht="15.75">
      <c r="A92" s="495" t="s">
        <v>154</v>
      </c>
      <c r="B92" s="495" t="s">
        <v>155</v>
      </c>
      <c r="C92" s="590"/>
      <c r="D92" s="434" t="str">
        <f>+[1]OTCHET!D580</f>
        <v xml:space="preserve"> преоценка на валутни наличности (нереализирани курсови разлики) по сметки и средства в страната  (+/-)</v>
      </c>
      <c r="E92" s="434">
        <f t="shared" si="12"/>
        <v>0</v>
      </c>
      <c r="F92" s="435">
        <f>+[1]OTCHET!F580</f>
        <v>0</v>
      </c>
      <c r="G92" s="436">
        <f>+[1]OTCHET!G580</f>
        <v>0</v>
      </c>
      <c r="H92" s="436">
        <f>+[1]OTCHET!H580</f>
        <v>0</v>
      </c>
      <c r="I92" s="437">
        <f>+[1]OTCHET!I580</f>
        <v>0</v>
      </c>
    </row>
    <row r="93" spans="1:9" ht="15.75">
      <c r="A93" s="495" t="s">
        <v>156</v>
      </c>
      <c r="B93" s="495" t="s">
        <v>157</v>
      </c>
      <c r="C93" s="495"/>
      <c r="D93" s="434" t="e">
        <f>+[1]OTCHET!D587+[1]OTCHET!D588</f>
        <v>#VALUE!</v>
      </c>
      <c r="E93" s="434">
        <f t="shared" si="12"/>
        <v>0</v>
      </c>
      <c r="F93" s="435">
        <f>+[1]OTCHET!F587+[1]OTCHET!F588</f>
        <v>0</v>
      </c>
      <c r="G93" s="436">
        <f>+[1]OTCHET!G587+[1]OTCHET!G588</f>
        <v>0</v>
      </c>
      <c r="H93" s="436">
        <f>+[1]OTCHET!H587+[1]OTCHET!H588</f>
        <v>0</v>
      </c>
      <c r="I93" s="437">
        <f>+[1]OTCHET!I587+[1]OTCHET!I588</f>
        <v>0</v>
      </c>
    </row>
    <row r="94" spans="1:9" ht="15.75">
      <c r="A94" s="495" t="s">
        <v>158</v>
      </c>
      <c r="B94" s="590" t="s">
        <v>159</v>
      </c>
      <c r="C94" s="495"/>
      <c r="D94" s="434" t="e">
        <f>+[1]OTCHET!D589+[1]OTCHET!D590</f>
        <v>#VALUE!</v>
      </c>
      <c r="E94" s="434">
        <f t="shared" si="12"/>
        <v>0</v>
      </c>
      <c r="F94" s="435">
        <f>+[1]OTCHET!F589+[1]OTCHET!F590</f>
        <v>0</v>
      </c>
      <c r="G94" s="436">
        <f>+[1]OTCHET!G589+[1]OTCHET!G590</f>
        <v>0</v>
      </c>
      <c r="H94" s="436">
        <f>+[1]OTCHET!H589+[1]OTCHET!H590</f>
        <v>0</v>
      </c>
      <c r="I94" s="437">
        <f>+[1]OTCHET!I589+[1]OTCHET!I590</f>
        <v>0</v>
      </c>
    </row>
    <row r="95" spans="1:9" ht="15.75">
      <c r="A95" s="395" t="s">
        <v>160</v>
      </c>
      <c r="B95" s="395" t="s">
        <v>161</v>
      </c>
      <c r="C95" s="395"/>
      <c r="D95" s="396">
        <f>[1]OTCHET!D591</f>
        <v>0</v>
      </c>
      <c r="E95" s="396">
        <f t="shared" si="12"/>
        <v>0</v>
      </c>
      <c r="F95" s="397">
        <f>[1]OTCHET!F591</f>
        <v>0</v>
      </c>
      <c r="G95" s="398">
        <f>[1]OTCHET!G591</f>
        <v>0</v>
      </c>
      <c r="H95" s="398">
        <f>[1]OTCHET!H591</f>
        <v>0</v>
      </c>
      <c r="I95" s="399">
        <f>[1]OTCHET!I591</f>
        <v>0</v>
      </c>
    </row>
    <row r="96" spans="1:9" ht="16.5" thickBot="1">
      <c r="A96" s="591" t="s">
        <v>162</v>
      </c>
      <c r="B96" s="591" t="s">
        <v>163</v>
      </c>
      <c r="C96" s="591"/>
      <c r="D96" s="592" t="str">
        <f>+[1]OTCHET!D594</f>
        <v>покупко-продажба на валута (+/-)</v>
      </c>
      <c r="E96" s="592">
        <f t="shared" si="12"/>
        <v>0</v>
      </c>
      <c r="F96" s="593">
        <f>+[1]OTCHET!F594</f>
        <v>0</v>
      </c>
      <c r="G96" s="594">
        <f>+[1]OTCHET!G594</f>
        <v>0</v>
      </c>
      <c r="H96" s="594">
        <f>+[1]OTCHET!H594</f>
        <v>0</v>
      </c>
      <c r="I96" s="595">
        <f>+[1]OTCHET!I594</f>
        <v>0</v>
      </c>
    </row>
    <row r="97" spans="1:9" ht="15.75">
      <c r="A97" s="321" t="s">
        <v>177</v>
      </c>
      <c r="B97" s="596"/>
      <c r="C97" s="596"/>
      <c r="D97" s="597" t="e">
        <f t="shared" ref="D97:I97" si="13">+D$64+D$66</f>
        <v>#VALUE!</v>
      </c>
      <c r="E97" s="597">
        <f t="shared" si="13"/>
        <v>0</v>
      </c>
      <c r="F97" s="598">
        <f t="shared" si="13"/>
        <v>0</v>
      </c>
      <c r="G97" s="598">
        <f t="shared" si="13"/>
        <v>0</v>
      </c>
      <c r="H97" s="598">
        <f t="shared" si="13"/>
        <v>0</v>
      </c>
      <c r="I97" s="598">
        <f t="shared" si="13"/>
        <v>0</v>
      </c>
    </row>
    <row r="98" spans="1:9" ht="15.75">
      <c r="A98" s="599"/>
      <c r="B98" s="599"/>
      <c r="C98" s="599"/>
      <c r="D98" s="600"/>
      <c r="E98" s="249"/>
      <c r="F98" s="601"/>
      <c r="G98" s="334"/>
      <c r="H98" s="334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>
        <v>43866</v>
      </c>
    </row>
    <row r="100" spans="1:9" ht="15.75">
      <c r="A100" s="251" t="s">
        <v>166</v>
      </c>
      <c r="B100" s="271"/>
      <c r="C100" s="271"/>
      <c r="D100" s="272"/>
      <c r="E100" s="272"/>
      <c r="F100" s="328" t="s">
        <v>167</v>
      </c>
      <c r="G100" s="328"/>
      <c r="H100" s="273"/>
      <c r="I100" s="252" t="s">
        <v>168</v>
      </c>
    </row>
    <row r="101" spans="1:9" ht="15.75">
      <c r="A101" s="247" t="s">
        <v>169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170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171</v>
      </c>
      <c r="B105" s="25"/>
      <c r="C105" s="25"/>
      <c r="D105" s="274"/>
      <c r="E105" s="274"/>
      <c r="F105" s="19"/>
      <c r="G105" s="248" t="s">
        <v>172</v>
      </c>
      <c r="H105" s="286"/>
      <c r="I105" s="275"/>
    </row>
    <row r="106" spans="1:9" ht="15.75">
      <c r="A106" s="1"/>
      <c r="B106" s="1"/>
      <c r="C106" s="1"/>
      <c r="D106" s="327" t="s">
        <v>170</v>
      </c>
      <c r="E106" s="327"/>
      <c r="F106" s="276"/>
      <c r="G106" s="19"/>
      <c r="H106" s="327" t="s">
        <v>173</v>
      </c>
      <c r="I106" s="327"/>
    </row>
    <row r="107" spans="1:9">
      <c r="A107" s="604"/>
      <c r="B107" s="604"/>
      <c r="C107" s="604"/>
      <c r="D107" s="605"/>
      <c r="E107" s="605"/>
      <c r="F107" s="605"/>
      <c r="G107" s="605"/>
      <c r="H107" s="605"/>
      <c r="I107" s="605"/>
    </row>
    <row r="108" spans="1:9">
      <c r="A108" s="604"/>
      <c r="B108" s="604"/>
      <c r="C108" s="604"/>
      <c r="D108" s="605"/>
      <c r="E108" s="605"/>
      <c r="F108" s="605"/>
      <c r="G108" s="605"/>
      <c r="H108" s="605"/>
      <c r="I108" s="605"/>
    </row>
    <row r="109" spans="1:9">
      <c r="A109" s="604"/>
      <c r="B109" s="604"/>
      <c r="C109" s="604"/>
      <c r="D109" s="605"/>
      <c r="E109" s="605"/>
      <c r="F109" s="605"/>
      <c r="G109" s="605"/>
      <c r="H109" s="605"/>
      <c r="I109" s="605"/>
    </row>
    <row r="110" spans="1:9">
      <c r="A110" s="604"/>
      <c r="B110" s="604"/>
      <c r="C110" s="604"/>
      <c r="D110" s="605"/>
      <c r="E110" s="605"/>
      <c r="F110" s="605"/>
      <c r="G110" s="605"/>
      <c r="H110" s="605"/>
      <c r="I110" s="605"/>
    </row>
    <row r="111" spans="1:9">
      <c r="A111" s="604"/>
      <c r="B111" s="604"/>
      <c r="C111" s="604"/>
      <c r="D111" s="605"/>
      <c r="E111" s="605"/>
      <c r="F111" s="605"/>
      <c r="G111" s="605"/>
      <c r="H111" s="605"/>
      <c r="I111" s="605"/>
    </row>
    <row r="112" spans="1:9">
      <c r="A112" s="604"/>
      <c r="B112" s="604"/>
      <c r="C112" s="604"/>
      <c r="D112" s="605"/>
      <c r="E112" s="605"/>
      <c r="F112" s="605"/>
      <c r="G112" s="605"/>
      <c r="H112" s="605"/>
      <c r="I112" s="605"/>
    </row>
    <row r="113" spans="1:9">
      <c r="A113" s="604"/>
      <c r="B113" s="604"/>
      <c r="C113" s="604"/>
      <c r="D113" s="605"/>
      <c r="E113" s="605"/>
      <c r="F113" s="605"/>
      <c r="G113" s="605"/>
      <c r="H113" s="605"/>
      <c r="I113" s="605"/>
    </row>
    <row r="114" spans="1:9">
      <c r="A114" s="604"/>
      <c r="B114" s="604"/>
      <c r="C114" s="604"/>
      <c r="D114" s="605"/>
      <c r="E114" s="605"/>
      <c r="F114" s="605"/>
      <c r="G114" s="605"/>
      <c r="H114" s="605"/>
      <c r="I114" s="605"/>
    </row>
    <row r="115" spans="1:9">
      <c r="A115" s="604"/>
      <c r="B115" s="604"/>
      <c r="C115" s="604"/>
      <c r="D115" s="605"/>
      <c r="E115" s="605"/>
      <c r="F115" s="605"/>
      <c r="G115" s="605"/>
      <c r="H115" s="605"/>
      <c r="I115" s="605"/>
    </row>
    <row r="116" spans="1:9">
      <c r="A116" s="604"/>
      <c r="B116" s="604"/>
      <c r="C116" s="604"/>
      <c r="D116" s="605"/>
      <c r="E116" s="605"/>
      <c r="F116" s="605"/>
      <c r="G116" s="605"/>
      <c r="H116" s="605"/>
      <c r="I116" s="605"/>
    </row>
    <row r="117" spans="1:9">
      <c r="A117" s="604"/>
      <c r="B117" s="604"/>
      <c r="C117" s="604"/>
      <c r="D117" s="605"/>
      <c r="E117" s="605"/>
      <c r="F117" s="605"/>
      <c r="G117" s="605"/>
      <c r="H117" s="605"/>
      <c r="I117" s="605"/>
    </row>
    <row r="118" spans="1:9">
      <c r="A118" s="604"/>
      <c r="B118" s="604"/>
      <c r="C118" s="604"/>
      <c r="D118" s="605"/>
      <c r="E118" s="605"/>
      <c r="F118" s="605"/>
      <c r="G118" s="605"/>
      <c r="H118" s="605"/>
      <c r="I118" s="605"/>
    </row>
    <row r="119" spans="1:9">
      <c r="A119" s="604"/>
      <c r="B119" s="604"/>
      <c r="C119" s="604"/>
      <c r="D119" s="605"/>
      <c r="E119" s="605"/>
      <c r="F119" s="605"/>
      <c r="G119" s="605"/>
      <c r="H119" s="605"/>
      <c r="I119" s="605"/>
    </row>
    <row r="120" spans="1:9">
      <c r="A120" s="604"/>
      <c r="B120" s="604"/>
      <c r="C120" s="604"/>
      <c r="D120" s="605"/>
      <c r="E120" s="605"/>
      <c r="F120" s="605"/>
      <c r="G120" s="605"/>
      <c r="H120" s="605"/>
      <c r="I120" s="605"/>
    </row>
    <row r="121" spans="1:9">
      <c r="A121" s="604"/>
      <c r="B121" s="604"/>
      <c r="C121" s="604"/>
      <c r="D121" s="605"/>
      <c r="E121" s="605"/>
      <c r="F121" s="605"/>
      <c r="G121" s="605"/>
      <c r="H121" s="605"/>
      <c r="I121" s="605"/>
    </row>
    <row r="122" spans="1:9">
      <c r="A122" s="604"/>
      <c r="B122" s="604"/>
      <c r="C122" s="604"/>
      <c r="D122" s="605"/>
      <c r="E122" s="605"/>
      <c r="F122" s="605"/>
      <c r="G122" s="605"/>
      <c r="H122" s="605"/>
      <c r="I122" s="605"/>
    </row>
    <row r="123" spans="1:9">
      <c r="A123" s="604"/>
      <c r="B123" s="604"/>
      <c r="C123" s="604"/>
      <c r="D123" s="605"/>
      <c r="E123" s="605"/>
      <c r="F123" s="605"/>
      <c r="G123" s="605"/>
      <c r="H123" s="605"/>
      <c r="I123" s="605"/>
    </row>
    <row r="124" spans="1:9">
      <c r="A124" s="604"/>
      <c r="B124" s="604"/>
      <c r="C124" s="604"/>
      <c r="D124" s="605"/>
      <c r="E124" s="605"/>
      <c r="F124" s="605"/>
      <c r="G124" s="605"/>
      <c r="H124" s="605"/>
      <c r="I124" s="605"/>
    </row>
    <row r="125" spans="1:9">
      <c r="A125" s="604"/>
      <c r="B125" s="604"/>
      <c r="C125" s="604"/>
      <c r="D125" s="605"/>
      <c r="E125" s="605"/>
      <c r="F125" s="605"/>
      <c r="G125" s="605"/>
      <c r="H125" s="605"/>
      <c r="I125" s="605"/>
    </row>
    <row r="126" spans="1:9">
      <c r="A126" s="604"/>
      <c r="B126" s="604"/>
      <c r="C126" s="604"/>
      <c r="D126" s="605"/>
      <c r="E126" s="605"/>
      <c r="F126" s="605"/>
      <c r="G126" s="605"/>
      <c r="H126" s="605"/>
      <c r="I126" s="605"/>
    </row>
    <row r="127" spans="1:9">
      <c r="A127" s="604"/>
      <c r="B127" s="604"/>
      <c r="C127" s="604"/>
      <c r="D127" s="605"/>
      <c r="E127" s="605"/>
      <c r="F127" s="605"/>
      <c r="G127" s="605"/>
      <c r="H127" s="605"/>
      <c r="I127" s="605"/>
    </row>
    <row r="128" spans="1:9">
      <c r="A128" s="604"/>
      <c r="B128" s="604"/>
      <c r="C128" s="604"/>
      <c r="D128" s="605"/>
      <c r="E128" s="605"/>
      <c r="F128" s="605"/>
      <c r="G128" s="605"/>
      <c r="H128" s="605"/>
      <c r="I128" s="605"/>
    </row>
    <row r="129" spans="1:9">
      <c r="A129" s="604"/>
      <c r="B129" s="604"/>
      <c r="C129" s="604"/>
      <c r="D129" s="605"/>
      <c r="E129" s="605"/>
      <c r="F129" s="605"/>
      <c r="G129" s="605"/>
      <c r="H129" s="605"/>
      <c r="I129" s="605"/>
    </row>
    <row r="130" spans="1:9">
      <c r="A130" s="604"/>
      <c r="B130" s="604"/>
      <c r="C130" s="604"/>
      <c r="D130" s="605"/>
      <c r="E130" s="605"/>
      <c r="F130" s="605"/>
      <c r="G130" s="605"/>
      <c r="H130" s="605"/>
      <c r="I130" s="605"/>
    </row>
    <row r="131" spans="1:9">
      <c r="A131" s="604"/>
      <c r="B131" s="604"/>
      <c r="C131" s="604"/>
      <c r="D131" s="605"/>
      <c r="E131" s="605"/>
      <c r="F131" s="605"/>
      <c r="G131" s="605"/>
      <c r="H131" s="605"/>
      <c r="I131" s="605"/>
    </row>
    <row r="132" spans="1:9">
      <c r="A132" s="604"/>
      <c r="B132" s="604"/>
      <c r="C132" s="604"/>
      <c r="D132" s="605"/>
      <c r="E132" s="605"/>
      <c r="F132" s="605"/>
      <c r="G132" s="605"/>
      <c r="H132" s="605"/>
      <c r="I132" s="605"/>
    </row>
    <row r="133" spans="1:9">
      <c r="A133" s="604"/>
      <c r="B133" s="604"/>
      <c r="C133" s="604"/>
      <c r="D133" s="605"/>
      <c r="E133" s="605"/>
      <c r="F133" s="605"/>
      <c r="G133" s="605"/>
      <c r="H133" s="605"/>
      <c r="I133" s="605"/>
    </row>
    <row r="134" spans="1:9">
      <c r="A134" s="604"/>
      <c r="B134" s="604"/>
      <c r="C134" s="604"/>
      <c r="D134" s="605"/>
      <c r="E134" s="605"/>
      <c r="F134" s="605"/>
      <c r="G134" s="605"/>
      <c r="H134" s="605"/>
      <c r="I134" s="605"/>
    </row>
    <row r="135" spans="1:9">
      <c r="A135" s="604"/>
      <c r="B135" s="604"/>
      <c r="C135" s="604"/>
      <c r="D135" s="605"/>
      <c r="E135" s="605"/>
      <c r="F135" s="605"/>
      <c r="G135" s="605"/>
      <c r="H135" s="605"/>
      <c r="I135" s="605"/>
    </row>
    <row r="136" spans="1:9">
      <c r="A136" s="604"/>
      <c r="B136" s="604"/>
      <c r="C136" s="604"/>
      <c r="D136" s="605"/>
      <c r="E136" s="605"/>
      <c r="F136" s="605"/>
      <c r="G136" s="605"/>
      <c r="H136" s="605"/>
      <c r="I136" s="605"/>
    </row>
    <row r="137" spans="1:9">
      <c r="A137" s="604"/>
      <c r="B137" s="604"/>
      <c r="C137" s="604"/>
      <c r="D137" s="605"/>
      <c r="E137" s="605"/>
      <c r="F137" s="605"/>
      <c r="G137" s="605"/>
      <c r="H137" s="605"/>
      <c r="I137" s="605"/>
    </row>
    <row r="138" spans="1:9">
      <c r="A138" s="604"/>
      <c r="B138" s="604"/>
      <c r="C138" s="604"/>
      <c r="D138" s="605"/>
      <c r="E138" s="605"/>
      <c r="F138" s="605"/>
      <c r="G138" s="605"/>
      <c r="H138" s="605"/>
      <c r="I138" s="605"/>
    </row>
    <row r="139" spans="1:9">
      <c r="A139" s="604"/>
      <c r="B139" s="604"/>
      <c r="C139" s="604"/>
      <c r="D139" s="605"/>
      <c r="E139" s="605"/>
      <c r="F139" s="605"/>
      <c r="G139" s="605"/>
      <c r="H139" s="605"/>
      <c r="I139" s="605"/>
    </row>
    <row r="140" spans="1:9">
      <c r="A140" s="604"/>
      <c r="B140" s="604"/>
      <c r="C140" s="604"/>
      <c r="D140" s="605"/>
      <c r="E140" s="605"/>
      <c r="F140" s="605"/>
      <c r="G140" s="605"/>
      <c r="H140" s="605"/>
      <c r="I140" s="605"/>
    </row>
    <row r="141" spans="1:9">
      <c r="A141" s="604"/>
      <c r="B141" s="604"/>
      <c r="C141" s="604"/>
      <c r="D141" s="605"/>
      <c r="E141" s="605"/>
      <c r="F141" s="605"/>
      <c r="G141" s="605"/>
      <c r="H141" s="605"/>
      <c r="I141" s="605"/>
    </row>
    <row r="142" spans="1:9">
      <c r="A142" s="604"/>
      <c r="B142" s="604"/>
      <c r="C142" s="604"/>
      <c r="D142" s="605"/>
      <c r="E142" s="605"/>
      <c r="F142" s="605"/>
      <c r="G142" s="605"/>
      <c r="H142" s="605"/>
      <c r="I142" s="605"/>
    </row>
    <row r="143" spans="1:9">
      <c r="A143" s="604"/>
      <c r="B143" s="604"/>
      <c r="C143" s="604"/>
      <c r="D143" s="605"/>
      <c r="E143" s="605"/>
      <c r="F143" s="605"/>
      <c r="G143" s="605"/>
      <c r="H143" s="605"/>
      <c r="I143" s="605"/>
    </row>
    <row r="144" spans="1:9">
      <c r="A144" s="604"/>
      <c r="B144" s="604"/>
      <c r="C144" s="604"/>
      <c r="D144" s="605"/>
      <c r="E144" s="605"/>
      <c r="F144" s="605"/>
      <c r="G144" s="605"/>
      <c r="H144" s="605"/>
      <c r="I144" s="605"/>
    </row>
    <row r="145" spans="1:9">
      <c r="A145" s="604"/>
      <c r="B145" s="604"/>
      <c r="C145" s="604"/>
      <c r="D145" s="605"/>
      <c r="E145" s="605"/>
      <c r="F145" s="605"/>
      <c r="G145" s="605"/>
      <c r="H145" s="605"/>
      <c r="I145" s="605"/>
    </row>
    <row r="146" spans="1:9">
      <c r="A146" s="604"/>
      <c r="B146" s="604"/>
      <c r="C146" s="604"/>
      <c r="D146" s="605"/>
      <c r="E146" s="605"/>
      <c r="F146" s="605"/>
      <c r="G146" s="605"/>
      <c r="H146" s="605"/>
      <c r="I146" s="605"/>
    </row>
    <row r="147" spans="1:9">
      <c r="A147" s="604"/>
      <c r="B147" s="604"/>
      <c r="C147" s="604"/>
      <c r="D147" s="605"/>
      <c r="E147" s="605"/>
      <c r="F147" s="605"/>
      <c r="G147" s="605"/>
      <c r="H147" s="605"/>
      <c r="I147" s="605"/>
    </row>
    <row r="148" spans="1:9">
      <c r="A148" s="604"/>
      <c r="B148" s="604"/>
      <c r="C148" s="604"/>
      <c r="D148" s="605"/>
      <c r="E148" s="605"/>
      <c r="F148" s="605"/>
      <c r="G148" s="605"/>
      <c r="H148" s="605"/>
      <c r="I148" s="605"/>
    </row>
    <row r="149" spans="1:9">
      <c r="A149" s="604"/>
      <c r="B149" s="604"/>
      <c r="C149" s="604"/>
      <c r="D149" s="605"/>
      <c r="E149" s="605"/>
      <c r="F149" s="605"/>
      <c r="G149" s="605"/>
      <c r="H149" s="605"/>
      <c r="I149" s="605"/>
    </row>
    <row r="150" spans="1:9">
      <c r="A150" s="604"/>
      <c r="B150" s="604"/>
      <c r="C150" s="604"/>
      <c r="D150" s="605"/>
      <c r="E150" s="605"/>
      <c r="F150" s="605"/>
      <c r="G150" s="605"/>
      <c r="H150" s="605"/>
      <c r="I150" s="605"/>
    </row>
    <row r="151" spans="1:9">
      <c r="A151" s="604"/>
      <c r="B151" s="604"/>
      <c r="C151" s="604"/>
      <c r="D151" s="605"/>
      <c r="E151" s="605"/>
      <c r="F151" s="605"/>
      <c r="G151" s="605"/>
      <c r="H151" s="605"/>
      <c r="I151" s="605"/>
    </row>
    <row r="152" spans="1:9">
      <c r="A152" s="604"/>
      <c r="B152" s="604"/>
      <c r="C152" s="604"/>
      <c r="D152" s="605"/>
      <c r="E152" s="605"/>
      <c r="F152" s="605"/>
      <c r="G152" s="605"/>
      <c r="H152" s="605"/>
      <c r="I152" s="605"/>
    </row>
    <row r="153" spans="1:9">
      <c r="A153" s="604"/>
      <c r="B153" s="604"/>
      <c r="C153" s="604"/>
      <c r="D153" s="605"/>
      <c r="E153" s="605"/>
      <c r="F153" s="605"/>
      <c r="G153" s="605"/>
      <c r="H153" s="605"/>
      <c r="I153" s="605"/>
    </row>
    <row r="154" spans="1:9">
      <c r="A154" s="604"/>
      <c r="B154" s="604"/>
      <c r="C154" s="604"/>
      <c r="D154" s="605"/>
      <c r="E154" s="605"/>
      <c r="F154" s="605"/>
      <c r="G154" s="605"/>
      <c r="H154" s="605"/>
      <c r="I154" s="605"/>
    </row>
    <row r="155" spans="1:9">
      <c r="A155" s="604"/>
      <c r="B155" s="604"/>
      <c r="C155" s="604"/>
      <c r="D155" s="605"/>
      <c r="E155" s="605"/>
      <c r="F155" s="605"/>
      <c r="G155" s="605"/>
      <c r="H155" s="605"/>
      <c r="I155" s="605"/>
    </row>
    <row r="156" spans="1:9">
      <c r="A156" s="604"/>
      <c r="B156" s="604"/>
      <c r="C156" s="604"/>
      <c r="D156" s="605"/>
      <c r="E156" s="605"/>
      <c r="F156" s="605"/>
      <c r="G156" s="605"/>
      <c r="H156" s="605"/>
      <c r="I156" s="605"/>
    </row>
    <row r="157" spans="1:9">
      <c r="A157" s="604"/>
      <c r="B157" s="604"/>
      <c r="C157" s="604"/>
      <c r="D157" s="605"/>
      <c r="E157" s="605"/>
      <c r="F157" s="605"/>
      <c r="G157" s="605"/>
      <c r="H157" s="605"/>
      <c r="I157" s="605"/>
    </row>
    <row r="158" spans="1:9">
      <c r="A158" s="604"/>
      <c r="B158" s="604"/>
      <c r="C158" s="604"/>
      <c r="D158" s="605"/>
      <c r="E158" s="605"/>
      <c r="F158" s="605"/>
      <c r="G158" s="605"/>
      <c r="H158" s="605"/>
      <c r="I158" s="605"/>
    </row>
    <row r="159" spans="1:9">
      <c r="A159" s="604"/>
      <c r="B159" s="604"/>
      <c r="C159" s="604"/>
      <c r="D159" s="605"/>
      <c r="E159" s="605"/>
      <c r="F159" s="605"/>
      <c r="G159" s="605"/>
      <c r="H159" s="605"/>
      <c r="I159" s="605"/>
    </row>
    <row r="160" spans="1:9">
      <c r="A160" s="604"/>
      <c r="B160" s="604"/>
      <c r="C160" s="604"/>
      <c r="D160" s="605"/>
      <c r="E160" s="605"/>
      <c r="F160" s="605"/>
      <c r="G160" s="605"/>
      <c r="H160" s="605"/>
      <c r="I160" s="605"/>
    </row>
    <row r="161" spans="1:9">
      <c r="A161" s="604"/>
      <c r="B161" s="604"/>
      <c r="C161" s="604"/>
      <c r="D161" s="605"/>
      <c r="E161" s="605"/>
      <c r="F161" s="605"/>
      <c r="G161" s="605"/>
      <c r="H161" s="605"/>
      <c r="I161" s="605"/>
    </row>
    <row r="162" spans="1:9">
      <c r="A162" s="604"/>
      <c r="B162" s="604"/>
      <c r="C162" s="604"/>
      <c r="D162" s="605"/>
      <c r="E162" s="605"/>
      <c r="F162" s="605"/>
      <c r="G162" s="605"/>
      <c r="H162" s="605"/>
      <c r="I162" s="605"/>
    </row>
    <row r="163" spans="1:9">
      <c r="A163" s="604"/>
      <c r="B163" s="604"/>
      <c r="C163" s="604"/>
      <c r="D163" s="605"/>
      <c r="E163" s="605"/>
      <c r="F163" s="605"/>
      <c r="G163" s="605"/>
      <c r="H163" s="605"/>
      <c r="I163" s="605"/>
    </row>
    <row r="164" spans="1:9">
      <c r="A164" s="604"/>
      <c r="B164" s="604"/>
      <c r="C164" s="604"/>
      <c r="D164" s="605"/>
      <c r="E164" s="605"/>
      <c r="F164" s="605"/>
      <c r="G164" s="605"/>
      <c r="H164" s="605"/>
      <c r="I164" s="605"/>
    </row>
    <row r="165" spans="1:9">
      <c r="A165" s="604"/>
      <c r="B165" s="604"/>
      <c r="C165" s="604"/>
      <c r="D165" s="605"/>
      <c r="E165" s="605"/>
      <c r="F165" s="605"/>
      <c r="G165" s="605"/>
      <c r="H165" s="605"/>
      <c r="I165" s="605"/>
    </row>
    <row r="166" spans="1:9">
      <c r="A166" s="604"/>
      <c r="B166" s="604"/>
      <c r="C166" s="604"/>
      <c r="D166" s="605"/>
      <c r="E166" s="605"/>
      <c r="F166" s="605"/>
      <c r="G166" s="605"/>
      <c r="H166" s="605"/>
      <c r="I166" s="605"/>
    </row>
    <row r="167" spans="1:9">
      <c r="A167" s="604"/>
      <c r="B167" s="604"/>
      <c r="C167" s="604"/>
      <c r="D167" s="605"/>
      <c r="E167" s="605"/>
      <c r="F167" s="605"/>
      <c r="G167" s="605"/>
      <c r="H167" s="605"/>
      <c r="I167" s="605"/>
    </row>
    <row r="168" spans="1:9">
      <c r="A168" s="604"/>
      <c r="B168" s="604"/>
      <c r="C168" s="604"/>
      <c r="D168" s="605"/>
      <c r="E168" s="605"/>
      <c r="F168" s="605"/>
      <c r="G168" s="605"/>
      <c r="H168" s="605"/>
      <c r="I168" s="605"/>
    </row>
    <row r="169" spans="1:9">
      <c r="A169" s="604"/>
      <c r="B169" s="604"/>
      <c r="C169" s="604"/>
      <c r="D169" s="605"/>
      <c r="E169" s="605"/>
      <c r="F169" s="605"/>
      <c r="G169" s="605"/>
      <c r="H169" s="605"/>
      <c r="I169" s="605"/>
    </row>
    <row r="170" spans="1:9">
      <c r="A170" s="604"/>
      <c r="B170" s="604"/>
      <c r="C170" s="604"/>
      <c r="D170" s="605"/>
      <c r="E170" s="605"/>
      <c r="F170" s="605"/>
      <c r="G170" s="605"/>
      <c r="H170" s="605"/>
      <c r="I170" s="605"/>
    </row>
    <row r="171" spans="1:9">
      <c r="A171" s="604"/>
      <c r="B171" s="604"/>
      <c r="C171" s="604"/>
      <c r="D171" s="605"/>
      <c r="E171" s="605"/>
      <c r="F171" s="605"/>
      <c r="G171" s="605"/>
      <c r="H171" s="605"/>
      <c r="I171" s="605"/>
    </row>
    <row r="172" spans="1:9">
      <c r="A172" s="604"/>
      <c r="B172" s="604"/>
      <c r="C172" s="604"/>
      <c r="D172" s="605"/>
      <c r="E172" s="605"/>
      <c r="F172" s="605"/>
      <c r="G172" s="605"/>
      <c r="H172" s="605"/>
      <c r="I172" s="605"/>
    </row>
    <row r="173" spans="1:9">
      <c r="A173" s="604"/>
      <c r="B173" s="604"/>
      <c r="C173" s="604"/>
      <c r="D173" s="605"/>
      <c r="E173" s="605"/>
      <c r="F173" s="605"/>
      <c r="G173" s="605"/>
      <c r="H173" s="605"/>
      <c r="I173" s="605"/>
    </row>
    <row r="174" spans="1:9">
      <c r="A174" s="604"/>
      <c r="B174" s="604"/>
      <c r="C174" s="604"/>
      <c r="D174" s="605"/>
      <c r="E174" s="605"/>
      <c r="F174" s="605"/>
      <c r="G174" s="605"/>
      <c r="H174" s="605"/>
      <c r="I174" s="605"/>
    </row>
    <row r="175" spans="1:9">
      <c r="A175" s="604"/>
      <c r="B175" s="604"/>
      <c r="C175" s="604"/>
      <c r="D175" s="605"/>
      <c r="E175" s="605"/>
      <c r="F175" s="605"/>
      <c r="G175" s="605"/>
      <c r="H175" s="605"/>
      <c r="I175" s="605"/>
    </row>
    <row r="176" spans="1:9">
      <c r="A176" s="604"/>
      <c r="B176" s="604"/>
      <c r="C176" s="604"/>
      <c r="D176" s="605"/>
      <c r="E176" s="605"/>
      <c r="F176" s="605"/>
      <c r="G176" s="605"/>
      <c r="H176" s="605"/>
      <c r="I176" s="605"/>
    </row>
    <row r="177" spans="1:9">
      <c r="A177" s="604"/>
      <c r="B177" s="604"/>
      <c r="C177" s="604"/>
      <c r="D177" s="605"/>
      <c r="E177" s="605"/>
      <c r="F177" s="605"/>
      <c r="G177" s="605"/>
      <c r="H177" s="605"/>
      <c r="I177" s="605"/>
    </row>
    <row r="178" spans="1:9">
      <c r="A178" s="604"/>
      <c r="B178" s="604"/>
      <c r="C178" s="604"/>
      <c r="D178" s="605"/>
      <c r="E178" s="605"/>
      <c r="F178" s="605"/>
      <c r="G178" s="605"/>
      <c r="H178" s="605"/>
      <c r="I178" s="605"/>
    </row>
    <row r="179" spans="1:9">
      <c r="A179" s="604"/>
      <c r="B179" s="604"/>
      <c r="C179" s="604"/>
      <c r="D179" s="605"/>
      <c r="E179" s="605"/>
      <c r="F179" s="605"/>
      <c r="G179" s="605"/>
      <c r="H179" s="605"/>
      <c r="I179" s="605"/>
    </row>
    <row r="180" spans="1:9">
      <c r="A180" s="604"/>
      <c r="B180" s="604"/>
      <c r="C180" s="604"/>
      <c r="D180" s="605"/>
      <c r="E180" s="605"/>
      <c r="F180" s="605"/>
      <c r="G180" s="605"/>
      <c r="H180" s="605"/>
      <c r="I180" s="605"/>
    </row>
    <row r="181" spans="1:9">
      <c r="A181" s="604"/>
      <c r="B181" s="604"/>
      <c r="C181" s="604"/>
      <c r="D181" s="605"/>
      <c r="E181" s="605"/>
      <c r="F181" s="605"/>
      <c r="G181" s="605"/>
      <c r="H181" s="605"/>
      <c r="I181" s="605"/>
    </row>
    <row r="182" spans="1:9">
      <c r="A182" s="604"/>
      <c r="B182" s="604"/>
      <c r="C182" s="604"/>
      <c r="D182" s="605"/>
      <c r="E182" s="605"/>
      <c r="F182" s="605"/>
      <c r="G182" s="605"/>
      <c r="H182" s="605"/>
      <c r="I182" s="605"/>
    </row>
    <row r="183" spans="1:9">
      <c r="A183" s="604"/>
      <c r="B183" s="604"/>
      <c r="C183" s="604"/>
      <c r="D183" s="605"/>
      <c r="E183" s="605"/>
      <c r="F183" s="605"/>
      <c r="G183" s="605"/>
      <c r="H183" s="605"/>
      <c r="I183" s="605"/>
    </row>
    <row r="184" spans="1:9">
      <c r="A184" s="604"/>
      <c r="B184" s="604"/>
      <c r="C184" s="604"/>
      <c r="D184" s="605"/>
      <c r="E184" s="605"/>
      <c r="F184" s="605"/>
      <c r="G184" s="605"/>
      <c r="H184" s="605"/>
      <c r="I184" s="605"/>
    </row>
    <row r="185" spans="1:9">
      <c r="A185" s="604"/>
      <c r="B185" s="604"/>
      <c r="C185" s="604"/>
      <c r="D185" s="605"/>
      <c r="E185" s="605"/>
      <c r="F185" s="605"/>
      <c r="G185" s="605"/>
      <c r="H185" s="605"/>
      <c r="I185" s="605"/>
    </row>
    <row r="186" spans="1:9">
      <c r="A186" s="604"/>
      <c r="B186" s="604"/>
      <c r="C186" s="604"/>
      <c r="D186" s="605"/>
      <c r="E186" s="605"/>
      <c r="F186" s="605"/>
      <c r="G186" s="605"/>
      <c r="H186" s="605"/>
      <c r="I186" s="605"/>
    </row>
    <row r="187" spans="1:9">
      <c r="A187" s="604"/>
      <c r="B187" s="604"/>
      <c r="C187" s="604"/>
      <c r="D187" s="605"/>
      <c r="E187" s="605"/>
      <c r="F187" s="605"/>
      <c r="G187" s="605"/>
      <c r="H187" s="605"/>
      <c r="I187" s="605"/>
    </row>
    <row r="188" spans="1:9">
      <c r="A188" s="604"/>
      <c r="B188" s="604"/>
      <c r="C188" s="604"/>
      <c r="D188" s="605"/>
      <c r="E188" s="605"/>
      <c r="F188" s="605"/>
      <c r="G188" s="605"/>
      <c r="H188" s="605"/>
      <c r="I188" s="605"/>
    </row>
    <row r="189" spans="1:9">
      <c r="A189" s="604"/>
      <c r="B189" s="604"/>
      <c r="C189" s="604"/>
      <c r="D189" s="605"/>
      <c r="E189" s="605"/>
      <c r="F189" s="605"/>
      <c r="G189" s="605"/>
      <c r="H189" s="605"/>
      <c r="I189" s="605"/>
    </row>
    <row r="190" spans="1:9">
      <c r="A190" s="604"/>
      <c r="B190" s="604"/>
      <c r="C190" s="604"/>
      <c r="D190" s="605"/>
      <c r="E190" s="605"/>
      <c r="F190" s="605"/>
      <c r="G190" s="605"/>
      <c r="H190" s="605"/>
      <c r="I190" s="605"/>
    </row>
    <row r="191" spans="1:9">
      <c r="A191" s="604"/>
      <c r="B191" s="604"/>
      <c r="C191" s="604"/>
      <c r="D191" s="605"/>
      <c r="E191" s="605"/>
      <c r="F191" s="605"/>
      <c r="G191" s="605"/>
      <c r="H191" s="605"/>
      <c r="I191" s="605"/>
    </row>
    <row r="192" spans="1:9">
      <c r="A192" s="604"/>
      <c r="B192" s="604"/>
      <c r="C192" s="604"/>
      <c r="D192" s="605"/>
      <c r="E192" s="605"/>
      <c r="F192" s="605"/>
      <c r="G192" s="605"/>
      <c r="H192" s="605"/>
      <c r="I192" s="605"/>
    </row>
    <row r="193" spans="1:9">
      <c r="A193" s="604"/>
      <c r="B193" s="604"/>
      <c r="C193" s="604"/>
      <c r="D193" s="605"/>
      <c r="E193" s="605"/>
      <c r="F193" s="605"/>
      <c r="G193" s="605"/>
      <c r="H193" s="605"/>
      <c r="I193" s="605"/>
    </row>
    <row r="194" spans="1:9">
      <c r="A194" s="604"/>
      <c r="B194" s="604"/>
      <c r="C194" s="604"/>
      <c r="D194" s="605"/>
      <c r="E194" s="605"/>
      <c r="F194" s="605"/>
      <c r="G194" s="605"/>
      <c r="H194" s="605"/>
      <c r="I194" s="605"/>
    </row>
    <row r="195" spans="1:9">
      <c r="A195" s="604"/>
      <c r="B195" s="604"/>
      <c r="C195" s="604"/>
      <c r="D195" s="605"/>
      <c r="E195" s="605"/>
      <c r="F195" s="605"/>
      <c r="G195" s="605"/>
      <c r="H195" s="605"/>
      <c r="I195" s="605"/>
    </row>
    <row r="196" spans="1:9">
      <c r="A196" s="604"/>
      <c r="B196" s="604"/>
      <c r="C196" s="604"/>
      <c r="D196" s="605"/>
      <c r="E196" s="605"/>
      <c r="F196" s="605"/>
      <c r="G196" s="605"/>
      <c r="H196" s="605"/>
      <c r="I196" s="605"/>
    </row>
    <row r="197" spans="1:9">
      <c r="A197" s="604"/>
      <c r="B197" s="604"/>
      <c r="C197" s="604"/>
      <c r="D197" s="605"/>
      <c r="E197" s="605"/>
      <c r="F197" s="605"/>
      <c r="G197" s="605"/>
      <c r="H197" s="605"/>
      <c r="I197" s="605"/>
    </row>
    <row r="198" spans="1:9">
      <c r="A198" s="604"/>
      <c r="B198" s="604"/>
      <c r="C198" s="604"/>
      <c r="D198" s="605"/>
      <c r="E198" s="605"/>
      <c r="F198" s="605"/>
      <c r="G198" s="605"/>
      <c r="H198" s="605"/>
      <c r="I198" s="605"/>
    </row>
    <row r="199" spans="1:9">
      <c r="A199" s="604"/>
      <c r="B199" s="604"/>
      <c r="C199" s="604"/>
      <c r="D199" s="605"/>
      <c r="E199" s="605"/>
      <c r="F199" s="605"/>
      <c r="G199" s="605"/>
      <c r="H199" s="605"/>
      <c r="I199" s="605"/>
    </row>
    <row r="200" spans="1:9">
      <c r="A200" s="604"/>
      <c r="B200" s="604"/>
      <c r="C200" s="604"/>
      <c r="D200" s="605"/>
      <c r="E200" s="605"/>
      <c r="F200" s="605"/>
      <c r="G200" s="605"/>
      <c r="H200" s="605"/>
      <c r="I200" s="605"/>
    </row>
    <row r="201" spans="1:9">
      <c r="A201" s="604"/>
      <c r="B201" s="604"/>
      <c r="C201" s="604"/>
      <c r="D201" s="605"/>
      <c r="E201" s="605"/>
      <c r="F201" s="605"/>
      <c r="G201" s="605"/>
      <c r="H201" s="605"/>
      <c r="I201" s="605"/>
    </row>
    <row r="202" spans="1:9">
      <c r="A202" s="604"/>
      <c r="B202" s="604"/>
      <c r="C202" s="604"/>
      <c r="D202" s="605"/>
      <c r="E202" s="605"/>
      <c r="F202" s="605"/>
      <c r="G202" s="605"/>
      <c r="H202" s="605"/>
      <c r="I202" s="605"/>
    </row>
    <row r="203" spans="1:9">
      <c r="A203" s="604"/>
      <c r="B203" s="604"/>
      <c r="C203" s="604"/>
      <c r="D203" s="605"/>
      <c r="E203" s="605"/>
      <c r="F203" s="605"/>
      <c r="G203" s="605"/>
      <c r="H203" s="605"/>
      <c r="I203" s="605"/>
    </row>
    <row r="204" spans="1:9">
      <c r="A204" s="604"/>
      <c r="B204" s="604"/>
      <c r="C204" s="604"/>
      <c r="D204" s="605"/>
      <c r="E204" s="605"/>
      <c r="F204" s="605"/>
      <c r="G204" s="605"/>
      <c r="H204" s="605"/>
      <c r="I204" s="605"/>
    </row>
    <row r="205" spans="1:9">
      <c r="A205" s="604"/>
      <c r="B205" s="604"/>
      <c r="C205" s="604"/>
      <c r="D205" s="605"/>
      <c r="E205" s="605"/>
      <c r="F205" s="605"/>
      <c r="G205" s="605"/>
      <c r="H205" s="605"/>
      <c r="I205" s="605"/>
    </row>
    <row r="206" spans="1:9">
      <c r="A206" s="604"/>
      <c r="B206" s="604"/>
      <c r="C206" s="604"/>
      <c r="D206" s="605"/>
      <c r="E206" s="605"/>
      <c r="F206" s="605"/>
      <c r="G206" s="605"/>
      <c r="H206" s="605"/>
      <c r="I206" s="605"/>
    </row>
    <row r="207" spans="1:9">
      <c r="A207" s="604"/>
      <c r="B207" s="604"/>
      <c r="C207" s="604"/>
      <c r="D207" s="605"/>
      <c r="E207" s="605"/>
      <c r="F207" s="605"/>
      <c r="G207" s="605"/>
      <c r="H207" s="605"/>
      <c r="I207" s="605"/>
    </row>
    <row r="208" spans="1:9">
      <c r="A208" s="604"/>
      <c r="B208" s="604"/>
      <c r="C208" s="604"/>
      <c r="D208" s="605"/>
      <c r="E208" s="605"/>
      <c r="F208" s="605"/>
      <c r="G208" s="605"/>
      <c r="H208" s="605"/>
      <c r="I208" s="605"/>
    </row>
    <row r="209" spans="1:9">
      <c r="A209" s="604"/>
      <c r="B209" s="604"/>
      <c r="C209" s="604"/>
      <c r="D209" s="605"/>
      <c r="E209" s="605"/>
      <c r="F209" s="605"/>
      <c r="G209" s="605"/>
      <c r="H209" s="605"/>
      <c r="I209" s="605"/>
    </row>
    <row r="210" spans="1:9">
      <c r="A210" s="604"/>
      <c r="B210" s="604"/>
      <c r="C210" s="604"/>
      <c r="D210" s="605"/>
      <c r="E210" s="605"/>
      <c r="F210" s="605"/>
      <c r="G210" s="605"/>
      <c r="H210" s="605"/>
      <c r="I210" s="605"/>
    </row>
    <row r="211" spans="1:9">
      <c r="A211" s="604"/>
      <c r="B211" s="604"/>
      <c r="C211" s="604"/>
      <c r="D211" s="605"/>
      <c r="E211" s="605"/>
      <c r="F211" s="605"/>
      <c r="G211" s="605"/>
      <c r="H211" s="605"/>
      <c r="I211" s="605"/>
    </row>
    <row r="212" spans="1:9">
      <c r="A212" s="604"/>
      <c r="B212" s="604"/>
      <c r="C212" s="604"/>
      <c r="D212" s="605"/>
      <c r="E212" s="605"/>
      <c r="F212" s="605"/>
      <c r="G212" s="605"/>
      <c r="H212" s="605"/>
      <c r="I212" s="605"/>
    </row>
    <row r="213" spans="1:9">
      <c r="A213" s="604"/>
      <c r="B213" s="604"/>
      <c r="C213" s="604"/>
      <c r="D213" s="605"/>
      <c r="E213" s="605"/>
      <c r="F213" s="605"/>
      <c r="G213" s="605"/>
      <c r="H213" s="605"/>
      <c r="I213" s="605"/>
    </row>
    <row r="214" spans="1:9">
      <c r="A214" s="604"/>
      <c r="B214" s="604"/>
      <c r="C214" s="604"/>
      <c r="D214" s="605"/>
      <c r="E214" s="605"/>
      <c r="F214" s="605"/>
      <c r="G214" s="605"/>
      <c r="H214" s="605"/>
      <c r="I214" s="605"/>
    </row>
    <row r="215" spans="1:9">
      <c r="A215" s="604"/>
      <c r="B215" s="604"/>
      <c r="C215" s="604"/>
      <c r="D215" s="605"/>
      <c r="E215" s="605"/>
      <c r="F215" s="605"/>
      <c r="G215" s="605"/>
      <c r="H215" s="605"/>
      <c r="I215" s="605"/>
    </row>
    <row r="216" spans="1:9">
      <c r="A216" s="604"/>
      <c r="B216" s="604"/>
      <c r="C216" s="604"/>
      <c r="D216" s="605"/>
      <c r="E216" s="605"/>
      <c r="F216" s="605"/>
      <c r="G216" s="605"/>
      <c r="H216" s="605"/>
      <c r="I216" s="605"/>
    </row>
    <row r="217" spans="1:9">
      <c r="A217" s="604"/>
      <c r="B217" s="604"/>
      <c r="C217" s="604"/>
      <c r="D217" s="605"/>
      <c r="E217" s="605"/>
      <c r="F217" s="605"/>
      <c r="G217" s="605"/>
      <c r="H217" s="605"/>
      <c r="I217" s="605"/>
    </row>
    <row r="218" spans="1:9">
      <c r="A218" s="604"/>
      <c r="B218" s="604"/>
      <c r="C218" s="604"/>
      <c r="D218" s="605"/>
      <c r="E218" s="605"/>
      <c r="F218" s="605"/>
      <c r="G218" s="605"/>
      <c r="H218" s="605"/>
      <c r="I218" s="605"/>
    </row>
    <row r="219" spans="1:9">
      <c r="A219" s="604"/>
      <c r="B219" s="604"/>
      <c r="C219" s="604"/>
      <c r="D219" s="605"/>
      <c r="E219" s="605"/>
      <c r="F219" s="605"/>
      <c r="G219" s="605"/>
      <c r="H219" s="605"/>
      <c r="I219" s="605"/>
    </row>
    <row r="220" spans="1:9">
      <c r="A220" s="604"/>
      <c r="B220" s="604"/>
      <c r="C220" s="604"/>
      <c r="D220" s="605"/>
      <c r="E220" s="605"/>
      <c r="F220" s="605"/>
      <c r="G220" s="605"/>
      <c r="H220" s="605"/>
      <c r="I220" s="605"/>
    </row>
    <row r="221" spans="1:9">
      <c r="A221" s="604"/>
      <c r="B221" s="604"/>
      <c r="C221" s="604"/>
      <c r="D221" s="605"/>
      <c r="E221" s="605"/>
      <c r="F221" s="605"/>
      <c r="G221" s="605"/>
      <c r="H221" s="605"/>
      <c r="I221" s="605"/>
    </row>
    <row r="222" spans="1:9">
      <c r="A222" s="604"/>
      <c r="B222" s="604"/>
      <c r="C222" s="604"/>
      <c r="D222" s="605"/>
      <c r="E222" s="605"/>
      <c r="F222" s="605"/>
      <c r="G222" s="605"/>
      <c r="H222" s="605"/>
      <c r="I222" s="605"/>
    </row>
    <row r="223" spans="1:9">
      <c r="A223" s="604"/>
      <c r="B223" s="604"/>
      <c r="C223" s="604"/>
      <c r="D223" s="605"/>
      <c r="E223" s="605"/>
      <c r="F223" s="605"/>
      <c r="G223" s="605"/>
      <c r="H223" s="605"/>
      <c r="I223" s="605"/>
    </row>
    <row r="224" spans="1:9">
      <c r="A224" s="604"/>
      <c r="B224" s="604"/>
      <c r="C224" s="604"/>
      <c r="D224" s="605"/>
      <c r="E224" s="605"/>
      <c r="F224" s="605"/>
      <c r="G224" s="605"/>
      <c r="H224" s="605"/>
      <c r="I224" s="605"/>
    </row>
    <row r="225" spans="1:9">
      <c r="A225" s="604"/>
      <c r="B225" s="604"/>
      <c r="C225" s="604"/>
      <c r="D225" s="605"/>
      <c r="E225" s="605"/>
      <c r="F225" s="605"/>
      <c r="G225" s="605"/>
      <c r="H225" s="605"/>
      <c r="I225" s="605"/>
    </row>
    <row r="226" spans="1:9">
      <c r="A226" s="604"/>
      <c r="B226" s="604"/>
      <c r="C226" s="604"/>
      <c r="D226" s="605"/>
      <c r="E226" s="605"/>
      <c r="F226" s="605"/>
      <c r="G226" s="605"/>
      <c r="H226" s="605"/>
      <c r="I226" s="605"/>
    </row>
    <row r="227" spans="1:9">
      <c r="A227" s="604"/>
      <c r="B227" s="604"/>
      <c r="C227" s="604"/>
      <c r="D227" s="605"/>
      <c r="E227" s="605"/>
      <c r="F227" s="605"/>
      <c r="G227" s="605"/>
      <c r="H227" s="605"/>
      <c r="I227" s="605"/>
    </row>
    <row r="228" spans="1:9">
      <c r="A228" s="604"/>
      <c r="B228" s="604"/>
      <c r="C228" s="604"/>
      <c r="D228" s="605"/>
      <c r="E228" s="605"/>
      <c r="F228" s="605"/>
      <c r="G228" s="605"/>
      <c r="H228" s="605"/>
      <c r="I228" s="605"/>
    </row>
    <row r="229" spans="1:9">
      <c r="A229" s="604"/>
      <c r="B229" s="604"/>
      <c r="C229" s="604"/>
      <c r="D229" s="605"/>
      <c r="E229" s="605"/>
      <c r="F229" s="605"/>
      <c r="G229" s="605"/>
      <c r="H229" s="605"/>
      <c r="I229" s="605"/>
    </row>
    <row r="230" spans="1:9">
      <c r="A230" s="604"/>
      <c r="B230" s="604"/>
      <c r="C230" s="604"/>
      <c r="D230" s="605"/>
      <c r="E230" s="605"/>
      <c r="F230" s="605"/>
      <c r="G230" s="605"/>
      <c r="H230" s="605"/>
      <c r="I230" s="605"/>
    </row>
    <row r="231" spans="1:9">
      <c r="A231" s="604"/>
      <c r="B231" s="604"/>
      <c r="C231" s="604"/>
      <c r="D231" s="605"/>
      <c r="E231" s="605"/>
      <c r="F231" s="605"/>
      <c r="G231" s="605"/>
      <c r="H231" s="605"/>
      <c r="I231" s="605"/>
    </row>
    <row r="232" spans="1:9">
      <c r="A232" s="604"/>
      <c r="B232" s="604"/>
      <c r="C232" s="604"/>
      <c r="D232" s="605"/>
      <c r="E232" s="605"/>
      <c r="F232" s="605"/>
      <c r="G232" s="605"/>
      <c r="H232" s="605"/>
      <c r="I232" s="605"/>
    </row>
    <row r="233" spans="1:9">
      <c r="A233" s="604"/>
      <c r="B233" s="604"/>
      <c r="C233" s="604"/>
      <c r="D233" s="605"/>
      <c r="E233" s="605"/>
      <c r="F233" s="605"/>
      <c r="G233" s="605"/>
      <c r="H233" s="605"/>
      <c r="I233" s="605"/>
    </row>
    <row r="234" spans="1:9">
      <c r="A234" s="604"/>
      <c r="B234" s="604"/>
      <c r="C234" s="604"/>
      <c r="D234" s="605"/>
      <c r="E234" s="605"/>
      <c r="F234" s="605"/>
      <c r="G234" s="605"/>
      <c r="H234" s="605"/>
      <c r="I234" s="605"/>
    </row>
    <row r="235" spans="1:9">
      <c r="A235" s="604"/>
      <c r="B235" s="604"/>
      <c r="C235" s="604"/>
      <c r="D235" s="605"/>
      <c r="E235" s="605"/>
      <c r="F235" s="605"/>
      <c r="G235" s="605"/>
      <c r="H235" s="605"/>
      <c r="I235" s="605"/>
    </row>
    <row r="236" spans="1:9">
      <c r="A236" s="604"/>
      <c r="B236" s="604"/>
      <c r="C236" s="604"/>
      <c r="D236" s="605"/>
      <c r="E236" s="605"/>
      <c r="F236" s="605"/>
      <c r="G236" s="605"/>
      <c r="H236" s="605"/>
      <c r="I236" s="605"/>
    </row>
    <row r="237" spans="1:9">
      <c r="A237" s="604"/>
      <c r="B237" s="604"/>
      <c r="C237" s="604"/>
      <c r="D237" s="605"/>
      <c r="E237" s="605"/>
      <c r="F237" s="605"/>
      <c r="G237" s="605"/>
      <c r="H237" s="605"/>
      <c r="I237" s="605"/>
    </row>
    <row r="238" spans="1:9">
      <c r="A238" s="604"/>
      <c r="B238" s="604"/>
      <c r="C238" s="604"/>
      <c r="D238" s="605"/>
      <c r="E238" s="605"/>
      <c r="F238" s="605"/>
      <c r="G238" s="605"/>
      <c r="H238" s="605"/>
      <c r="I238" s="605"/>
    </row>
    <row r="239" spans="1:9">
      <c r="A239" s="604"/>
      <c r="B239" s="604"/>
      <c r="C239" s="604"/>
      <c r="D239" s="605"/>
      <c r="E239" s="605"/>
      <c r="F239" s="605"/>
      <c r="G239" s="605"/>
      <c r="H239" s="605"/>
      <c r="I239" s="605"/>
    </row>
    <row r="240" spans="1:9">
      <c r="A240" s="604"/>
      <c r="B240" s="604"/>
      <c r="C240" s="604"/>
      <c r="D240" s="605"/>
      <c r="E240" s="605"/>
      <c r="F240" s="605"/>
      <c r="G240" s="605"/>
      <c r="H240" s="605"/>
      <c r="I240" s="605"/>
    </row>
    <row r="241" spans="1:9">
      <c r="A241" s="604"/>
      <c r="B241" s="604"/>
      <c r="C241" s="604"/>
      <c r="D241" s="605"/>
      <c r="E241" s="605"/>
      <c r="F241" s="605"/>
      <c r="G241" s="605"/>
      <c r="H241" s="605"/>
      <c r="I241" s="605"/>
    </row>
    <row r="242" spans="1:9">
      <c r="A242" s="604"/>
      <c r="B242" s="604"/>
      <c r="C242" s="604"/>
      <c r="D242" s="605"/>
      <c r="E242" s="605"/>
      <c r="F242" s="605"/>
      <c r="G242" s="605"/>
      <c r="H242" s="605"/>
      <c r="I242" s="605"/>
    </row>
    <row r="243" spans="1:9">
      <c r="A243" s="604"/>
      <c r="B243" s="604"/>
      <c r="C243" s="604"/>
      <c r="D243" s="605"/>
      <c r="E243" s="605"/>
      <c r="F243" s="605"/>
      <c r="G243" s="605"/>
      <c r="H243" s="605"/>
      <c r="I243" s="605"/>
    </row>
    <row r="244" spans="1:9">
      <c r="A244" s="604"/>
      <c r="B244" s="604"/>
      <c r="C244" s="604"/>
      <c r="D244" s="605"/>
      <c r="E244" s="605"/>
      <c r="F244" s="605"/>
      <c r="G244" s="605"/>
      <c r="H244" s="605"/>
      <c r="I244" s="605"/>
    </row>
    <row r="245" spans="1:9">
      <c r="A245" s="604"/>
      <c r="B245" s="604"/>
      <c r="C245" s="604"/>
      <c r="D245" s="605"/>
      <c r="E245" s="605"/>
      <c r="F245" s="605"/>
      <c r="G245" s="605"/>
      <c r="H245" s="605"/>
      <c r="I245" s="605"/>
    </row>
    <row r="246" spans="1:9">
      <c r="A246" s="604"/>
      <c r="B246" s="604"/>
      <c r="C246" s="604"/>
      <c r="D246" s="605"/>
      <c r="E246" s="605"/>
      <c r="F246" s="605"/>
      <c r="G246" s="605"/>
      <c r="H246" s="605"/>
      <c r="I246" s="605"/>
    </row>
    <row r="247" spans="1:9">
      <c r="A247" s="604"/>
      <c r="B247" s="604"/>
      <c r="C247" s="604"/>
      <c r="D247" s="605"/>
      <c r="E247" s="605"/>
      <c r="F247" s="605"/>
      <c r="G247" s="605"/>
      <c r="H247" s="605"/>
      <c r="I247" s="605"/>
    </row>
    <row r="248" spans="1:9">
      <c r="A248" s="604"/>
      <c r="B248" s="604"/>
      <c r="C248" s="604"/>
      <c r="D248" s="605"/>
      <c r="E248" s="605"/>
      <c r="F248" s="605"/>
      <c r="G248" s="605"/>
      <c r="H248" s="605"/>
      <c r="I248" s="605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D65:I65">
    <cfRule type="cellIs" dxfId="62" priority="21" stopIfTrue="1" operator="notEqual">
      <formula>0</formula>
    </cfRule>
  </conditionalFormatting>
  <conditionalFormatting sqref="D97:I97">
    <cfRule type="cellIs" dxfId="61" priority="20" stopIfTrue="1" operator="notEqual">
      <formula>0</formula>
    </cfRule>
  </conditionalFormatting>
  <conditionalFormatting sqref="F99:G99 A99">
    <cfRule type="cellIs" dxfId="60" priority="19" stopIfTrue="1" operator="equal">
      <formula>0</formula>
    </cfRule>
  </conditionalFormatting>
  <conditionalFormatting sqref="H106 D102">
    <cfRule type="cellIs" dxfId="59" priority="18" stopIfTrue="1" operator="equal">
      <formula>0</formula>
    </cfRule>
  </conditionalFormatting>
  <conditionalFormatting sqref="I99">
    <cfRule type="cellIs" dxfId="58" priority="17" stopIfTrue="1" operator="equal">
      <formula>0</formula>
    </cfRule>
  </conditionalFormatting>
  <conditionalFormatting sqref="D106:E106">
    <cfRule type="cellIs" dxfId="57" priority="16" stopIfTrue="1" operator="equal">
      <formula>0</formula>
    </cfRule>
  </conditionalFormatting>
  <conditionalFormatting sqref="E15">
    <cfRule type="cellIs" dxfId="56" priority="11" stopIfTrue="1" operator="equal">
      <formula>"Чужди средства"</formula>
    </cfRule>
    <cfRule type="cellIs" dxfId="55" priority="12" stopIfTrue="1" operator="equal">
      <formula>"СЕС - ДМП"</formula>
    </cfRule>
    <cfRule type="cellIs" dxfId="54" priority="13" stopIfTrue="1" operator="equal">
      <formula>"СЕС - РА"</formula>
    </cfRule>
    <cfRule type="cellIs" dxfId="53" priority="14" stopIfTrue="1" operator="equal">
      <formula>"СЕС - ДЕС"</formula>
    </cfRule>
    <cfRule type="cellIs" dxfId="52" priority="15" stopIfTrue="1" operator="equal">
      <formula>"СЕС - КСФ"</formula>
    </cfRule>
  </conditionalFormatting>
  <conditionalFormatting sqref="A97">
    <cfRule type="cellIs" dxfId="51" priority="10" stopIfTrue="1" operator="notEqual">
      <formula>0</formula>
    </cfRule>
  </conditionalFormatting>
  <conditionalFormatting sqref="H11:I11">
    <cfRule type="cellIs" dxfId="50" priority="6" stopIfTrue="1" operator="between">
      <formula>1000000000000</formula>
      <formula>9999999999999990</formula>
    </cfRule>
    <cfRule type="cellIs" dxfId="49" priority="7" stopIfTrue="1" operator="between">
      <formula>10000000000</formula>
      <formula>999999999999</formula>
    </cfRule>
    <cfRule type="cellIs" dxfId="48" priority="8" stopIfTrue="1" operator="between">
      <formula>1000000</formula>
      <formula>99999999</formula>
    </cfRule>
    <cfRule type="cellIs" dxfId="47" priority="9" stopIfTrue="1" operator="between">
      <formula>100</formula>
      <formula>9999</formula>
    </cfRule>
  </conditionalFormatting>
  <conditionalFormatting sqref="D15">
    <cfRule type="cellIs" dxfId="46" priority="1" stopIfTrue="1" operator="equal">
      <formula>"Чужди средства"</formula>
    </cfRule>
    <cfRule type="cellIs" dxfId="45" priority="2" stopIfTrue="1" operator="equal">
      <formula>"СЕС - ДМП"</formula>
    </cfRule>
    <cfRule type="cellIs" dxfId="44" priority="3" stopIfTrue="1" operator="equal">
      <formula>"СЕС - РА"</formula>
    </cfRule>
    <cfRule type="cellIs" dxfId="43" priority="4" stopIfTrue="1" operator="equal">
      <formula>"СЕС - ДЕС"</formula>
    </cfRule>
    <cfRule type="cellIs" dxfId="42" priority="5" stopIfTrue="1" operator="equal">
      <formula>"СЕС - КСФ"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topLeftCell="A3" zoomScale="60" zoomScaleNormal="60" workbookViewId="0">
      <selection activeCell="L25" sqref="L25"/>
    </sheetView>
  </sheetViews>
  <sheetFormatPr defaultRowHeight="15"/>
  <cols>
    <col min="1" max="1" width="81.7109375" style="603" customWidth="1"/>
    <col min="2" max="2" width="3.28515625" style="603" hidden="1" customWidth="1"/>
    <col min="3" max="3" width="4.140625" style="603" hidden="1" customWidth="1"/>
    <col min="4" max="5" width="19.140625" style="602" customWidth="1"/>
    <col min="6" max="9" width="19" style="602" customWidth="1"/>
  </cols>
  <sheetData>
    <row r="1" spans="1:9" ht="18.75">
      <c r="A1" s="606"/>
      <c r="B1" s="606"/>
      <c r="C1" s="606"/>
      <c r="D1" s="607"/>
      <c r="E1" s="608"/>
      <c r="F1" s="608"/>
      <c r="G1" s="608"/>
      <c r="H1" s="607"/>
      <c r="I1" s="607"/>
    </row>
    <row r="2" spans="1:9" ht="15.75">
      <c r="A2" s="606"/>
      <c r="B2" s="606"/>
      <c r="C2" s="606"/>
      <c r="D2" s="607"/>
      <c r="E2" s="609"/>
      <c r="F2" s="609"/>
      <c r="G2" s="609"/>
      <c r="H2" s="607"/>
      <c r="I2" s="607"/>
    </row>
    <row r="3" spans="1:9" ht="15.75">
      <c r="A3" s="606"/>
      <c r="B3" s="606"/>
      <c r="C3" s="606"/>
      <c r="D3" s="607"/>
      <c r="E3" s="609"/>
      <c r="F3" s="609"/>
      <c r="G3" s="609"/>
      <c r="H3" s="607"/>
      <c r="I3" s="607"/>
    </row>
    <row r="4" spans="1:9" ht="15.75">
      <c r="A4" s="606"/>
      <c r="B4" s="606"/>
      <c r="C4" s="606"/>
      <c r="D4" s="607"/>
      <c r="E4" s="609"/>
      <c r="F4" s="609"/>
      <c r="G4" s="609"/>
      <c r="H4" s="607"/>
      <c r="I4" s="607"/>
    </row>
    <row r="5" spans="1:9" ht="15.75">
      <c r="A5" s="606"/>
      <c r="B5" s="606"/>
      <c r="C5" s="606"/>
      <c r="D5" s="607"/>
      <c r="E5" s="609"/>
      <c r="F5" s="609"/>
      <c r="G5" s="609"/>
      <c r="H5" s="607"/>
      <c r="I5" s="607"/>
    </row>
    <row r="6" spans="1:9" ht="15.75">
      <c r="A6" s="606"/>
      <c r="B6" s="606"/>
      <c r="C6" s="606"/>
      <c r="D6" s="607"/>
      <c r="E6" s="609"/>
      <c r="F6" s="609"/>
      <c r="G6" s="609"/>
      <c r="H6" s="607"/>
      <c r="I6" s="607"/>
    </row>
    <row r="7" spans="1:9" ht="20.25">
      <c r="A7" s="610"/>
      <c r="B7" s="610"/>
      <c r="C7" s="610"/>
      <c r="D7" s="607"/>
      <c r="E7" s="607"/>
      <c r="F7" s="607"/>
      <c r="G7" s="607"/>
      <c r="H7" s="607"/>
      <c r="I7" s="607"/>
    </row>
    <row r="8" spans="1:9" ht="21" thickBot="1">
      <c r="A8" s="280" t="s">
        <v>175</v>
      </c>
      <c r="B8" s="611"/>
      <c r="C8" s="611"/>
      <c r="D8" s="612"/>
      <c r="E8" s="612"/>
      <c r="F8" s="612"/>
      <c r="G8" s="612"/>
      <c r="H8" s="612"/>
      <c r="I8" s="613"/>
    </row>
    <row r="9" spans="1:9" ht="21" thickTop="1">
      <c r="A9" s="610"/>
      <c r="B9" s="610"/>
      <c r="C9" s="610"/>
      <c r="D9" s="614"/>
      <c r="E9" s="614"/>
      <c r="F9" s="614"/>
      <c r="G9" s="614"/>
      <c r="H9" s="614"/>
      <c r="I9" s="614"/>
    </row>
    <row r="10" spans="1:9" ht="18.75">
      <c r="A10" s="615"/>
      <c r="B10" s="615"/>
      <c r="C10" s="615"/>
      <c r="D10" s="607"/>
      <c r="E10" s="616"/>
      <c r="F10" s="616"/>
      <c r="G10" s="616"/>
      <c r="H10" s="607"/>
      <c r="I10" s="607"/>
    </row>
    <row r="11" spans="1:9" ht="18.75">
      <c r="A11" s="284" t="s">
        <v>1</v>
      </c>
      <c r="B11" s="617"/>
      <c r="C11" s="617"/>
      <c r="D11" s="618" t="s">
        <v>2</v>
      </c>
      <c r="E11" s="619">
        <f>[2]OTCHET!E9</f>
        <v>43831</v>
      </c>
      <c r="F11" s="620" t="s">
        <v>3</v>
      </c>
      <c r="G11" s="621">
        <f>+[2]OTCHET!G9</f>
        <v>0</v>
      </c>
      <c r="H11" s="622">
        <f>+[2]OTCHET!H9</f>
        <v>455464</v>
      </c>
      <c r="I11" s="623"/>
    </row>
    <row r="12" spans="1:9" ht="18.75">
      <c r="A12" s="258" t="s">
        <v>5</v>
      </c>
      <c r="B12" s="624"/>
      <c r="C12" s="615"/>
      <c r="D12" s="607"/>
      <c r="E12" s="625"/>
      <c r="F12" s="607"/>
      <c r="G12" s="626"/>
      <c r="H12" s="627" t="s">
        <v>6</v>
      </c>
      <c r="I12" s="627"/>
    </row>
    <row r="13" spans="1:9" ht="19.5">
      <c r="A13" s="233" t="s">
        <v>7</v>
      </c>
      <c r="B13" s="624"/>
      <c r="C13" s="624"/>
      <c r="D13" s="628">
        <f>+[2]OTCHET!D12</f>
        <v>0</v>
      </c>
      <c r="E13" s="629" t="str">
        <f>+[2]OTCHET!E12</f>
        <v>код по ЕБК:</v>
      </c>
      <c r="F13" s="607"/>
      <c r="G13" s="626"/>
      <c r="H13" s="630"/>
      <c r="I13" s="630"/>
    </row>
    <row r="14" spans="1:9" ht="15.75">
      <c r="A14" s="631" t="s">
        <v>10</v>
      </c>
      <c r="B14" s="632"/>
      <c r="C14" s="632"/>
      <c r="D14" s="632"/>
      <c r="E14" s="632"/>
      <c r="F14" s="632"/>
      <c r="G14" s="626"/>
      <c r="H14" s="630"/>
      <c r="I14" s="630"/>
    </row>
    <row r="15" spans="1:9" ht="19.5">
      <c r="A15" s="633" t="s">
        <v>11</v>
      </c>
      <c r="B15" s="634"/>
      <c r="C15" s="634"/>
      <c r="D15" s="635" t="str">
        <f>+[2]OTCHET!D15</f>
        <v>ФИНАНСОВО-ПРАВНА ФОРМА</v>
      </c>
      <c r="E15" s="636">
        <f>[2]OTCHET!E15</f>
        <v>96</v>
      </c>
      <c r="F15" s="632"/>
      <c r="G15" s="637"/>
      <c r="H15" s="637"/>
      <c r="I15" s="638"/>
    </row>
    <row r="16" spans="1:9" ht="16.5" thickBot="1">
      <c r="A16" s="639"/>
      <c r="B16" s="639"/>
      <c r="C16" s="639"/>
      <c r="D16" s="640"/>
      <c r="E16" s="640"/>
      <c r="F16" s="640"/>
      <c r="G16" s="640"/>
      <c r="H16" s="640"/>
      <c r="I16" s="641" t="s">
        <v>13</v>
      </c>
    </row>
    <row r="17" spans="1:9" ht="15.75">
      <c r="A17" s="642"/>
      <c r="B17" s="643" t="s">
        <v>14</v>
      </c>
      <c r="C17" s="643"/>
      <c r="D17" s="644" t="s">
        <v>15</v>
      </c>
      <c r="E17" s="645" t="s">
        <v>16</v>
      </c>
      <c r="F17" s="646" t="s">
        <v>17</v>
      </c>
      <c r="G17" s="647"/>
      <c r="H17" s="648"/>
      <c r="I17" s="649"/>
    </row>
    <row r="18" spans="1:9" ht="94.5">
      <c r="A18" s="650" t="s">
        <v>18</v>
      </c>
      <c r="B18" s="651"/>
      <c r="C18" s="651"/>
      <c r="D18" s="652"/>
      <c r="E18" s="653"/>
      <c r="F18" s="654" t="s">
        <v>19</v>
      </c>
      <c r="G18" s="655" t="s">
        <v>20</v>
      </c>
      <c r="H18" s="655" t="s">
        <v>21</v>
      </c>
      <c r="I18" s="656" t="s">
        <v>22</v>
      </c>
    </row>
    <row r="19" spans="1:9" ht="15.75">
      <c r="A19" s="657"/>
      <c r="B19" s="657"/>
      <c r="C19" s="657"/>
      <c r="D19" s="658"/>
      <c r="E19" s="658"/>
      <c r="F19" s="659"/>
      <c r="G19" s="660"/>
      <c r="H19" s="660"/>
      <c r="I19" s="661"/>
    </row>
    <row r="20" spans="1:9" ht="15.75">
      <c r="A20" s="662" t="s">
        <v>23</v>
      </c>
      <c r="B20" s="663"/>
      <c r="C20" s="663"/>
      <c r="D20" s="664" t="s">
        <v>24</v>
      </c>
      <c r="E20" s="664" t="s">
        <v>25</v>
      </c>
      <c r="F20" s="665" t="s">
        <v>26</v>
      </c>
      <c r="G20" s="666" t="s">
        <v>27</v>
      </c>
      <c r="H20" s="666" t="s">
        <v>28</v>
      </c>
      <c r="I20" s="667" t="s">
        <v>29</v>
      </c>
    </row>
    <row r="21" spans="1:9" ht="15.75">
      <c r="A21" s="668"/>
      <c r="B21" s="668"/>
      <c r="C21" s="668"/>
      <c r="D21" s="669"/>
      <c r="E21" s="669"/>
      <c r="F21" s="670"/>
      <c r="G21" s="671"/>
      <c r="H21" s="671"/>
      <c r="I21" s="672"/>
    </row>
    <row r="22" spans="1:9" ht="19.5" thickBot="1">
      <c r="A22" s="673" t="s">
        <v>30</v>
      </c>
      <c r="B22" s="674" t="s">
        <v>31</v>
      </c>
      <c r="C22" s="675"/>
      <c r="D22" s="676">
        <f t="shared" ref="D22:I22" si="0">+D23+D25+D36+D37</f>
        <v>0</v>
      </c>
      <c r="E22" s="676">
        <f t="shared" si="0"/>
        <v>4086</v>
      </c>
      <c r="F22" s="677">
        <f t="shared" si="0"/>
        <v>4086</v>
      </c>
      <c r="G22" s="678">
        <f t="shared" si="0"/>
        <v>0</v>
      </c>
      <c r="H22" s="678">
        <f t="shared" si="0"/>
        <v>0</v>
      </c>
      <c r="I22" s="679">
        <f t="shared" si="0"/>
        <v>0</v>
      </c>
    </row>
    <row r="23" spans="1:9" ht="16.5" thickTop="1">
      <c r="A23" s="680" t="s">
        <v>32</v>
      </c>
      <c r="B23" s="680" t="s">
        <v>33</v>
      </c>
      <c r="C23" s="680"/>
      <c r="D23" s="681">
        <f>[2]OTCHET!D22+[2]OTCHET!D28+[2]OTCHET!D33+[2]OTCHET!D39+[2]OTCHET!D47+[2]OTCHET!D52+[2]OTCHET!D58+[2]OTCHET!D61+[2]OTCHET!D64+[2]OTCHET!D65+[2]OTCHET!D72+[2]OTCHET!D73</f>
        <v>0</v>
      </c>
      <c r="E23" s="681">
        <f t="shared" ref="E23:E88" si="1">+F23+G23+H23+I23</f>
        <v>0</v>
      </c>
      <c r="F23" s="682">
        <f>[2]OTCHET!F22+[2]OTCHET!F28+[2]OTCHET!F33+[2]OTCHET!F39+[2]OTCHET!F47+[2]OTCHET!F52+[2]OTCHET!F58+[2]OTCHET!F61+[2]OTCHET!F64+[2]OTCHET!F65+[2]OTCHET!F72+[2]OTCHET!F73</f>
        <v>0</v>
      </c>
      <c r="G23" s="683">
        <f>[2]OTCHET!G22+[2]OTCHET!G28+[2]OTCHET!G33+[2]OTCHET!G39+[2]OTCHET!G47+[2]OTCHET!G52+[2]OTCHET!G58+[2]OTCHET!G61+[2]OTCHET!G64+[2]OTCHET!G65+[2]OTCHET!G72+[2]OTCHET!G73</f>
        <v>0</v>
      </c>
      <c r="H23" s="683">
        <f>[2]OTCHET!H22+[2]OTCHET!H28+[2]OTCHET!H33+[2]OTCHET!H39+[2]OTCHET!H47+[2]OTCHET!H52+[2]OTCHET!H58+[2]OTCHET!H61+[2]OTCHET!H64+[2]OTCHET!H65+[2]OTCHET!H72+[2]OTCHET!H73</f>
        <v>0</v>
      </c>
      <c r="I23" s="684">
        <f>[2]OTCHET!I22+[2]OTCHET!I28+[2]OTCHET!I33+[2]OTCHET!I39+[2]OTCHET!I47+[2]OTCHET!I52+[2]OTCHET!I58+[2]OTCHET!I61+[2]OTCHET!I64+[2]OTCHET!I65+[2]OTCHET!I72+[2]OTCHET!I73</f>
        <v>0</v>
      </c>
    </row>
    <row r="24" spans="1:9" ht="15.75">
      <c r="A24" s="685" t="s">
        <v>34</v>
      </c>
      <c r="B24" s="685" t="s">
        <v>35</v>
      </c>
      <c r="C24" s="685"/>
      <c r="D24" s="686"/>
      <c r="E24" s="686">
        <f t="shared" si="1"/>
        <v>0</v>
      </c>
      <c r="F24" s="687"/>
      <c r="G24" s="688"/>
      <c r="H24" s="688"/>
      <c r="I24" s="689"/>
    </row>
    <row r="25" spans="1:9" ht="15.75">
      <c r="A25" s="690" t="s">
        <v>36</v>
      </c>
      <c r="B25" s="690" t="s">
        <v>37</v>
      </c>
      <c r="C25" s="690"/>
      <c r="D25" s="691">
        <f>+D26+D30+D31+D32+D33</f>
        <v>0</v>
      </c>
      <c r="E25" s="691">
        <f>+E26+E30+E31+E32+E33</f>
        <v>-15</v>
      </c>
      <c r="F25" s="692">
        <f t="shared" ref="F25:I25" si="2">+F26+F30+F31+F32+F33</f>
        <v>-15</v>
      </c>
      <c r="G25" s="693">
        <f>+G26+G30+G31+G32+G33</f>
        <v>0</v>
      </c>
      <c r="H25" s="693">
        <f>+H26+H30+H31+H32+H33</f>
        <v>0</v>
      </c>
      <c r="I25" s="694">
        <f>+I26+I30+I31+I32+I33</f>
        <v>0</v>
      </c>
    </row>
    <row r="26" spans="1:9" ht="15.75">
      <c r="A26" s="695" t="s">
        <v>38</v>
      </c>
      <c r="B26" s="695" t="s">
        <v>39</v>
      </c>
      <c r="C26" s="695"/>
      <c r="D26" s="696">
        <f>[2]OTCHET!D74</f>
        <v>0</v>
      </c>
      <c r="E26" s="696">
        <f t="shared" si="1"/>
        <v>0</v>
      </c>
      <c r="F26" s="697">
        <f>[2]OTCHET!F74</f>
        <v>0</v>
      </c>
      <c r="G26" s="698">
        <f>[2]OTCHET!G74</f>
        <v>0</v>
      </c>
      <c r="H26" s="698">
        <f>[2]OTCHET!H74</f>
        <v>0</v>
      </c>
      <c r="I26" s="699">
        <f>[2]OTCHET!I74</f>
        <v>0</v>
      </c>
    </row>
    <row r="27" spans="1:9" ht="15.75">
      <c r="A27" s="700" t="s">
        <v>40</v>
      </c>
      <c r="B27" s="701" t="s">
        <v>41</v>
      </c>
      <c r="C27" s="700"/>
      <c r="D27" s="702" t="str">
        <f>[2]OTCHET!D75</f>
        <v>вноски от приходи на държавни (общински) предприятия и институции</v>
      </c>
      <c r="E27" s="702">
        <f t="shared" si="1"/>
        <v>0</v>
      </c>
      <c r="F27" s="703">
        <f>[2]OTCHET!F75</f>
        <v>0</v>
      </c>
      <c r="G27" s="704">
        <f>[2]OTCHET!G75</f>
        <v>0</v>
      </c>
      <c r="H27" s="704">
        <f>[2]OTCHET!H75</f>
        <v>0</v>
      </c>
      <c r="I27" s="705">
        <f>[2]OTCHET!I75</f>
        <v>0</v>
      </c>
    </row>
    <row r="28" spans="1:9" ht="15.75">
      <c r="A28" s="706" t="s">
        <v>42</v>
      </c>
      <c r="B28" s="707" t="s">
        <v>43</v>
      </c>
      <c r="C28" s="706"/>
      <c r="D28" s="708" t="str">
        <f>[2]OTCHET!D77</f>
        <v>нетни приходи от продажби на услуги, стоки и продукция</v>
      </c>
      <c r="E28" s="708">
        <f t="shared" si="1"/>
        <v>0</v>
      </c>
      <c r="F28" s="709">
        <f>[2]OTCHET!F77</f>
        <v>0</v>
      </c>
      <c r="G28" s="710">
        <f>[2]OTCHET!G77</f>
        <v>0</v>
      </c>
      <c r="H28" s="710">
        <f>[2]OTCHET!H77</f>
        <v>0</v>
      </c>
      <c r="I28" s="711">
        <f>[2]OTCHET!I77</f>
        <v>0</v>
      </c>
    </row>
    <row r="29" spans="1:9" ht="15.75">
      <c r="A29" s="712" t="s">
        <v>44</v>
      </c>
      <c r="B29" s="713" t="s">
        <v>45</v>
      </c>
      <c r="C29" s="712"/>
      <c r="D29" s="714" t="e">
        <f>+[2]OTCHET!D78+[2]OTCHET!D79</f>
        <v>#VALUE!</v>
      </c>
      <c r="E29" s="714">
        <f t="shared" si="1"/>
        <v>0</v>
      </c>
      <c r="F29" s="715">
        <f>+[2]OTCHET!F78+[2]OTCHET!F79</f>
        <v>0</v>
      </c>
      <c r="G29" s="716">
        <f>+[2]OTCHET!G78+[2]OTCHET!G79</f>
        <v>0</v>
      </c>
      <c r="H29" s="716">
        <f>+[2]OTCHET!H78+[2]OTCHET!H79</f>
        <v>0</v>
      </c>
      <c r="I29" s="717">
        <f>+[2]OTCHET!I78+[2]OTCHET!I79</f>
        <v>0</v>
      </c>
    </row>
    <row r="30" spans="1:9" ht="15.75">
      <c r="A30" s="718" t="s">
        <v>46</v>
      </c>
      <c r="B30" s="718" t="s">
        <v>47</v>
      </c>
      <c r="C30" s="718"/>
      <c r="D30" s="719">
        <f>[2]OTCHET!D90+[2]OTCHET!D93+[2]OTCHET!D94</f>
        <v>0</v>
      </c>
      <c r="E30" s="719">
        <f t="shared" si="1"/>
        <v>0</v>
      </c>
      <c r="F30" s="720">
        <f>[2]OTCHET!F90+[2]OTCHET!F93+[2]OTCHET!F94</f>
        <v>0</v>
      </c>
      <c r="G30" s="721">
        <f>[2]OTCHET!G90+[2]OTCHET!G93+[2]OTCHET!G94</f>
        <v>0</v>
      </c>
      <c r="H30" s="721">
        <f>[2]OTCHET!H90+[2]OTCHET!H93+[2]OTCHET!H94</f>
        <v>0</v>
      </c>
      <c r="I30" s="722">
        <f>[2]OTCHET!I90+[2]OTCHET!I93+[2]OTCHET!I94</f>
        <v>0</v>
      </c>
    </row>
    <row r="31" spans="1:9" ht="15.75">
      <c r="A31" s="723" t="s">
        <v>48</v>
      </c>
      <c r="B31" s="723" t="s">
        <v>49</v>
      </c>
      <c r="C31" s="723"/>
      <c r="D31" s="724">
        <f>[2]OTCHET!D108</f>
        <v>0</v>
      </c>
      <c r="E31" s="724">
        <f t="shared" si="1"/>
        <v>0</v>
      </c>
      <c r="F31" s="725">
        <f>[2]OTCHET!F108</f>
        <v>0</v>
      </c>
      <c r="G31" s="726">
        <f>[2]OTCHET!G108</f>
        <v>0</v>
      </c>
      <c r="H31" s="726">
        <f>[2]OTCHET!H108</f>
        <v>0</v>
      </c>
      <c r="I31" s="727">
        <f>[2]OTCHET!I108</f>
        <v>0</v>
      </c>
    </row>
    <row r="32" spans="1:9" ht="15.75">
      <c r="A32" s="723" t="s">
        <v>50</v>
      </c>
      <c r="B32" s="723" t="s">
        <v>51</v>
      </c>
      <c r="C32" s="723"/>
      <c r="D32" s="724">
        <f>[2]OTCHET!D112+[2]OTCHET!D121+[2]OTCHET!D137+[2]OTCHET!D138</f>
        <v>0</v>
      </c>
      <c r="E32" s="724">
        <f t="shared" si="1"/>
        <v>-15</v>
      </c>
      <c r="F32" s="725">
        <f>[2]OTCHET!F112+[2]OTCHET!F121+[2]OTCHET!F137+[2]OTCHET!F138</f>
        <v>-15</v>
      </c>
      <c r="G32" s="726">
        <f>[2]OTCHET!G112+[2]OTCHET!G121+[2]OTCHET!G137+[2]OTCHET!G138</f>
        <v>0</v>
      </c>
      <c r="H32" s="726">
        <f>[2]OTCHET!H112+[2]OTCHET!H121+[2]OTCHET!H137+[2]OTCHET!H138</f>
        <v>0</v>
      </c>
      <c r="I32" s="727">
        <f>[2]OTCHET!I112+[2]OTCHET!I121+[2]OTCHET!I137+[2]OTCHET!I138</f>
        <v>0</v>
      </c>
    </row>
    <row r="33" spans="1:9" ht="15.75">
      <c r="A33" s="728" t="s">
        <v>52</v>
      </c>
      <c r="B33" s="729" t="s">
        <v>53</v>
      </c>
      <c r="C33" s="728"/>
      <c r="D33" s="686">
        <f>[2]OTCHET!D125</f>
        <v>0</v>
      </c>
      <c r="E33" s="686">
        <f t="shared" si="1"/>
        <v>0</v>
      </c>
      <c r="F33" s="687">
        <f>[2]OTCHET!F125</f>
        <v>0</v>
      </c>
      <c r="G33" s="688">
        <f>[2]OTCHET!G125</f>
        <v>0</v>
      </c>
      <c r="H33" s="688">
        <f>[2]OTCHET!H125</f>
        <v>0</v>
      </c>
      <c r="I33" s="689">
        <f>[2]OTCHET!I125</f>
        <v>0</v>
      </c>
    </row>
    <row r="34" spans="1:9" ht="16.5" thickBot="1">
      <c r="A34" s="730"/>
      <c r="B34" s="731"/>
      <c r="C34" s="731"/>
      <c r="D34" s="732"/>
      <c r="E34" s="732">
        <f t="shared" si="1"/>
        <v>0</v>
      </c>
      <c r="F34" s="733"/>
      <c r="G34" s="734"/>
      <c r="H34" s="734"/>
      <c r="I34" s="735"/>
    </row>
    <row r="35" spans="1:9" ht="15.75">
      <c r="A35" s="736"/>
      <c r="B35" s="736"/>
      <c r="C35" s="736"/>
      <c r="D35" s="737"/>
      <c r="E35" s="737">
        <f t="shared" si="1"/>
        <v>0</v>
      </c>
      <c r="F35" s="738"/>
      <c r="G35" s="739"/>
      <c r="H35" s="739"/>
      <c r="I35" s="740"/>
    </row>
    <row r="36" spans="1:9" ht="15.75">
      <c r="A36" s="741" t="s">
        <v>54</v>
      </c>
      <c r="B36" s="741" t="s">
        <v>55</v>
      </c>
      <c r="C36" s="741"/>
      <c r="D36" s="742">
        <f>+[2]OTCHET!D139</f>
        <v>0</v>
      </c>
      <c r="E36" s="742">
        <f t="shared" si="1"/>
        <v>0</v>
      </c>
      <c r="F36" s="743">
        <f>+[2]OTCHET!F139</f>
        <v>0</v>
      </c>
      <c r="G36" s="744">
        <f>+[2]OTCHET!G139</f>
        <v>0</v>
      </c>
      <c r="H36" s="744">
        <f>+[2]OTCHET!H139</f>
        <v>0</v>
      </c>
      <c r="I36" s="745">
        <f>+[2]OTCHET!I139</f>
        <v>0</v>
      </c>
    </row>
    <row r="37" spans="1:9" ht="15.75">
      <c r="A37" s="746" t="s">
        <v>56</v>
      </c>
      <c r="B37" s="746" t="s">
        <v>57</v>
      </c>
      <c r="C37" s="746"/>
      <c r="D37" s="747">
        <f>[2]OTCHET!D142+[2]OTCHET!D151+[2]OTCHET!D160</f>
        <v>0</v>
      </c>
      <c r="E37" s="747">
        <f t="shared" si="1"/>
        <v>4101</v>
      </c>
      <c r="F37" s="748">
        <f>[2]OTCHET!F142+[2]OTCHET!F151+[2]OTCHET!F160</f>
        <v>4101</v>
      </c>
      <c r="G37" s="749">
        <f>[2]OTCHET!G142+[2]OTCHET!G151+[2]OTCHET!G160</f>
        <v>0</v>
      </c>
      <c r="H37" s="749">
        <f>[2]OTCHET!H142+[2]OTCHET!H151+[2]OTCHET!H160</f>
        <v>0</v>
      </c>
      <c r="I37" s="750">
        <f>[2]OTCHET!I142+[2]OTCHET!I151+[2]OTCHET!I160</f>
        <v>0</v>
      </c>
    </row>
    <row r="38" spans="1:9" ht="19.5" thickBot="1">
      <c r="A38" s="751" t="s">
        <v>58</v>
      </c>
      <c r="B38" s="752" t="s">
        <v>59</v>
      </c>
      <c r="C38" s="675"/>
      <c r="D38" s="676">
        <f t="shared" ref="D38:I38" si="3">D39+D43+D44+D46+SUM(D48:D52)+D55</f>
        <v>0</v>
      </c>
      <c r="E38" s="676">
        <f t="shared" si="3"/>
        <v>62927</v>
      </c>
      <c r="F38" s="753">
        <f t="shared" si="3"/>
        <v>62927</v>
      </c>
      <c r="G38" s="754">
        <f t="shared" si="3"/>
        <v>0</v>
      </c>
      <c r="H38" s="754">
        <f t="shared" si="3"/>
        <v>0</v>
      </c>
      <c r="I38" s="755">
        <f t="shared" si="3"/>
        <v>0</v>
      </c>
    </row>
    <row r="39" spans="1:9" ht="16.5" thickTop="1">
      <c r="A39" s="756" t="s">
        <v>60</v>
      </c>
      <c r="B39" s="757" t="s">
        <v>61</v>
      </c>
      <c r="C39" s="756"/>
      <c r="D39" s="758">
        <f t="shared" ref="D39:I39" si="4">SUM(D40:D42)</f>
        <v>0</v>
      </c>
      <c r="E39" s="758">
        <f t="shared" si="4"/>
        <v>17469</v>
      </c>
      <c r="F39" s="759">
        <f t="shared" si="4"/>
        <v>17469</v>
      </c>
      <c r="G39" s="760">
        <f t="shared" si="4"/>
        <v>0</v>
      </c>
      <c r="H39" s="760">
        <f t="shared" si="4"/>
        <v>0</v>
      </c>
      <c r="I39" s="761">
        <f t="shared" si="4"/>
        <v>0</v>
      </c>
    </row>
    <row r="40" spans="1:9" ht="15.75">
      <c r="A40" s="762" t="s">
        <v>62</v>
      </c>
      <c r="B40" s="763" t="s">
        <v>61</v>
      </c>
      <c r="C40" s="764"/>
      <c r="D40" s="765">
        <f>[2]OTCHET!D187</f>
        <v>0</v>
      </c>
      <c r="E40" s="765">
        <f t="shared" si="1"/>
        <v>13243</v>
      </c>
      <c r="F40" s="766">
        <f>[2]OTCHET!F187</f>
        <v>13243</v>
      </c>
      <c r="G40" s="767">
        <f>[2]OTCHET!G187</f>
        <v>0</v>
      </c>
      <c r="H40" s="767">
        <f>[2]OTCHET!H187</f>
        <v>0</v>
      </c>
      <c r="I40" s="768">
        <f>[2]OTCHET!I187</f>
        <v>0</v>
      </c>
    </row>
    <row r="41" spans="1:9" ht="15.75">
      <c r="A41" s="769" t="s">
        <v>63</v>
      </c>
      <c r="B41" s="770" t="s">
        <v>64</v>
      </c>
      <c r="C41" s="771"/>
      <c r="D41" s="772">
        <f>[2]OTCHET!D190</f>
        <v>0</v>
      </c>
      <c r="E41" s="772">
        <f t="shared" si="1"/>
        <v>1511</v>
      </c>
      <c r="F41" s="773">
        <f>[2]OTCHET!F190</f>
        <v>1511</v>
      </c>
      <c r="G41" s="774">
        <f>[2]OTCHET!G190</f>
        <v>0</v>
      </c>
      <c r="H41" s="774">
        <f>[2]OTCHET!H190</f>
        <v>0</v>
      </c>
      <c r="I41" s="775">
        <f>[2]OTCHET!I190</f>
        <v>0</v>
      </c>
    </row>
    <row r="42" spans="1:9" ht="15.75">
      <c r="A42" s="776" t="s">
        <v>65</v>
      </c>
      <c r="B42" s="777" t="s">
        <v>66</v>
      </c>
      <c r="C42" s="778"/>
      <c r="D42" s="779">
        <f>+[2]OTCHET!D196+[2]OTCHET!D204</f>
        <v>0</v>
      </c>
      <c r="E42" s="779">
        <f t="shared" si="1"/>
        <v>2715</v>
      </c>
      <c r="F42" s="780">
        <f>+[2]OTCHET!F196+[2]OTCHET!F204</f>
        <v>2715</v>
      </c>
      <c r="G42" s="781">
        <f>+[2]OTCHET!G196+[2]OTCHET!G204</f>
        <v>0</v>
      </c>
      <c r="H42" s="781">
        <f>+[2]OTCHET!H196+[2]OTCHET!H204</f>
        <v>0</v>
      </c>
      <c r="I42" s="782">
        <f>+[2]OTCHET!I196+[2]OTCHET!I204</f>
        <v>0</v>
      </c>
    </row>
    <row r="43" spans="1:9" ht="15.75">
      <c r="A43" s="783" t="s">
        <v>67</v>
      </c>
      <c r="B43" s="784" t="s">
        <v>68</v>
      </c>
      <c r="C43" s="783"/>
      <c r="D43" s="785">
        <f>+[2]OTCHET!D205+[2]OTCHET!D223+[2]OTCHET!D271</f>
        <v>0</v>
      </c>
      <c r="E43" s="785">
        <f t="shared" si="1"/>
        <v>41353</v>
      </c>
      <c r="F43" s="786">
        <f>+[2]OTCHET!F205+[2]OTCHET!F223+[2]OTCHET!F271</f>
        <v>41353</v>
      </c>
      <c r="G43" s="787">
        <f>+[2]OTCHET!G205+[2]OTCHET!G223+[2]OTCHET!G271</f>
        <v>0</v>
      </c>
      <c r="H43" s="787">
        <f>+[2]OTCHET!H205+[2]OTCHET!H223+[2]OTCHET!H271</f>
        <v>0</v>
      </c>
      <c r="I43" s="788">
        <f>+[2]OTCHET!I205+[2]OTCHET!I223+[2]OTCHET!I271</f>
        <v>0</v>
      </c>
    </row>
    <row r="44" spans="1:9" ht="15.75">
      <c r="A44" s="789" t="s">
        <v>69</v>
      </c>
      <c r="B44" s="685" t="s">
        <v>70</v>
      </c>
      <c r="C44" s="789"/>
      <c r="D44" s="686">
        <f>+[2]OTCHET!D227+[2]OTCHET!D233+[2]OTCHET!D236+[2]OTCHET!D237+[2]OTCHET!D238+[2]OTCHET!D239+[2]OTCHET!D240</f>
        <v>0</v>
      </c>
      <c r="E44" s="686">
        <f t="shared" si="1"/>
        <v>0</v>
      </c>
      <c r="F44" s="687">
        <f>+[2]OTCHET!F227+[2]OTCHET!F233+[2]OTCHET!F236+[2]OTCHET!F237+[2]OTCHET!F238+[2]OTCHET!F239+[2]OTCHET!F240</f>
        <v>0</v>
      </c>
      <c r="G44" s="688">
        <f>+[2]OTCHET!G227+[2]OTCHET!G233+[2]OTCHET!G236+[2]OTCHET!G237+[2]OTCHET!G238+[2]OTCHET!G239+[2]OTCHET!G240</f>
        <v>0</v>
      </c>
      <c r="H44" s="688">
        <f>+[2]OTCHET!H227+[2]OTCHET!H233+[2]OTCHET!H236+[2]OTCHET!H237+[2]OTCHET!H238+[2]OTCHET!H239+[2]OTCHET!H240</f>
        <v>0</v>
      </c>
      <c r="I44" s="689">
        <f>+[2]OTCHET!I227+[2]OTCHET!I233+[2]OTCHET!I236+[2]OTCHET!I237+[2]OTCHET!I238+[2]OTCHET!I239+[2]OTCHET!I240</f>
        <v>0</v>
      </c>
    </row>
    <row r="45" spans="1:9" ht="15.75">
      <c r="A45" s="790" t="s">
        <v>71</v>
      </c>
      <c r="B45" s="790" t="s">
        <v>72</v>
      </c>
      <c r="C45" s="790"/>
      <c r="D45" s="791" t="e">
        <f>+[2]OTCHET!D236+[2]OTCHET!D237+[2]OTCHET!D238+[2]OTCHET!D239+[2]OTCHET!D243+[2]OTCHET!D244+[2]OTCHET!D248</f>
        <v>#VALUE!</v>
      </c>
      <c r="E45" s="791">
        <f t="shared" si="1"/>
        <v>0</v>
      </c>
      <c r="F45" s="792">
        <f>+[2]OTCHET!F236+[2]OTCHET!F237+[2]OTCHET!F238+[2]OTCHET!F239+[2]OTCHET!F243+[2]OTCHET!F244+[2]OTCHET!F248</f>
        <v>0</v>
      </c>
      <c r="G45" s="793">
        <f>+[2]OTCHET!G236+[2]OTCHET!G237+[2]OTCHET!G238+[2]OTCHET!G239+[2]OTCHET!G243+[2]OTCHET!G244+[2]OTCHET!G248</f>
        <v>0</v>
      </c>
      <c r="H45" s="794">
        <f>+[2]OTCHET!H236+[2]OTCHET!H237+[2]OTCHET!H238+[2]OTCHET!H239+[2]OTCHET!H243+[2]OTCHET!H244+[2]OTCHET!H248</f>
        <v>0</v>
      </c>
      <c r="I45" s="795">
        <f>+[2]OTCHET!I236+[2]OTCHET!I237+[2]OTCHET!I238+[2]OTCHET!I239+[2]OTCHET!I243+[2]OTCHET!I244+[2]OTCHET!I248</f>
        <v>0</v>
      </c>
    </row>
    <row r="46" spans="1:9" ht="15.75">
      <c r="A46" s="783" t="s">
        <v>73</v>
      </c>
      <c r="B46" s="784" t="s">
        <v>74</v>
      </c>
      <c r="C46" s="783"/>
      <c r="D46" s="785">
        <f>+[2]OTCHET!D255+[2]OTCHET!D256+[2]OTCHET!D257+[2]OTCHET!D258</f>
        <v>0</v>
      </c>
      <c r="E46" s="785">
        <f t="shared" si="1"/>
        <v>4105</v>
      </c>
      <c r="F46" s="786">
        <f>+[2]OTCHET!F255+[2]OTCHET!F256+[2]OTCHET!F257+[2]OTCHET!F258</f>
        <v>4105</v>
      </c>
      <c r="G46" s="787">
        <f>+[2]OTCHET!G255+[2]OTCHET!G256+[2]OTCHET!G257+[2]OTCHET!G258</f>
        <v>0</v>
      </c>
      <c r="H46" s="787">
        <f>+[2]OTCHET!H255+[2]OTCHET!H256+[2]OTCHET!H257+[2]OTCHET!H258</f>
        <v>0</v>
      </c>
      <c r="I46" s="788">
        <f>+[2]OTCHET!I255+[2]OTCHET!I256+[2]OTCHET!I257+[2]OTCHET!I258</f>
        <v>0</v>
      </c>
    </row>
    <row r="47" spans="1:9" ht="15.75">
      <c r="A47" s="790" t="s">
        <v>75</v>
      </c>
      <c r="B47" s="790" t="s">
        <v>76</v>
      </c>
      <c r="C47" s="790"/>
      <c r="D47" s="791">
        <f>+[2]OTCHET!D256</f>
        <v>0</v>
      </c>
      <c r="E47" s="791">
        <f t="shared" si="1"/>
        <v>0</v>
      </c>
      <c r="F47" s="792">
        <f>+[2]OTCHET!F256</f>
        <v>0</v>
      </c>
      <c r="G47" s="793">
        <f>+[2]OTCHET!G256</f>
        <v>0</v>
      </c>
      <c r="H47" s="794">
        <f>+[2]OTCHET!H256</f>
        <v>0</v>
      </c>
      <c r="I47" s="795">
        <f>+[2]OTCHET!I256</f>
        <v>0</v>
      </c>
    </row>
    <row r="48" spans="1:9" ht="15.75">
      <c r="A48" s="796" t="s">
        <v>77</v>
      </c>
      <c r="B48" s="796" t="s">
        <v>78</v>
      </c>
      <c r="C48" s="797"/>
      <c r="D48" s="724">
        <f>+[2]OTCHET!D265+[2]OTCHET!D269+[2]OTCHET!D270</f>
        <v>0</v>
      </c>
      <c r="E48" s="724">
        <f t="shared" si="1"/>
        <v>0</v>
      </c>
      <c r="F48" s="720">
        <f>+[2]OTCHET!F265+[2]OTCHET!F269+[2]OTCHET!F270</f>
        <v>0</v>
      </c>
      <c r="G48" s="721">
        <f>+[2]OTCHET!G265+[2]OTCHET!G269+[2]OTCHET!G270</f>
        <v>0</v>
      </c>
      <c r="H48" s="721">
        <f>+[2]OTCHET!H265+[2]OTCHET!H269+[2]OTCHET!H270</f>
        <v>0</v>
      </c>
      <c r="I48" s="722">
        <f>+[2]OTCHET!I265+[2]OTCHET!I269+[2]OTCHET!I270</f>
        <v>0</v>
      </c>
    </row>
    <row r="49" spans="1:9" ht="15.75">
      <c r="A49" s="796" t="s">
        <v>79</v>
      </c>
      <c r="B49" s="796" t="s">
        <v>80</v>
      </c>
      <c r="C49" s="797"/>
      <c r="D49" s="724">
        <f>[2]OTCHET!D275+[2]OTCHET!D276+[2]OTCHET!D284+[2]OTCHET!D287</f>
        <v>0</v>
      </c>
      <c r="E49" s="724">
        <f t="shared" si="1"/>
        <v>0</v>
      </c>
      <c r="F49" s="725">
        <f>[2]OTCHET!F275+[2]OTCHET!F276+[2]OTCHET!F284+[2]OTCHET!F287</f>
        <v>0</v>
      </c>
      <c r="G49" s="726">
        <f>[2]OTCHET!G275+[2]OTCHET!G276+[2]OTCHET!G284+[2]OTCHET!G287</f>
        <v>0</v>
      </c>
      <c r="H49" s="726">
        <f>[2]OTCHET!H275+[2]OTCHET!H276+[2]OTCHET!H284+[2]OTCHET!H287</f>
        <v>0</v>
      </c>
      <c r="I49" s="727">
        <f>[2]OTCHET!I275+[2]OTCHET!I276+[2]OTCHET!I284+[2]OTCHET!I287</f>
        <v>0</v>
      </c>
    </row>
    <row r="50" spans="1:9" ht="15.75">
      <c r="A50" s="796" t="s">
        <v>81</v>
      </c>
      <c r="B50" s="796" t="s">
        <v>82</v>
      </c>
      <c r="C50" s="796"/>
      <c r="D50" s="724">
        <f>+[2]OTCHET!D288</f>
        <v>0</v>
      </c>
      <c r="E50" s="724">
        <f t="shared" si="1"/>
        <v>0</v>
      </c>
      <c r="F50" s="725">
        <f>+[2]OTCHET!F288</f>
        <v>0</v>
      </c>
      <c r="G50" s="726">
        <f>+[2]OTCHET!G288</f>
        <v>0</v>
      </c>
      <c r="H50" s="726">
        <f>+[2]OTCHET!H288</f>
        <v>0</v>
      </c>
      <c r="I50" s="727">
        <f>+[2]OTCHET!I288</f>
        <v>0</v>
      </c>
    </row>
    <row r="51" spans="1:9" ht="15.75">
      <c r="A51" s="789" t="s">
        <v>83</v>
      </c>
      <c r="B51" s="798" t="s">
        <v>84</v>
      </c>
      <c r="C51" s="685"/>
      <c r="D51" s="686">
        <f>+[2]OTCHET!D272</f>
        <v>0</v>
      </c>
      <c r="E51" s="686">
        <f>+F51+G51+H51+I51</f>
        <v>0</v>
      </c>
      <c r="F51" s="687">
        <f>+[2]OTCHET!F272</f>
        <v>0</v>
      </c>
      <c r="G51" s="688">
        <f>+[2]OTCHET!G272</f>
        <v>0</v>
      </c>
      <c r="H51" s="688">
        <f>+[2]OTCHET!H272</f>
        <v>0</v>
      </c>
      <c r="I51" s="689">
        <f>+[2]OTCHET!I272</f>
        <v>0</v>
      </c>
    </row>
    <row r="52" spans="1:9" ht="15.75">
      <c r="A52" s="789" t="s">
        <v>85</v>
      </c>
      <c r="B52" s="798" t="s">
        <v>84</v>
      </c>
      <c r="C52" s="685"/>
      <c r="D52" s="686">
        <f>+[2]OTCHET!D293</f>
        <v>0</v>
      </c>
      <c r="E52" s="686">
        <f t="shared" si="1"/>
        <v>0</v>
      </c>
      <c r="F52" s="687">
        <f>+[2]OTCHET!F293</f>
        <v>0</v>
      </c>
      <c r="G52" s="688">
        <f>+[2]OTCHET!G293</f>
        <v>0</v>
      </c>
      <c r="H52" s="688">
        <f>+[2]OTCHET!H293</f>
        <v>0</v>
      </c>
      <c r="I52" s="689">
        <f>+[2]OTCHET!I293</f>
        <v>0</v>
      </c>
    </row>
    <row r="53" spans="1:9" ht="15.75">
      <c r="A53" s="700" t="s">
        <v>86</v>
      </c>
      <c r="B53" s="700" t="s">
        <v>87</v>
      </c>
      <c r="C53" s="799"/>
      <c r="D53" s="800" t="str">
        <f>[2]OTCHET!D294</f>
        <v>плащания за попълване на държавния резерв</v>
      </c>
      <c r="E53" s="800">
        <f t="shared" si="1"/>
        <v>0</v>
      </c>
      <c r="F53" s="801">
        <f>[2]OTCHET!F294</f>
        <v>0</v>
      </c>
      <c r="G53" s="802">
        <f>[2]OTCHET!G294</f>
        <v>0</v>
      </c>
      <c r="H53" s="802">
        <f>[2]OTCHET!H294</f>
        <v>0</v>
      </c>
      <c r="I53" s="803">
        <f>[2]OTCHET!I294</f>
        <v>0</v>
      </c>
    </row>
    <row r="54" spans="1:9" ht="15.75">
      <c r="A54" s="804" t="s">
        <v>88</v>
      </c>
      <c r="B54" s="805" t="s">
        <v>89</v>
      </c>
      <c r="C54" s="806"/>
      <c r="D54" s="807" t="str">
        <f>[2]OTCHET!D296</f>
        <v>постъпления от продажба на държавния резерв (-)</v>
      </c>
      <c r="E54" s="807">
        <f t="shared" si="1"/>
        <v>0</v>
      </c>
      <c r="F54" s="808">
        <f>[2]OTCHET!F296</f>
        <v>0</v>
      </c>
      <c r="G54" s="809">
        <f>[2]OTCHET!G296</f>
        <v>0</v>
      </c>
      <c r="H54" s="809">
        <f>[2]OTCHET!H296</f>
        <v>0</v>
      </c>
      <c r="I54" s="810">
        <f>[2]OTCHET!I296</f>
        <v>0</v>
      </c>
    </row>
    <row r="55" spans="1:9" ht="15.75">
      <c r="A55" s="730" t="s">
        <v>90</v>
      </c>
      <c r="B55" s="730" t="s">
        <v>91</v>
      </c>
      <c r="C55" s="811"/>
      <c r="D55" s="812">
        <f>+[2]OTCHET!D297</f>
        <v>0</v>
      </c>
      <c r="E55" s="812">
        <f t="shared" si="1"/>
        <v>0</v>
      </c>
      <c r="F55" s="813">
        <f>+[2]OTCHET!F297</f>
        <v>0</v>
      </c>
      <c r="G55" s="814">
        <f>+[2]OTCHET!G297</f>
        <v>0</v>
      </c>
      <c r="H55" s="814">
        <f>+[2]OTCHET!H297</f>
        <v>0</v>
      </c>
      <c r="I55" s="815">
        <f>+[2]OTCHET!I297</f>
        <v>0</v>
      </c>
    </row>
    <row r="56" spans="1:9" ht="19.5" thickBot="1">
      <c r="A56" s="816" t="s">
        <v>92</v>
      </c>
      <c r="B56" s="817" t="s">
        <v>93</v>
      </c>
      <c r="C56" s="817"/>
      <c r="D56" s="818">
        <f t="shared" ref="D56:I56" si="5">+D57+D58+D62</f>
        <v>0</v>
      </c>
      <c r="E56" s="818">
        <f t="shared" si="5"/>
        <v>-62376</v>
      </c>
      <c r="F56" s="819">
        <f t="shared" si="5"/>
        <v>-62376</v>
      </c>
      <c r="G56" s="820">
        <f t="shared" si="5"/>
        <v>0</v>
      </c>
      <c r="H56" s="821">
        <f t="shared" si="5"/>
        <v>0</v>
      </c>
      <c r="I56" s="822">
        <f t="shared" si="5"/>
        <v>0</v>
      </c>
    </row>
    <row r="57" spans="1:9" ht="16.5" thickTop="1">
      <c r="A57" s="783" t="s">
        <v>94</v>
      </c>
      <c r="B57" s="784" t="s">
        <v>95</v>
      </c>
      <c r="C57" s="783"/>
      <c r="D57" s="823">
        <f>+[2]OTCHET!D361+[2]OTCHET!D375+[2]OTCHET!D388</f>
        <v>0</v>
      </c>
      <c r="E57" s="823">
        <f t="shared" si="1"/>
        <v>0</v>
      </c>
      <c r="F57" s="824">
        <f>+[2]OTCHET!F361+[2]OTCHET!F375+[2]OTCHET!F388</f>
        <v>0</v>
      </c>
      <c r="G57" s="825">
        <f>+[2]OTCHET!G361+[2]OTCHET!G375+[2]OTCHET!G388</f>
        <v>0</v>
      </c>
      <c r="H57" s="825">
        <f>+[2]OTCHET!H361+[2]OTCHET!H375+[2]OTCHET!H388</f>
        <v>0</v>
      </c>
      <c r="I57" s="826">
        <f>+[2]OTCHET!I361+[2]OTCHET!I375+[2]OTCHET!I388</f>
        <v>0</v>
      </c>
    </row>
    <row r="58" spans="1:9" ht="15.75">
      <c r="A58" s="797" t="s">
        <v>96</v>
      </c>
      <c r="B58" s="796" t="s">
        <v>97</v>
      </c>
      <c r="C58" s="797"/>
      <c r="D58" s="827">
        <f>+[2]OTCHET!D383+[2]OTCHET!D391+[2]OTCHET!D396+[2]OTCHET!D399+[2]OTCHET!D402+[2]OTCHET!D405+[2]OTCHET!D406+[2]OTCHET!D409+[2]OTCHET!D422+[2]OTCHET!D423+[2]OTCHET!D424+[2]OTCHET!D425+[2]OTCHET!D426</f>
        <v>0</v>
      </c>
      <c r="E58" s="827">
        <f t="shared" si="1"/>
        <v>-62376</v>
      </c>
      <c r="F58" s="828">
        <f>+[2]OTCHET!F383+[2]OTCHET!F391+[2]OTCHET!F396+[2]OTCHET!F399+[2]OTCHET!F402+[2]OTCHET!F405+[2]OTCHET!F406+[2]OTCHET!F409+[2]OTCHET!F422+[2]OTCHET!F423+[2]OTCHET!F424+[2]OTCHET!F425+[2]OTCHET!F426</f>
        <v>-62376</v>
      </c>
      <c r="G58" s="829">
        <f>+[2]OTCHET!G383+[2]OTCHET!G391+[2]OTCHET!G396+[2]OTCHET!G399+[2]OTCHET!G402+[2]OTCHET!G405+[2]OTCHET!G406+[2]OTCHET!G409+[2]OTCHET!G422+[2]OTCHET!G423+[2]OTCHET!G424+[2]OTCHET!G425+[2]OTCHET!G426</f>
        <v>0</v>
      </c>
      <c r="H58" s="829">
        <f>+[2]OTCHET!H383+[2]OTCHET!H391+[2]OTCHET!H396+[2]OTCHET!H399+[2]OTCHET!H402+[2]OTCHET!H405+[2]OTCHET!H406+[2]OTCHET!H409+[2]OTCHET!H422+[2]OTCHET!H423+[2]OTCHET!H424+[2]OTCHET!H425+[2]OTCHET!H426</f>
        <v>0</v>
      </c>
      <c r="I58" s="830">
        <f>+[2]OTCHET!I383+[2]OTCHET!I391+[2]OTCHET!I396+[2]OTCHET!I399+[2]OTCHET!I402+[2]OTCHET!I405+[2]OTCHET!I406+[2]OTCHET!I409+[2]OTCHET!I422+[2]OTCHET!I423+[2]OTCHET!I424+[2]OTCHET!I425+[2]OTCHET!I426</f>
        <v>0</v>
      </c>
    </row>
    <row r="59" spans="1:9" ht="15.75">
      <c r="A59" s="685" t="s">
        <v>98</v>
      </c>
      <c r="B59" s="685" t="s">
        <v>99</v>
      </c>
      <c r="C59" s="789"/>
      <c r="D59" s="831">
        <f>+[2]OTCHET!D422+[2]OTCHET!D423+[2]OTCHET!D424+[2]OTCHET!D425+[2]OTCHET!D426</f>
        <v>0</v>
      </c>
      <c r="E59" s="831">
        <f t="shared" si="1"/>
        <v>0</v>
      </c>
      <c r="F59" s="832">
        <f>+[2]OTCHET!F422+[2]OTCHET!F423+[2]OTCHET!F424+[2]OTCHET!F425+[2]OTCHET!F426</f>
        <v>0</v>
      </c>
      <c r="G59" s="833">
        <f>+[2]OTCHET!G422+[2]OTCHET!G423+[2]OTCHET!G424+[2]OTCHET!G425+[2]OTCHET!G426</f>
        <v>0</v>
      </c>
      <c r="H59" s="833">
        <f>+[2]OTCHET!H422+[2]OTCHET!H423+[2]OTCHET!H424+[2]OTCHET!H425+[2]OTCHET!H426</f>
        <v>0</v>
      </c>
      <c r="I59" s="834">
        <f>+[2]OTCHET!I422+[2]OTCHET!I423+[2]OTCHET!I424+[2]OTCHET!I425+[2]OTCHET!I426</f>
        <v>0</v>
      </c>
    </row>
    <row r="60" spans="1:9" ht="15.75">
      <c r="A60" s="690" t="s">
        <v>100</v>
      </c>
      <c r="B60" s="690" t="s">
        <v>35</v>
      </c>
      <c r="C60" s="835"/>
      <c r="D60" s="836">
        <f>[2]OTCHET!D405</f>
        <v>0</v>
      </c>
      <c r="E60" s="836">
        <f t="shared" si="1"/>
        <v>0</v>
      </c>
      <c r="F60" s="837">
        <f>[2]OTCHET!F405</f>
        <v>0</v>
      </c>
      <c r="G60" s="838">
        <f>[2]OTCHET!G405</f>
        <v>0</v>
      </c>
      <c r="H60" s="838">
        <f>[2]OTCHET!H405</f>
        <v>0</v>
      </c>
      <c r="I60" s="839">
        <f>[2]OTCHET!I405</f>
        <v>0</v>
      </c>
    </row>
    <row r="61" spans="1:9" ht="15.75">
      <c r="A61" s="840"/>
      <c r="B61" s="841"/>
      <c r="C61" s="783"/>
      <c r="D61" s="823"/>
      <c r="E61" s="823">
        <f t="shared" si="1"/>
        <v>0</v>
      </c>
      <c r="F61" s="824"/>
      <c r="G61" s="825"/>
      <c r="H61" s="825"/>
      <c r="I61" s="826"/>
    </row>
    <row r="62" spans="1:9" ht="15.75">
      <c r="A62" s="842" t="s">
        <v>101</v>
      </c>
      <c r="B62" s="746" t="s">
        <v>102</v>
      </c>
      <c r="C62" s="842"/>
      <c r="D62" s="747">
        <f>[2]OTCHET!D412</f>
        <v>0</v>
      </c>
      <c r="E62" s="747">
        <f t="shared" si="1"/>
        <v>0</v>
      </c>
      <c r="F62" s="748">
        <f>[2]OTCHET!F412</f>
        <v>0</v>
      </c>
      <c r="G62" s="749">
        <f>[2]OTCHET!G412</f>
        <v>0</v>
      </c>
      <c r="H62" s="749">
        <f>[2]OTCHET!H412</f>
        <v>0</v>
      </c>
      <c r="I62" s="750">
        <f>[2]OTCHET!I412</f>
        <v>0</v>
      </c>
    </row>
    <row r="63" spans="1:9" ht="19.5" thickBot="1">
      <c r="A63" s="843" t="s">
        <v>103</v>
      </c>
      <c r="B63" s="844" t="s">
        <v>104</v>
      </c>
      <c r="C63" s="845"/>
      <c r="D63" s="846">
        <f>+[2]OTCHET!D249</f>
        <v>0</v>
      </c>
      <c r="E63" s="846">
        <f t="shared" si="1"/>
        <v>0</v>
      </c>
      <c r="F63" s="847">
        <f>+[2]OTCHET!F249</f>
        <v>0</v>
      </c>
      <c r="G63" s="848">
        <f>+[2]OTCHET!G249</f>
        <v>0</v>
      </c>
      <c r="H63" s="848">
        <f>+[2]OTCHET!H249</f>
        <v>0</v>
      </c>
      <c r="I63" s="849">
        <f>+[2]OTCHET!I249</f>
        <v>0</v>
      </c>
    </row>
    <row r="64" spans="1:9" ht="19.5" thickTop="1">
      <c r="A64" s="850" t="s">
        <v>105</v>
      </c>
      <c r="B64" s="851"/>
      <c r="C64" s="851"/>
      <c r="D64" s="852">
        <f t="shared" ref="D64:I64" si="6">+D22-D38+D56-D63</f>
        <v>0</v>
      </c>
      <c r="E64" s="852">
        <f t="shared" si="6"/>
        <v>-121217</v>
      </c>
      <c r="F64" s="853">
        <f t="shared" si="6"/>
        <v>-121217</v>
      </c>
      <c r="G64" s="854">
        <f t="shared" si="6"/>
        <v>0</v>
      </c>
      <c r="H64" s="854">
        <f t="shared" si="6"/>
        <v>0</v>
      </c>
      <c r="I64" s="855">
        <f t="shared" si="6"/>
        <v>0</v>
      </c>
    </row>
    <row r="65" spans="1:9">
      <c r="A65" s="856" t="e">
        <f>+IF(+SUM(D$65:I$65)=0,0,"Контрола: дефицит/излишък = финансиране с обратен знак (V. + VІ. = 0)")</f>
        <v>#VALUE!</v>
      </c>
      <c r="B65" s="857"/>
      <c r="C65" s="857"/>
      <c r="D65" s="858" t="e">
        <f t="shared" ref="D65:I65" si="7">+D$64+D$66</f>
        <v>#VALUE!</v>
      </c>
      <c r="E65" s="858">
        <f t="shared" si="7"/>
        <v>0</v>
      </c>
      <c r="F65" s="859">
        <f t="shared" si="7"/>
        <v>0</v>
      </c>
      <c r="G65" s="859">
        <f t="shared" si="7"/>
        <v>0</v>
      </c>
      <c r="H65" s="859">
        <f t="shared" si="7"/>
        <v>0</v>
      </c>
      <c r="I65" s="860">
        <f t="shared" si="7"/>
        <v>0</v>
      </c>
    </row>
    <row r="66" spans="1:9" ht="19.5" thickBot="1">
      <c r="A66" s="673" t="s">
        <v>106</v>
      </c>
      <c r="B66" s="752" t="s">
        <v>107</v>
      </c>
      <c r="C66" s="752"/>
      <c r="D66" s="861" t="e">
        <f>SUM(+D68+D76+D77+D84+D85+D86+D89+D90+D91+D92+D93+D94+D95)</f>
        <v>#VALUE!</v>
      </c>
      <c r="E66" s="861">
        <f>SUM(+E68+E76+E77+E84+E85+E86+E89+E90+E91+E92+E93+E94+E95)</f>
        <v>121217</v>
      </c>
      <c r="F66" s="862">
        <f t="shared" ref="F66:I66" si="8">SUM(+F68+F76+F77+F84+F85+F86+F89+F90+F91+F92+F93+F94+F95)</f>
        <v>121217</v>
      </c>
      <c r="G66" s="863">
        <f>SUM(+G68+G76+G77+G84+G85+G86+G89+G90+G91+G92+G93+G94+G95)</f>
        <v>0</v>
      </c>
      <c r="H66" s="863">
        <f>SUM(+H68+H76+H77+H84+H85+H86+H89+H90+H91+H92+H93+H94+H95)</f>
        <v>0</v>
      </c>
      <c r="I66" s="864">
        <f>SUM(+I68+I76+I77+I84+I85+I86+I89+I90+I91+I92+I93+I94+I95)</f>
        <v>0</v>
      </c>
    </row>
    <row r="67" spans="1:9" ht="16.5" thickTop="1">
      <c r="A67" s="865"/>
      <c r="B67" s="865"/>
      <c r="C67" s="865"/>
      <c r="D67" s="866"/>
      <c r="E67" s="867">
        <f t="shared" si="1"/>
        <v>0</v>
      </c>
      <c r="F67" s="868"/>
      <c r="G67" s="869"/>
      <c r="H67" s="869"/>
      <c r="I67" s="870"/>
    </row>
    <row r="68" spans="1:9" ht="15.75">
      <c r="A68" s="789" t="s">
        <v>108</v>
      </c>
      <c r="B68" s="685" t="s">
        <v>109</v>
      </c>
      <c r="C68" s="789"/>
      <c r="D68" s="831" t="e">
        <f>SUM(D69:D75)</f>
        <v>#VALUE!</v>
      </c>
      <c r="E68" s="831">
        <f>SUM(E69:E75)</f>
        <v>0</v>
      </c>
      <c r="F68" s="832">
        <f t="shared" ref="F68:I68" si="9">SUM(F69:F75)</f>
        <v>0</v>
      </c>
      <c r="G68" s="833">
        <f>SUM(G69:G75)</f>
        <v>0</v>
      </c>
      <c r="H68" s="833">
        <f>SUM(H69:H75)</f>
        <v>0</v>
      </c>
      <c r="I68" s="834">
        <f>SUM(I69:I75)</f>
        <v>0</v>
      </c>
    </row>
    <row r="69" spans="1:9" ht="15.75">
      <c r="A69" s="741" t="s">
        <v>110</v>
      </c>
      <c r="B69" s="741" t="s">
        <v>111</v>
      </c>
      <c r="C69" s="741"/>
      <c r="D69" s="742" t="e">
        <f>+[2]OTCHET!D482+[2]OTCHET!D483+[2]OTCHET!D486+[2]OTCHET!D487+[2]OTCHET!D490+[2]OTCHET!D491+[2]OTCHET!D495</f>
        <v>#VALUE!</v>
      </c>
      <c r="E69" s="742">
        <f t="shared" si="1"/>
        <v>0</v>
      </c>
      <c r="F69" s="743">
        <f>+[2]OTCHET!F482+[2]OTCHET!F483+[2]OTCHET!F486+[2]OTCHET!F487+[2]OTCHET!F490+[2]OTCHET!F491+[2]OTCHET!F495</f>
        <v>0</v>
      </c>
      <c r="G69" s="744">
        <f>+[2]OTCHET!G482+[2]OTCHET!G483+[2]OTCHET!G486+[2]OTCHET!G487+[2]OTCHET!G490+[2]OTCHET!G491+[2]OTCHET!G495</f>
        <v>0</v>
      </c>
      <c r="H69" s="744">
        <f>+[2]OTCHET!H482+[2]OTCHET!H483+[2]OTCHET!H486+[2]OTCHET!H487+[2]OTCHET!H490+[2]OTCHET!H491+[2]OTCHET!H495</f>
        <v>0</v>
      </c>
      <c r="I69" s="745">
        <f>+[2]OTCHET!I482+[2]OTCHET!I483+[2]OTCHET!I486+[2]OTCHET!I487+[2]OTCHET!I490+[2]OTCHET!I491+[2]OTCHET!I495</f>
        <v>0</v>
      </c>
    </row>
    <row r="70" spans="1:9" ht="15.75">
      <c r="A70" s="796" t="s">
        <v>112</v>
      </c>
      <c r="B70" s="796" t="s">
        <v>113</v>
      </c>
      <c r="C70" s="796"/>
      <c r="D70" s="827" t="e">
        <f>+[2]OTCHET!D484+[2]OTCHET!D485+[2]OTCHET!D488+[2]OTCHET!D489+[2]OTCHET!D492+[2]OTCHET!D493+[2]OTCHET!D494+[2]OTCHET!D496</f>
        <v>#VALUE!</v>
      </c>
      <c r="E70" s="827">
        <f t="shared" si="1"/>
        <v>0</v>
      </c>
      <c r="F70" s="828">
        <f>+[2]OTCHET!F484+[2]OTCHET!F485+[2]OTCHET!F488+[2]OTCHET!F489+[2]OTCHET!F492+[2]OTCHET!F493+[2]OTCHET!F494+[2]OTCHET!F496</f>
        <v>0</v>
      </c>
      <c r="G70" s="829">
        <f>+[2]OTCHET!G484+[2]OTCHET!G485+[2]OTCHET!G488+[2]OTCHET!G489+[2]OTCHET!G492+[2]OTCHET!G493+[2]OTCHET!G494+[2]OTCHET!G496</f>
        <v>0</v>
      </c>
      <c r="H70" s="829">
        <f>+[2]OTCHET!H484+[2]OTCHET!H485+[2]OTCHET!H488+[2]OTCHET!H489+[2]OTCHET!H492+[2]OTCHET!H493+[2]OTCHET!H494+[2]OTCHET!H496</f>
        <v>0</v>
      </c>
      <c r="I70" s="830">
        <f>+[2]OTCHET!I484+[2]OTCHET!I485+[2]OTCHET!I488+[2]OTCHET!I489+[2]OTCHET!I492+[2]OTCHET!I493+[2]OTCHET!I494+[2]OTCHET!I496</f>
        <v>0</v>
      </c>
    </row>
    <row r="71" spans="1:9" ht="15.75">
      <c r="A71" s="796" t="s">
        <v>114</v>
      </c>
      <c r="B71" s="796" t="s">
        <v>115</v>
      </c>
      <c r="C71" s="796"/>
      <c r="D71" s="827">
        <f>+[2]OTCHET!D497</f>
        <v>0</v>
      </c>
      <c r="E71" s="827">
        <f t="shared" si="1"/>
        <v>0</v>
      </c>
      <c r="F71" s="828">
        <f>+[2]OTCHET!F497</f>
        <v>0</v>
      </c>
      <c r="G71" s="829">
        <f>+[2]OTCHET!G497</f>
        <v>0</v>
      </c>
      <c r="H71" s="829">
        <f>+[2]OTCHET!H497</f>
        <v>0</v>
      </c>
      <c r="I71" s="830">
        <f>+[2]OTCHET!I497</f>
        <v>0</v>
      </c>
    </row>
    <row r="72" spans="1:9" ht="15.75">
      <c r="A72" s="796" t="s">
        <v>116</v>
      </c>
      <c r="B72" s="796" t="s">
        <v>117</v>
      </c>
      <c r="C72" s="796"/>
      <c r="D72" s="827">
        <f>+[2]OTCHET!D502</f>
        <v>0</v>
      </c>
      <c r="E72" s="827">
        <f t="shared" si="1"/>
        <v>0</v>
      </c>
      <c r="F72" s="828">
        <f>+[2]OTCHET!F502</f>
        <v>0</v>
      </c>
      <c r="G72" s="829">
        <f>+[2]OTCHET!G502</f>
        <v>0</v>
      </c>
      <c r="H72" s="829">
        <f>+[2]OTCHET!H502</f>
        <v>0</v>
      </c>
      <c r="I72" s="830">
        <f>+[2]OTCHET!I502</f>
        <v>0</v>
      </c>
    </row>
    <row r="73" spans="1:9" ht="15.75">
      <c r="A73" s="796" t="s">
        <v>118</v>
      </c>
      <c r="B73" s="796" t="s">
        <v>119</v>
      </c>
      <c r="C73" s="796"/>
      <c r="D73" s="827" t="str">
        <f>+[2]OTCHET!D542</f>
        <v>с чуждестранни ценни книжа и финасови активи (+/-)</v>
      </c>
      <c r="E73" s="827">
        <f t="shared" si="1"/>
        <v>0</v>
      </c>
      <c r="F73" s="828">
        <f>+[2]OTCHET!F542</f>
        <v>0</v>
      </c>
      <c r="G73" s="829">
        <f>+[2]OTCHET!G542</f>
        <v>0</v>
      </c>
      <c r="H73" s="829">
        <f>+[2]OTCHET!H542</f>
        <v>0</v>
      </c>
      <c r="I73" s="830">
        <f>+[2]OTCHET!I542</f>
        <v>0</v>
      </c>
    </row>
    <row r="74" spans="1:9" ht="15.75">
      <c r="A74" s="871" t="s">
        <v>120</v>
      </c>
      <c r="B74" s="871" t="s">
        <v>121</v>
      </c>
      <c r="C74" s="871"/>
      <c r="D74" s="827" t="e">
        <f>+[2]OTCHET!D581+[2]OTCHET!D582</f>
        <v>#VALUE!</v>
      </c>
      <c r="E74" s="827">
        <f t="shared" si="1"/>
        <v>0</v>
      </c>
      <c r="F74" s="828">
        <f>+[2]OTCHET!F581+[2]OTCHET!F582</f>
        <v>0</v>
      </c>
      <c r="G74" s="829">
        <f>+[2]OTCHET!G581+[2]OTCHET!G582</f>
        <v>0</v>
      </c>
      <c r="H74" s="829">
        <f>+[2]OTCHET!H581+[2]OTCHET!H582</f>
        <v>0</v>
      </c>
      <c r="I74" s="830">
        <f>+[2]OTCHET!I581+[2]OTCHET!I582</f>
        <v>0</v>
      </c>
    </row>
    <row r="75" spans="1:9" ht="15.75">
      <c r="A75" s="872" t="s">
        <v>122</v>
      </c>
      <c r="B75" s="872" t="s">
        <v>123</v>
      </c>
      <c r="C75" s="872"/>
      <c r="D75" s="747" t="e">
        <f>+[2]OTCHET!D583+[2]OTCHET!D584+[2]OTCHET!D585</f>
        <v>#VALUE!</v>
      </c>
      <c r="E75" s="747">
        <f t="shared" si="1"/>
        <v>0</v>
      </c>
      <c r="F75" s="748">
        <f>+[2]OTCHET!F583+[2]OTCHET!F584+[2]OTCHET!F585</f>
        <v>0</v>
      </c>
      <c r="G75" s="749">
        <f>+[2]OTCHET!G583+[2]OTCHET!G584+[2]OTCHET!G585</f>
        <v>0</v>
      </c>
      <c r="H75" s="749">
        <f>+[2]OTCHET!H583+[2]OTCHET!H584+[2]OTCHET!H585</f>
        <v>0</v>
      </c>
      <c r="I75" s="750">
        <f>+[2]OTCHET!I583+[2]OTCHET!I584+[2]OTCHET!I585</f>
        <v>0</v>
      </c>
    </row>
    <row r="76" spans="1:9" ht="15.75">
      <c r="A76" s="783" t="s">
        <v>124</v>
      </c>
      <c r="B76" s="784" t="s">
        <v>125</v>
      </c>
      <c r="C76" s="783"/>
      <c r="D76" s="823">
        <f>[2]OTCHET!D461</f>
        <v>0</v>
      </c>
      <c r="E76" s="823">
        <f t="shared" si="1"/>
        <v>0</v>
      </c>
      <c r="F76" s="824">
        <f>[2]OTCHET!F461</f>
        <v>0</v>
      </c>
      <c r="G76" s="825">
        <f>[2]OTCHET!G461</f>
        <v>0</v>
      </c>
      <c r="H76" s="825">
        <f>[2]OTCHET!H461</f>
        <v>0</v>
      </c>
      <c r="I76" s="826">
        <f>[2]OTCHET!I461</f>
        <v>0</v>
      </c>
    </row>
    <row r="77" spans="1:9" ht="15.75">
      <c r="A77" s="789" t="s">
        <v>126</v>
      </c>
      <c r="B77" s="685" t="s">
        <v>127</v>
      </c>
      <c r="C77" s="789"/>
      <c r="D77" s="831" t="e">
        <f>SUM(D78:D83)</f>
        <v>#VALUE!</v>
      </c>
      <c r="E77" s="831">
        <f>SUM(E78:E83)</f>
        <v>0</v>
      </c>
      <c r="F77" s="832">
        <f t="shared" ref="F77:I77" si="10">SUM(F78:F83)</f>
        <v>0</v>
      </c>
      <c r="G77" s="833">
        <f>SUM(G78:G83)</f>
        <v>0</v>
      </c>
      <c r="H77" s="833">
        <f>SUM(H78:H83)</f>
        <v>0</v>
      </c>
      <c r="I77" s="834">
        <f>SUM(I78:I83)</f>
        <v>0</v>
      </c>
    </row>
    <row r="78" spans="1:9" ht="15.75">
      <c r="A78" s="741" t="s">
        <v>128</v>
      </c>
      <c r="B78" s="741" t="s">
        <v>129</v>
      </c>
      <c r="C78" s="741"/>
      <c r="D78" s="742" t="e">
        <f>+[2]OTCHET!D466+[2]OTCHET!D469</f>
        <v>#VALUE!</v>
      </c>
      <c r="E78" s="742">
        <f t="shared" si="1"/>
        <v>0</v>
      </c>
      <c r="F78" s="743">
        <f>+[2]OTCHET!F466+[2]OTCHET!F469</f>
        <v>0</v>
      </c>
      <c r="G78" s="744">
        <f>+[2]OTCHET!G466+[2]OTCHET!G469</f>
        <v>0</v>
      </c>
      <c r="H78" s="744">
        <f>+[2]OTCHET!H466+[2]OTCHET!H469</f>
        <v>0</v>
      </c>
      <c r="I78" s="745">
        <f>+[2]OTCHET!I466+[2]OTCHET!I469</f>
        <v>0</v>
      </c>
    </row>
    <row r="79" spans="1:9" ht="15.75">
      <c r="A79" s="796" t="s">
        <v>130</v>
      </c>
      <c r="B79" s="796" t="s">
        <v>131</v>
      </c>
      <c r="C79" s="796"/>
      <c r="D79" s="827" t="e">
        <f>+[2]OTCHET!D467+[2]OTCHET!D470</f>
        <v>#VALUE!</v>
      </c>
      <c r="E79" s="827">
        <f t="shared" si="1"/>
        <v>0</v>
      </c>
      <c r="F79" s="828">
        <f>+[2]OTCHET!F467+[2]OTCHET!F470</f>
        <v>0</v>
      </c>
      <c r="G79" s="829">
        <f>+[2]OTCHET!G467+[2]OTCHET!G470</f>
        <v>0</v>
      </c>
      <c r="H79" s="829">
        <f>+[2]OTCHET!H467+[2]OTCHET!H470</f>
        <v>0</v>
      </c>
      <c r="I79" s="830">
        <f>+[2]OTCHET!I467+[2]OTCHET!I470</f>
        <v>0</v>
      </c>
    </row>
    <row r="80" spans="1:9" ht="15.75">
      <c r="A80" s="796" t="s">
        <v>132</v>
      </c>
      <c r="B80" s="796" t="s">
        <v>133</v>
      </c>
      <c r="C80" s="796"/>
      <c r="D80" s="827">
        <f>[2]OTCHET!D471</f>
        <v>0</v>
      </c>
      <c r="E80" s="827">
        <f t="shared" si="1"/>
        <v>0</v>
      </c>
      <c r="F80" s="828">
        <f>[2]OTCHET!F471</f>
        <v>0</v>
      </c>
      <c r="G80" s="829">
        <f>[2]OTCHET!G471</f>
        <v>0</v>
      </c>
      <c r="H80" s="829">
        <f>[2]OTCHET!H471</f>
        <v>0</v>
      </c>
      <c r="I80" s="830">
        <f>[2]OTCHET!I471</f>
        <v>0</v>
      </c>
    </row>
    <row r="81" spans="1:9" ht="15.75">
      <c r="A81" s="796"/>
      <c r="B81" s="796"/>
      <c r="C81" s="796"/>
      <c r="D81" s="827"/>
      <c r="E81" s="827">
        <f t="shared" si="1"/>
        <v>0</v>
      </c>
      <c r="F81" s="828"/>
      <c r="G81" s="829"/>
      <c r="H81" s="829"/>
      <c r="I81" s="830"/>
    </row>
    <row r="82" spans="1:9" ht="15.75">
      <c r="A82" s="796" t="s">
        <v>134</v>
      </c>
      <c r="B82" s="796" t="s">
        <v>135</v>
      </c>
      <c r="C82" s="796"/>
      <c r="D82" s="827" t="str">
        <f>+[2]OTCHET!D479</f>
        <v>предоставени заеми на крайни бенефициенти (-)</v>
      </c>
      <c r="E82" s="827">
        <f t="shared" si="1"/>
        <v>0</v>
      </c>
      <c r="F82" s="828">
        <f>+[2]OTCHET!F479</f>
        <v>0</v>
      </c>
      <c r="G82" s="829">
        <f>+[2]OTCHET!G479</f>
        <v>0</v>
      </c>
      <c r="H82" s="829">
        <f>+[2]OTCHET!H479</f>
        <v>0</v>
      </c>
      <c r="I82" s="830">
        <f>+[2]OTCHET!I479</f>
        <v>0</v>
      </c>
    </row>
    <row r="83" spans="1:9" ht="15.75">
      <c r="A83" s="746" t="s">
        <v>136</v>
      </c>
      <c r="B83" s="746" t="s">
        <v>137</v>
      </c>
      <c r="C83" s="746"/>
      <c r="D83" s="747" t="str">
        <f>+[2]OTCHET!D480</f>
        <v>възстановени суми по предоставени заеми на крайни бенефиценти (+)</v>
      </c>
      <c r="E83" s="747">
        <f t="shared" si="1"/>
        <v>0</v>
      </c>
      <c r="F83" s="748">
        <f>+[2]OTCHET!F480</f>
        <v>0</v>
      </c>
      <c r="G83" s="749">
        <f>+[2]OTCHET!G480</f>
        <v>0</v>
      </c>
      <c r="H83" s="749">
        <f>+[2]OTCHET!H480</f>
        <v>0</v>
      </c>
      <c r="I83" s="750">
        <f>+[2]OTCHET!I480</f>
        <v>0</v>
      </c>
    </row>
    <row r="84" spans="1:9" ht="15.75">
      <c r="A84" s="783" t="s">
        <v>138</v>
      </c>
      <c r="B84" s="784" t="s">
        <v>139</v>
      </c>
      <c r="C84" s="783"/>
      <c r="D84" s="823">
        <f>[2]OTCHET!D535</f>
        <v>0</v>
      </c>
      <c r="E84" s="823">
        <f t="shared" si="1"/>
        <v>0</v>
      </c>
      <c r="F84" s="824">
        <f>[2]OTCHET!F535</f>
        <v>0</v>
      </c>
      <c r="G84" s="825">
        <f>[2]OTCHET!G535</f>
        <v>0</v>
      </c>
      <c r="H84" s="825">
        <f>[2]OTCHET!H535</f>
        <v>0</v>
      </c>
      <c r="I84" s="826">
        <f>[2]OTCHET!I535</f>
        <v>0</v>
      </c>
    </row>
    <row r="85" spans="1:9" ht="15.75">
      <c r="A85" s="797" t="s">
        <v>140</v>
      </c>
      <c r="B85" s="796" t="s">
        <v>141</v>
      </c>
      <c r="C85" s="797"/>
      <c r="D85" s="827">
        <f>[2]OTCHET!D536</f>
        <v>0</v>
      </c>
      <c r="E85" s="827">
        <f t="shared" si="1"/>
        <v>0</v>
      </c>
      <c r="F85" s="828">
        <f>[2]OTCHET!F536</f>
        <v>0</v>
      </c>
      <c r="G85" s="829">
        <f>[2]OTCHET!G536</f>
        <v>0</v>
      </c>
      <c r="H85" s="829">
        <f>[2]OTCHET!H536</f>
        <v>0</v>
      </c>
      <c r="I85" s="830">
        <f>[2]OTCHET!I536</f>
        <v>0</v>
      </c>
    </row>
    <row r="86" spans="1:9" ht="15.75">
      <c r="A86" s="789" t="s">
        <v>142</v>
      </c>
      <c r="B86" s="685" t="s">
        <v>143</v>
      </c>
      <c r="C86" s="789"/>
      <c r="D86" s="831" t="e">
        <f>+D87+D88</f>
        <v>#VALUE!</v>
      </c>
      <c r="E86" s="831">
        <f>+E87+E88</f>
        <v>115723</v>
      </c>
      <c r="F86" s="832">
        <f t="shared" ref="F86:I86" si="11">+F87+F88</f>
        <v>115723</v>
      </c>
      <c r="G86" s="833">
        <f>+G87+G88</f>
        <v>0</v>
      </c>
      <c r="H86" s="833">
        <f>+H87+H88</f>
        <v>0</v>
      </c>
      <c r="I86" s="834">
        <f>+I87+I88</f>
        <v>0</v>
      </c>
    </row>
    <row r="87" spans="1:9" ht="15.75">
      <c r="A87" s="741" t="s">
        <v>144</v>
      </c>
      <c r="B87" s="741" t="s">
        <v>145</v>
      </c>
      <c r="C87" s="873"/>
      <c r="D87" s="742" t="e">
        <f>+[2]OTCHET!D503+[2]OTCHET!D512+[2]OTCHET!D516+[2]OTCHET!D543</f>
        <v>#VALUE!</v>
      </c>
      <c r="E87" s="742">
        <f t="shared" si="1"/>
        <v>0</v>
      </c>
      <c r="F87" s="743">
        <f>+[2]OTCHET!F503+[2]OTCHET!F512+[2]OTCHET!F516+[2]OTCHET!F543</f>
        <v>0</v>
      </c>
      <c r="G87" s="744">
        <f>+[2]OTCHET!G503+[2]OTCHET!G512+[2]OTCHET!G516+[2]OTCHET!G543</f>
        <v>0</v>
      </c>
      <c r="H87" s="744">
        <f>+[2]OTCHET!H503+[2]OTCHET!H512+[2]OTCHET!H516+[2]OTCHET!H543</f>
        <v>0</v>
      </c>
      <c r="I87" s="745">
        <f>+[2]OTCHET!I503+[2]OTCHET!I512+[2]OTCHET!I516+[2]OTCHET!I543</f>
        <v>0</v>
      </c>
    </row>
    <row r="88" spans="1:9" ht="15.75">
      <c r="A88" s="746" t="s">
        <v>146</v>
      </c>
      <c r="B88" s="746" t="s">
        <v>147</v>
      </c>
      <c r="C88" s="874"/>
      <c r="D88" s="747">
        <f>+[2]OTCHET!D521+[2]OTCHET!D524+[2]OTCHET!D544</f>
        <v>0</v>
      </c>
      <c r="E88" s="747">
        <f t="shared" si="1"/>
        <v>115723</v>
      </c>
      <c r="F88" s="748">
        <f>+[2]OTCHET!F521+[2]OTCHET!F524+[2]OTCHET!F544</f>
        <v>115723</v>
      </c>
      <c r="G88" s="749">
        <f>+[2]OTCHET!G521+[2]OTCHET!G524+[2]OTCHET!G544</f>
        <v>0</v>
      </c>
      <c r="H88" s="749">
        <f>+[2]OTCHET!H521+[2]OTCHET!H524+[2]OTCHET!H544</f>
        <v>0</v>
      </c>
      <c r="I88" s="750">
        <f>+[2]OTCHET!I521+[2]OTCHET!I524+[2]OTCHET!I544</f>
        <v>0</v>
      </c>
    </row>
    <row r="89" spans="1:9" ht="15.75">
      <c r="A89" s="783" t="s">
        <v>148</v>
      </c>
      <c r="B89" s="784" t="s">
        <v>149</v>
      </c>
      <c r="C89" s="875"/>
      <c r="D89" s="823">
        <f>[2]OTCHET!D531</f>
        <v>0</v>
      </c>
      <c r="E89" s="823">
        <f t="shared" ref="E89:E96" si="12">+F89+G89+H89+I89</f>
        <v>5494</v>
      </c>
      <c r="F89" s="824">
        <f>[2]OTCHET!F531</f>
        <v>5494</v>
      </c>
      <c r="G89" s="825">
        <f>[2]OTCHET!G531</f>
        <v>0</v>
      </c>
      <c r="H89" s="825">
        <f>[2]OTCHET!H531</f>
        <v>0</v>
      </c>
      <c r="I89" s="826">
        <f>[2]OTCHET!I531</f>
        <v>0</v>
      </c>
    </row>
    <row r="90" spans="1:9" ht="15.75">
      <c r="A90" s="797" t="s">
        <v>150</v>
      </c>
      <c r="B90" s="796" t="s">
        <v>151</v>
      </c>
      <c r="C90" s="797"/>
      <c r="D90" s="827" t="e">
        <f>+[2]OTCHET!D567+[2]OTCHET!D568+[2]OTCHET!D569+[2]OTCHET!D570+[2]OTCHET!D571+[2]OTCHET!D572</f>
        <v>#VALUE!</v>
      </c>
      <c r="E90" s="827">
        <f t="shared" si="12"/>
        <v>0</v>
      </c>
      <c r="F90" s="828">
        <f>+[2]OTCHET!F567+[2]OTCHET!F568+[2]OTCHET!F569+[2]OTCHET!F570+[2]OTCHET!F571+[2]OTCHET!F572</f>
        <v>0</v>
      </c>
      <c r="G90" s="829">
        <f>+[2]OTCHET!G567+[2]OTCHET!G568+[2]OTCHET!G569+[2]OTCHET!G570+[2]OTCHET!G571+[2]OTCHET!G572</f>
        <v>0</v>
      </c>
      <c r="H90" s="829">
        <f>+[2]OTCHET!H567+[2]OTCHET!H568+[2]OTCHET!H569+[2]OTCHET!H570+[2]OTCHET!H571+[2]OTCHET!H572</f>
        <v>0</v>
      </c>
      <c r="I90" s="830">
        <f>+[2]OTCHET!I567+[2]OTCHET!I568+[2]OTCHET!I569+[2]OTCHET!I570+[2]OTCHET!I571+[2]OTCHET!I572</f>
        <v>0</v>
      </c>
    </row>
    <row r="91" spans="1:9" ht="15.75">
      <c r="A91" s="871" t="s">
        <v>152</v>
      </c>
      <c r="B91" s="871" t="s">
        <v>153</v>
      </c>
      <c r="C91" s="871"/>
      <c r="D91" s="724" t="e">
        <f>+[2]OTCHET!D573+[2]OTCHET!D574+[2]OTCHET!D575+[2]OTCHET!D576+[2]OTCHET!D577+[2]OTCHET!D578+[2]OTCHET!D579</f>
        <v>#VALUE!</v>
      </c>
      <c r="E91" s="724">
        <f t="shared" si="12"/>
        <v>0</v>
      </c>
      <c r="F91" s="725">
        <f>+[2]OTCHET!F573+[2]OTCHET!F574+[2]OTCHET!F575+[2]OTCHET!F576+[2]OTCHET!F577+[2]OTCHET!F578+[2]OTCHET!F579</f>
        <v>0</v>
      </c>
      <c r="G91" s="726">
        <f>+[2]OTCHET!G573+[2]OTCHET!G574+[2]OTCHET!G575+[2]OTCHET!G576+[2]OTCHET!G577+[2]OTCHET!G578+[2]OTCHET!G579</f>
        <v>0</v>
      </c>
      <c r="H91" s="726">
        <f>+[2]OTCHET!H573+[2]OTCHET!H574+[2]OTCHET!H575+[2]OTCHET!H576+[2]OTCHET!H577+[2]OTCHET!H578+[2]OTCHET!H579</f>
        <v>0</v>
      </c>
      <c r="I91" s="727">
        <f>+[2]OTCHET!I573+[2]OTCHET!I574+[2]OTCHET!I575+[2]OTCHET!I576+[2]OTCHET!I577+[2]OTCHET!I578+[2]OTCHET!I579</f>
        <v>0</v>
      </c>
    </row>
    <row r="92" spans="1:9" ht="15.75">
      <c r="A92" s="796" t="s">
        <v>154</v>
      </c>
      <c r="B92" s="796" t="s">
        <v>155</v>
      </c>
      <c r="C92" s="871"/>
      <c r="D92" s="724" t="str">
        <f>+[2]OTCHET!D580</f>
        <v xml:space="preserve"> преоценка на валутни наличности (нереализирани курсови разлики) по сметки и средства в страната  (+/-)</v>
      </c>
      <c r="E92" s="724">
        <f t="shared" si="12"/>
        <v>0</v>
      </c>
      <c r="F92" s="725">
        <f>+[2]OTCHET!F580</f>
        <v>0</v>
      </c>
      <c r="G92" s="726">
        <f>+[2]OTCHET!G580</f>
        <v>0</v>
      </c>
      <c r="H92" s="726">
        <f>+[2]OTCHET!H580</f>
        <v>0</v>
      </c>
      <c r="I92" s="727">
        <f>+[2]OTCHET!I580</f>
        <v>0</v>
      </c>
    </row>
    <row r="93" spans="1:9" ht="15.75">
      <c r="A93" s="796" t="s">
        <v>156</v>
      </c>
      <c r="B93" s="796" t="s">
        <v>157</v>
      </c>
      <c r="C93" s="796"/>
      <c r="D93" s="724" t="e">
        <f>+[2]OTCHET!D587+[2]OTCHET!D588</f>
        <v>#VALUE!</v>
      </c>
      <c r="E93" s="724">
        <f t="shared" si="12"/>
        <v>0</v>
      </c>
      <c r="F93" s="725">
        <f>+[2]OTCHET!F587+[2]OTCHET!F588</f>
        <v>0</v>
      </c>
      <c r="G93" s="726">
        <f>+[2]OTCHET!G587+[2]OTCHET!G588</f>
        <v>0</v>
      </c>
      <c r="H93" s="726">
        <f>+[2]OTCHET!H587+[2]OTCHET!H588</f>
        <v>0</v>
      </c>
      <c r="I93" s="727">
        <f>+[2]OTCHET!I587+[2]OTCHET!I588</f>
        <v>0</v>
      </c>
    </row>
    <row r="94" spans="1:9" ht="15.75">
      <c r="A94" s="796" t="s">
        <v>158</v>
      </c>
      <c r="B94" s="871" t="s">
        <v>159</v>
      </c>
      <c r="C94" s="796"/>
      <c r="D94" s="724" t="e">
        <f>+[2]OTCHET!D589+[2]OTCHET!D590</f>
        <v>#VALUE!</v>
      </c>
      <c r="E94" s="724">
        <f t="shared" si="12"/>
        <v>0</v>
      </c>
      <c r="F94" s="725">
        <f>+[2]OTCHET!F589+[2]OTCHET!F590</f>
        <v>0</v>
      </c>
      <c r="G94" s="726">
        <f>+[2]OTCHET!G589+[2]OTCHET!G590</f>
        <v>0</v>
      </c>
      <c r="H94" s="726">
        <f>+[2]OTCHET!H589+[2]OTCHET!H590</f>
        <v>0</v>
      </c>
      <c r="I94" s="727">
        <f>+[2]OTCHET!I589+[2]OTCHET!I590</f>
        <v>0</v>
      </c>
    </row>
    <row r="95" spans="1:9" ht="15.75">
      <c r="A95" s="685" t="s">
        <v>160</v>
      </c>
      <c r="B95" s="685" t="s">
        <v>161</v>
      </c>
      <c r="C95" s="685"/>
      <c r="D95" s="686">
        <f>[2]OTCHET!D591</f>
        <v>0</v>
      </c>
      <c r="E95" s="686">
        <f t="shared" si="12"/>
        <v>0</v>
      </c>
      <c r="F95" s="687">
        <f>[2]OTCHET!F591</f>
        <v>0</v>
      </c>
      <c r="G95" s="688">
        <f>[2]OTCHET!G591</f>
        <v>0</v>
      </c>
      <c r="H95" s="688">
        <f>[2]OTCHET!H591</f>
        <v>0</v>
      </c>
      <c r="I95" s="689">
        <f>[2]OTCHET!I591</f>
        <v>0</v>
      </c>
    </row>
    <row r="96" spans="1:9" ht="16.5" thickBot="1">
      <c r="A96" s="876" t="s">
        <v>162</v>
      </c>
      <c r="B96" s="876" t="s">
        <v>163</v>
      </c>
      <c r="C96" s="876"/>
      <c r="D96" s="877" t="str">
        <f>+[2]OTCHET!D594</f>
        <v>покупко-продажба на валута (+/-)</v>
      </c>
      <c r="E96" s="877">
        <f t="shared" si="12"/>
        <v>0</v>
      </c>
      <c r="F96" s="878">
        <f>+[2]OTCHET!F594</f>
        <v>0</v>
      </c>
      <c r="G96" s="879">
        <f>+[2]OTCHET!G594</f>
        <v>0</v>
      </c>
      <c r="H96" s="879">
        <f>+[2]OTCHET!H594</f>
        <v>0</v>
      </c>
      <c r="I96" s="880">
        <f>+[2]OTCHET!I594</f>
        <v>0</v>
      </c>
    </row>
    <row r="97" spans="1:9" ht="15.75">
      <c r="A97" s="881" t="e">
        <f>+IF(+SUM(D$65:I$65)=0,0,"Контрола: дефицит/излишък = финансиране с обратен знак (V. + VІ. = 0)")</f>
        <v>#VALUE!</v>
      </c>
      <c r="B97" s="882"/>
      <c r="C97" s="882"/>
      <c r="D97" s="883" t="e">
        <f t="shared" ref="D97:I97" si="13">+D$64+D$66</f>
        <v>#VALUE!</v>
      </c>
      <c r="E97" s="883">
        <f t="shared" si="13"/>
        <v>0</v>
      </c>
      <c r="F97" s="884">
        <f t="shared" si="13"/>
        <v>0</v>
      </c>
      <c r="G97" s="884">
        <f t="shared" si="13"/>
        <v>0</v>
      </c>
      <c r="H97" s="884">
        <f t="shared" si="13"/>
        <v>0</v>
      </c>
      <c r="I97" s="884">
        <f t="shared" si="13"/>
        <v>0</v>
      </c>
    </row>
    <row r="98" spans="1:9" ht="15.75">
      <c r="A98" s="885"/>
      <c r="B98" s="885"/>
      <c r="C98" s="885"/>
      <c r="D98" s="886"/>
      <c r="E98" s="887"/>
      <c r="F98" s="888"/>
      <c r="G98" s="607"/>
      <c r="H98" s="607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>
        <v>43866</v>
      </c>
    </row>
    <row r="100" spans="1:9" ht="15.75">
      <c r="A100" s="251" t="s">
        <v>166</v>
      </c>
      <c r="B100" s="271"/>
      <c r="C100" s="271"/>
      <c r="D100" s="272"/>
      <c r="E100" s="272"/>
      <c r="F100" s="328" t="s">
        <v>167</v>
      </c>
      <c r="G100" s="328"/>
      <c r="H100" s="273"/>
      <c r="I100" s="252" t="s">
        <v>168</v>
      </c>
    </row>
    <row r="101" spans="1:9" ht="15.75">
      <c r="A101" s="247" t="s">
        <v>169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170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171</v>
      </c>
      <c r="B105" s="25"/>
      <c r="C105" s="25"/>
      <c r="D105" s="274"/>
      <c r="E105" s="274"/>
      <c r="F105" s="19"/>
      <c r="G105" s="248" t="s">
        <v>172</v>
      </c>
      <c r="H105" s="286"/>
      <c r="I105" s="275"/>
    </row>
    <row r="106" spans="1:9" ht="15.75">
      <c r="A106" s="1"/>
      <c r="B106" s="1"/>
      <c r="C106" s="1"/>
      <c r="D106" s="327" t="s">
        <v>170</v>
      </c>
      <c r="E106" s="327"/>
      <c r="F106" s="276"/>
      <c r="G106" s="19"/>
      <c r="H106" s="327" t="s">
        <v>173</v>
      </c>
      <c r="I106" s="327"/>
    </row>
    <row r="107" spans="1:9">
      <c r="A107" s="889"/>
      <c r="B107" s="889"/>
      <c r="C107" s="889"/>
      <c r="D107" s="890"/>
      <c r="E107" s="890"/>
      <c r="F107" s="890"/>
      <c r="G107" s="890"/>
      <c r="H107" s="890"/>
      <c r="I107" s="890"/>
    </row>
    <row r="108" spans="1:9">
      <c r="A108" s="889"/>
      <c r="B108" s="889"/>
      <c r="C108" s="889"/>
      <c r="D108" s="890"/>
      <c r="E108" s="890"/>
      <c r="F108" s="890"/>
      <c r="G108" s="890"/>
      <c r="H108" s="890"/>
      <c r="I108" s="890"/>
    </row>
    <row r="109" spans="1:9">
      <c r="A109" s="889"/>
      <c r="B109" s="889"/>
      <c r="C109" s="889"/>
      <c r="D109" s="890"/>
      <c r="E109" s="890"/>
      <c r="F109" s="890"/>
      <c r="G109" s="890"/>
      <c r="H109" s="890"/>
      <c r="I109" s="890"/>
    </row>
    <row r="110" spans="1:9">
      <c r="A110" s="889"/>
      <c r="B110" s="889"/>
      <c r="C110" s="889"/>
      <c r="D110" s="890"/>
      <c r="E110" s="890"/>
      <c r="F110" s="890"/>
      <c r="G110" s="890"/>
      <c r="H110" s="890"/>
      <c r="I110" s="890"/>
    </row>
    <row r="111" spans="1:9">
      <c r="A111" s="889"/>
      <c r="B111" s="889"/>
      <c r="C111" s="889"/>
      <c r="D111" s="890"/>
      <c r="E111" s="890"/>
      <c r="F111" s="890"/>
      <c r="G111" s="890"/>
      <c r="H111" s="890"/>
      <c r="I111" s="890"/>
    </row>
    <row r="112" spans="1:9">
      <c r="A112" s="889"/>
      <c r="B112" s="889"/>
      <c r="C112" s="889"/>
      <c r="D112" s="890"/>
      <c r="E112" s="890"/>
      <c r="F112" s="890"/>
      <c r="G112" s="890"/>
      <c r="H112" s="890"/>
      <c r="I112" s="890"/>
    </row>
    <row r="113" spans="1:9">
      <c r="A113" s="889"/>
      <c r="B113" s="889"/>
      <c r="C113" s="889"/>
      <c r="D113" s="890"/>
      <c r="E113" s="890"/>
      <c r="F113" s="890"/>
      <c r="G113" s="890"/>
      <c r="H113" s="890"/>
      <c r="I113" s="890"/>
    </row>
    <row r="114" spans="1:9">
      <c r="A114" s="889"/>
      <c r="B114" s="889"/>
      <c r="C114" s="889"/>
      <c r="D114" s="890"/>
      <c r="E114" s="890"/>
      <c r="F114" s="890"/>
      <c r="G114" s="890"/>
      <c r="H114" s="890"/>
      <c r="I114" s="890"/>
    </row>
    <row r="115" spans="1:9">
      <c r="A115" s="889"/>
      <c r="B115" s="889"/>
      <c r="C115" s="889"/>
      <c r="D115" s="890"/>
      <c r="E115" s="890"/>
      <c r="F115" s="890"/>
      <c r="G115" s="890"/>
      <c r="H115" s="890"/>
      <c r="I115" s="890"/>
    </row>
    <row r="116" spans="1:9">
      <c r="A116" s="889"/>
      <c r="B116" s="889"/>
      <c r="C116" s="889"/>
      <c r="D116" s="890"/>
      <c r="E116" s="890"/>
      <c r="F116" s="890"/>
      <c r="G116" s="890"/>
      <c r="H116" s="890"/>
      <c r="I116" s="890"/>
    </row>
    <row r="117" spans="1:9">
      <c r="A117" s="889"/>
      <c r="B117" s="889"/>
      <c r="C117" s="889"/>
      <c r="D117" s="890"/>
      <c r="E117" s="890"/>
      <c r="F117" s="890"/>
      <c r="G117" s="890"/>
      <c r="H117" s="890"/>
      <c r="I117" s="890"/>
    </row>
    <row r="118" spans="1:9">
      <c r="A118" s="889"/>
      <c r="B118" s="889"/>
      <c r="C118" s="889"/>
      <c r="D118" s="890"/>
      <c r="E118" s="890"/>
      <c r="F118" s="890"/>
      <c r="G118" s="890"/>
      <c r="H118" s="890"/>
      <c r="I118" s="890"/>
    </row>
    <row r="119" spans="1:9">
      <c r="A119" s="889"/>
      <c r="B119" s="889"/>
      <c r="C119" s="889"/>
      <c r="D119" s="890"/>
      <c r="E119" s="890"/>
      <c r="F119" s="890"/>
      <c r="G119" s="890"/>
      <c r="H119" s="890"/>
      <c r="I119" s="890"/>
    </row>
    <row r="120" spans="1:9">
      <c r="A120" s="889"/>
      <c r="B120" s="889"/>
      <c r="C120" s="889"/>
      <c r="D120" s="890"/>
      <c r="E120" s="890"/>
      <c r="F120" s="890"/>
      <c r="G120" s="890"/>
      <c r="H120" s="890"/>
      <c r="I120" s="890"/>
    </row>
    <row r="121" spans="1:9">
      <c r="A121" s="889"/>
      <c r="B121" s="889"/>
      <c r="C121" s="889"/>
      <c r="D121" s="890"/>
      <c r="E121" s="890"/>
      <c r="F121" s="890"/>
      <c r="G121" s="890"/>
      <c r="H121" s="890"/>
      <c r="I121" s="890"/>
    </row>
    <row r="122" spans="1:9">
      <c r="A122" s="889"/>
      <c r="B122" s="889"/>
      <c r="C122" s="889"/>
      <c r="D122" s="890"/>
      <c r="E122" s="890"/>
      <c r="F122" s="890"/>
      <c r="G122" s="890"/>
      <c r="H122" s="890"/>
      <c r="I122" s="890"/>
    </row>
    <row r="123" spans="1:9">
      <c r="A123" s="889"/>
      <c r="B123" s="889"/>
      <c r="C123" s="889"/>
      <c r="D123" s="890"/>
      <c r="E123" s="890"/>
      <c r="F123" s="890"/>
      <c r="G123" s="890"/>
      <c r="H123" s="890"/>
      <c r="I123" s="890"/>
    </row>
    <row r="124" spans="1:9">
      <c r="A124" s="889"/>
      <c r="B124" s="889"/>
      <c r="C124" s="889"/>
      <c r="D124" s="890"/>
      <c r="E124" s="890"/>
      <c r="F124" s="890"/>
      <c r="G124" s="890"/>
      <c r="H124" s="890"/>
      <c r="I124" s="890"/>
    </row>
    <row r="125" spans="1:9">
      <c r="A125" s="889"/>
      <c r="B125" s="889"/>
      <c r="C125" s="889"/>
      <c r="D125" s="890"/>
      <c r="E125" s="890"/>
      <c r="F125" s="890"/>
      <c r="G125" s="890"/>
      <c r="H125" s="890"/>
      <c r="I125" s="890"/>
    </row>
    <row r="126" spans="1:9">
      <c r="A126" s="889"/>
      <c r="B126" s="889"/>
      <c r="C126" s="889"/>
      <c r="D126" s="890"/>
      <c r="E126" s="890"/>
      <c r="F126" s="890"/>
      <c r="G126" s="890"/>
      <c r="H126" s="890"/>
      <c r="I126" s="890"/>
    </row>
    <row r="127" spans="1:9">
      <c r="A127" s="889"/>
      <c r="B127" s="889"/>
      <c r="C127" s="889"/>
      <c r="D127" s="890"/>
      <c r="E127" s="890"/>
      <c r="F127" s="890"/>
      <c r="G127" s="890"/>
      <c r="H127" s="890"/>
      <c r="I127" s="890"/>
    </row>
    <row r="128" spans="1:9">
      <c r="A128" s="889"/>
      <c r="B128" s="889"/>
      <c r="C128" s="889"/>
      <c r="D128" s="890"/>
      <c r="E128" s="890"/>
      <c r="F128" s="890"/>
      <c r="G128" s="890"/>
      <c r="H128" s="890"/>
      <c r="I128" s="890"/>
    </row>
    <row r="129" spans="1:9">
      <c r="A129" s="889"/>
      <c r="B129" s="889"/>
      <c r="C129" s="889"/>
      <c r="D129" s="890"/>
      <c r="E129" s="890"/>
      <c r="F129" s="890"/>
      <c r="G129" s="890"/>
      <c r="H129" s="890"/>
      <c r="I129" s="890"/>
    </row>
    <row r="130" spans="1:9">
      <c r="A130" s="889"/>
      <c r="B130" s="889"/>
      <c r="C130" s="889"/>
      <c r="D130" s="890"/>
      <c r="E130" s="890"/>
      <c r="F130" s="890"/>
      <c r="G130" s="890"/>
      <c r="H130" s="890"/>
      <c r="I130" s="890"/>
    </row>
    <row r="131" spans="1:9">
      <c r="A131" s="889"/>
      <c r="B131" s="889"/>
      <c r="C131" s="889"/>
      <c r="D131" s="890"/>
      <c r="E131" s="890"/>
      <c r="F131" s="890"/>
      <c r="G131" s="890"/>
      <c r="H131" s="890"/>
      <c r="I131" s="890"/>
    </row>
    <row r="132" spans="1:9">
      <c r="A132" s="889"/>
      <c r="B132" s="889"/>
      <c r="C132" s="889"/>
      <c r="D132" s="890"/>
      <c r="E132" s="890"/>
      <c r="F132" s="890"/>
      <c r="G132" s="890"/>
      <c r="H132" s="890"/>
      <c r="I132" s="890"/>
    </row>
    <row r="133" spans="1:9">
      <c r="A133" s="889"/>
      <c r="B133" s="889"/>
      <c r="C133" s="889"/>
      <c r="D133" s="890"/>
      <c r="E133" s="890"/>
      <c r="F133" s="890"/>
      <c r="G133" s="890"/>
      <c r="H133" s="890"/>
      <c r="I133" s="890"/>
    </row>
    <row r="134" spans="1:9">
      <c r="A134" s="889"/>
      <c r="B134" s="889"/>
      <c r="C134" s="889"/>
      <c r="D134" s="890"/>
      <c r="E134" s="890"/>
      <c r="F134" s="890"/>
      <c r="G134" s="890"/>
      <c r="H134" s="890"/>
      <c r="I134" s="890"/>
    </row>
    <row r="135" spans="1:9">
      <c r="A135" s="889"/>
      <c r="B135" s="889"/>
      <c r="C135" s="889"/>
      <c r="D135" s="890"/>
      <c r="E135" s="890"/>
      <c r="F135" s="890"/>
      <c r="G135" s="890"/>
      <c r="H135" s="890"/>
      <c r="I135" s="890"/>
    </row>
    <row r="136" spans="1:9">
      <c r="A136" s="889"/>
      <c r="B136" s="889"/>
      <c r="C136" s="889"/>
      <c r="D136" s="890"/>
      <c r="E136" s="890"/>
      <c r="F136" s="890"/>
      <c r="G136" s="890"/>
      <c r="H136" s="890"/>
      <c r="I136" s="890"/>
    </row>
    <row r="137" spans="1:9">
      <c r="A137" s="889"/>
      <c r="B137" s="889"/>
      <c r="C137" s="889"/>
      <c r="D137" s="890"/>
      <c r="E137" s="890"/>
      <c r="F137" s="890"/>
      <c r="G137" s="890"/>
      <c r="H137" s="890"/>
      <c r="I137" s="890"/>
    </row>
    <row r="138" spans="1:9">
      <c r="A138" s="889"/>
      <c r="B138" s="889"/>
      <c r="C138" s="889"/>
      <c r="D138" s="890"/>
      <c r="E138" s="890"/>
      <c r="F138" s="890"/>
      <c r="G138" s="890"/>
      <c r="H138" s="890"/>
      <c r="I138" s="890"/>
    </row>
    <row r="139" spans="1:9">
      <c r="A139" s="889"/>
      <c r="B139" s="889"/>
      <c r="C139" s="889"/>
      <c r="D139" s="890"/>
      <c r="E139" s="890"/>
      <c r="F139" s="890"/>
      <c r="G139" s="890"/>
      <c r="H139" s="890"/>
      <c r="I139" s="890"/>
    </row>
    <row r="140" spans="1:9">
      <c r="A140" s="889"/>
      <c r="B140" s="889"/>
      <c r="C140" s="889"/>
      <c r="D140" s="890"/>
      <c r="E140" s="890"/>
      <c r="F140" s="890"/>
      <c r="G140" s="890"/>
      <c r="H140" s="890"/>
      <c r="I140" s="890"/>
    </row>
    <row r="141" spans="1:9">
      <c r="A141" s="889"/>
      <c r="B141" s="889"/>
      <c r="C141" s="889"/>
      <c r="D141" s="890"/>
      <c r="E141" s="890"/>
      <c r="F141" s="890"/>
      <c r="G141" s="890"/>
      <c r="H141" s="890"/>
      <c r="I141" s="890"/>
    </row>
    <row r="142" spans="1:9">
      <c r="A142" s="889"/>
      <c r="B142" s="889"/>
      <c r="C142" s="889"/>
      <c r="D142" s="890"/>
      <c r="E142" s="890"/>
      <c r="F142" s="890"/>
      <c r="G142" s="890"/>
      <c r="H142" s="890"/>
      <c r="I142" s="890"/>
    </row>
    <row r="143" spans="1:9">
      <c r="A143" s="889"/>
      <c r="B143" s="889"/>
      <c r="C143" s="889"/>
      <c r="D143" s="890"/>
      <c r="E143" s="890"/>
      <c r="F143" s="890"/>
      <c r="G143" s="890"/>
      <c r="H143" s="890"/>
      <c r="I143" s="890"/>
    </row>
    <row r="144" spans="1:9">
      <c r="A144" s="889"/>
      <c r="B144" s="889"/>
      <c r="C144" s="889"/>
      <c r="D144" s="890"/>
      <c r="E144" s="890"/>
      <c r="F144" s="890"/>
      <c r="G144" s="890"/>
      <c r="H144" s="890"/>
      <c r="I144" s="890"/>
    </row>
    <row r="145" spans="1:9">
      <c r="A145" s="889"/>
      <c r="B145" s="889"/>
      <c r="C145" s="889"/>
      <c r="D145" s="890"/>
      <c r="E145" s="890"/>
      <c r="F145" s="890"/>
      <c r="G145" s="890"/>
      <c r="H145" s="890"/>
      <c r="I145" s="890"/>
    </row>
    <row r="146" spans="1:9">
      <c r="A146" s="889"/>
      <c r="B146" s="889"/>
      <c r="C146" s="889"/>
      <c r="D146" s="890"/>
      <c r="E146" s="890"/>
      <c r="F146" s="890"/>
      <c r="G146" s="890"/>
      <c r="H146" s="890"/>
      <c r="I146" s="890"/>
    </row>
    <row r="147" spans="1:9">
      <c r="A147" s="889"/>
      <c r="B147" s="889"/>
      <c r="C147" s="889"/>
      <c r="D147" s="890"/>
      <c r="E147" s="890"/>
      <c r="F147" s="890"/>
      <c r="G147" s="890"/>
      <c r="H147" s="890"/>
      <c r="I147" s="890"/>
    </row>
    <row r="148" spans="1:9">
      <c r="A148" s="889"/>
      <c r="B148" s="889"/>
      <c r="C148" s="889"/>
      <c r="D148" s="890"/>
      <c r="E148" s="890"/>
      <c r="F148" s="890"/>
      <c r="G148" s="890"/>
      <c r="H148" s="890"/>
      <c r="I148" s="890"/>
    </row>
    <row r="149" spans="1:9">
      <c r="A149" s="889"/>
      <c r="B149" s="889"/>
      <c r="C149" s="889"/>
      <c r="D149" s="890"/>
      <c r="E149" s="890"/>
      <c r="F149" s="890"/>
      <c r="G149" s="890"/>
      <c r="H149" s="890"/>
      <c r="I149" s="890"/>
    </row>
    <row r="150" spans="1:9">
      <c r="A150" s="889"/>
      <c r="B150" s="889"/>
      <c r="C150" s="889"/>
      <c r="D150" s="890"/>
      <c r="E150" s="890"/>
      <c r="F150" s="890"/>
      <c r="G150" s="890"/>
      <c r="H150" s="890"/>
      <c r="I150" s="890"/>
    </row>
    <row r="151" spans="1:9">
      <c r="A151" s="889"/>
      <c r="B151" s="889"/>
      <c r="C151" s="889"/>
      <c r="D151" s="890"/>
      <c r="E151" s="890"/>
      <c r="F151" s="890"/>
      <c r="G151" s="890"/>
      <c r="H151" s="890"/>
      <c r="I151" s="890"/>
    </row>
    <row r="152" spans="1:9">
      <c r="A152" s="889"/>
      <c r="B152" s="889"/>
      <c r="C152" s="889"/>
      <c r="D152" s="890"/>
      <c r="E152" s="890"/>
      <c r="F152" s="890"/>
      <c r="G152" s="890"/>
      <c r="H152" s="890"/>
      <c r="I152" s="890"/>
    </row>
    <row r="153" spans="1:9">
      <c r="A153" s="889"/>
      <c r="B153" s="889"/>
      <c r="C153" s="889"/>
      <c r="D153" s="890"/>
      <c r="E153" s="890"/>
      <c r="F153" s="890"/>
      <c r="G153" s="890"/>
      <c r="H153" s="890"/>
      <c r="I153" s="890"/>
    </row>
    <row r="154" spans="1:9">
      <c r="A154" s="889"/>
      <c r="B154" s="889"/>
      <c r="C154" s="889"/>
      <c r="D154" s="890"/>
      <c r="E154" s="890"/>
      <c r="F154" s="890"/>
      <c r="G154" s="890"/>
      <c r="H154" s="890"/>
      <c r="I154" s="890"/>
    </row>
    <row r="155" spans="1:9">
      <c r="A155" s="889"/>
      <c r="B155" s="889"/>
      <c r="C155" s="889"/>
      <c r="D155" s="890"/>
      <c r="E155" s="890"/>
      <c r="F155" s="890"/>
      <c r="G155" s="890"/>
      <c r="H155" s="890"/>
      <c r="I155" s="890"/>
    </row>
    <row r="156" spans="1:9">
      <c r="A156" s="889"/>
      <c r="B156" s="889"/>
      <c r="C156" s="889"/>
      <c r="D156" s="890"/>
      <c r="E156" s="890"/>
      <c r="F156" s="890"/>
      <c r="G156" s="890"/>
      <c r="H156" s="890"/>
      <c r="I156" s="890"/>
    </row>
    <row r="157" spans="1:9">
      <c r="A157" s="889"/>
      <c r="B157" s="889"/>
      <c r="C157" s="889"/>
      <c r="D157" s="890"/>
      <c r="E157" s="890"/>
      <c r="F157" s="890"/>
      <c r="G157" s="890"/>
      <c r="H157" s="890"/>
      <c r="I157" s="890"/>
    </row>
    <row r="158" spans="1:9">
      <c r="A158" s="889"/>
      <c r="B158" s="889"/>
      <c r="C158" s="889"/>
      <c r="D158" s="890"/>
      <c r="E158" s="890"/>
      <c r="F158" s="890"/>
      <c r="G158" s="890"/>
      <c r="H158" s="890"/>
      <c r="I158" s="890"/>
    </row>
    <row r="159" spans="1:9">
      <c r="A159" s="889"/>
      <c r="B159" s="889"/>
      <c r="C159" s="889"/>
      <c r="D159" s="890"/>
      <c r="E159" s="890"/>
      <c r="F159" s="890"/>
      <c r="G159" s="890"/>
      <c r="H159" s="890"/>
      <c r="I159" s="890"/>
    </row>
    <row r="160" spans="1:9">
      <c r="A160" s="889"/>
      <c r="B160" s="889"/>
      <c r="C160" s="889"/>
      <c r="D160" s="890"/>
      <c r="E160" s="890"/>
      <c r="F160" s="890"/>
      <c r="G160" s="890"/>
      <c r="H160" s="890"/>
      <c r="I160" s="890"/>
    </row>
    <row r="161" spans="1:9">
      <c r="A161" s="889"/>
      <c r="B161" s="889"/>
      <c r="C161" s="889"/>
      <c r="D161" s="890"/>
      <c r="E161" s="890"/>
      <c r="F161" s="890"/>
      <c r="G161" s="890"/>
      <c r="H161" s="890"/>
      <c r="I161" s="890"/>
    </row>
    <row r="162" spans="1:9">
      <c r="A162" s="889"/>
      <c r="B162" s="889"/>
      <c r="C162" s="889"/>
      <c r="D162" s="890"/>
      <c r="E162" s="890"/>
      <c r="F162" s="890"/>
      <c r="G162" s="890"/>
      <c r="H162" s="890"/>
      <c r="I162" s="890"/>
    </row>
    <row r="163" spans="1:9">
      <c r="A163" s="889"/>
      <c r="B163" s="889"/>
      <c r="C163" s="889"/>
      <c r="D163" s="890"/>
      <c r="E163" s="890"/>
      <c r="F163" s="890"/>
      <c r="G163" s="890"/>
      <c r="H163" s="890"/>
      <c r="I163" s="890"/>
    </row>
    <row r="164" spans="1:9">
      <c r="A164" s="889"/>
      <c r="B164" s="889"/>
      <c r="C164" s="889"/>
      <c r="D164" s="890"/>
      <c r="E164" s="890"/>
      <c r="F164" s="890"/>
      <c r="G164" s="890"/>
      <c r="H164" s="890"/>
      <c r="I164" s="890"/>
    </row>
    <row r="165" spans="1:9">
      <c r="A165" s="889"/>
      <c r="B165" s="889"/>
      <c r="C165" s="889"/>
      <c r="D165" s="890"/>
      <c r="E165" s="890"/>
      <c r="F165" s="890"/>
      <c r="G165" s="890"/>
      <c r="H165" s="890"/>
      <c r="I165" s="890"/>
    </row>
    <row r="166" spans="1:9">
      <c r="A166" s="889"/>
      <c r="B166" s="889"/>
      <c r="C166" s="889"/>
      <c r="D166" s="890"/>
      <c r="E166" s="890"/>
      <c r="F166" s="890"/>
      <c r="G166" s="890"/>
      <c r="H166" s="890"/>
      <c r="I166" s="890"/>
    </row>
    <row r="167" spans="1:9">
      <c r="A167" s="889"/>
      <c r="B167" s="889"/>
      <c r="C167" s="889"/>
      <c r="D167" s="890"/>
      <c r="E167" s="890"/>
      <c r="F167" s="890"/>
      <c r="G167" s="890"/>
      <c r="H167" s="890"/>
      <c r="I167" s="890"/>
    </row>
    <row r="168" spans="1:9">
      <c r="A168" s="889"/>
      <c r="B168" s="889"/>
      <c r="C168" s="889"/>
      <c r="D168" s="890"/>
      <c r="E168" s="890"/>
      <c r="F168" s="890"/>
      <c r="G168" s="890"/>
      <c r="H168" s="890"/>
      <c r="I168" s="890"/>
    </row>
    <row r="169" spans="1:9">
      <c r="A169" s="889"/>
      <c r="B169" s="889"/>
      <c r="C169" s="889"/>
      <c r="D169" s="890"/>
      <c r="E169" s="890"/>
      <c r="F169" s="890"/>
      <c r="G169" s="890"/>
      <c r="H169" s="890"/>
      <c r="I169" s="890"/>
    </row>
    <row r="170" spans="1:9">
      <c r="A170" s="889"/>
      <c r="B170" s="889"/>
      <c r="C170" s="889"/>
      <c r="D170" s="890"/>
      <c r="E170" s="890"/>
      <c r="F170" s="890"/>
      <c r="G170" s="890"/>
      <c r="H170" s="890"/>
      <c r="I170" s="890"/>
    </row>
    <row r="171" spans="1:9">
      <c r="A171" s="889"/>
      <c r="B171" s="889"/>
      <c r="C171" s="889"/>
      <c r="D171" s="890"/>
      <c r="E171" s="890"/>
      <c r="F171" s="890"/>
      <c r="G171" s="890"/>
      <c r="H171" s="890"/>
      <c r="I171" s="890"/>
    </row>
    <row r="172" spans="1:9">
      <c r="A172" s="889"/>
      <c r="B172" s="889"/>
      <c r="C172" s="889"/>
      <c r="D172" s="890"/>
      <c r="E172" s="890"/>
      <c r="F172" s="890"/>
      <c r="G172" s="890"/>
      <c r="H172" s="890"/>
      <c r="I172" s="890"/>
    </row>
    <row r="173" spans="1:9">
      <c r="A173" s="889"/>
      <c r="B173" s="889"/>
      <c r="C173" s="889"/>
      <c r="D173" s="890"/>
      <c r="E173" s="890"/>
      <c r="F173" s="890"/>
      <c r="G173" s="890"/>
      <c r="H173" s="890"/>
      <c r="I173" s="890"/>
    </row>
    <row r="174" spans="1:9">
      <c r="A174" s="889"/>
      <c r="B174" s="889"/>
      <c r="C174" s="889"/>
      <c r="D174" s="890"/>
      <c r="E174" s="890"/>
      <c r="F174" s="890"/>
      <c r="G174" s="890"/>
      <c r="H174" s="890"/>
      <c r="I174" s="890"/>
    </row>
    <row r="175" spans="1:9">
      <c r="A175" s="889"/>
      <c r="B175" s="889"/>
      <c r="C175" s="889"/>
      <c r="D175" s="890"/>
      <c r="E175" s="890"/>
      <c r="F175" s="890"/>
      <c r="G175" s="890"/>
      <c r="H175" s="890"/>
      <c r="I175" s="890"/>
    </row>
    <row r="176" spans="1:9">
      <c r="A176" s="889"/>
      <c r="B176" s="889"/>
      <c r="C176" s="889"/>
      <c r="D176" s="890"/>
      <c r="E176" s="890"/>
      <c r="F176" s="890"/>
      <c r="G176" s="890"/>
      <c r="H176" s="890"/>
      <c r="I176" s="890"/>
    </row>
    <row r="177" spans="1:9">
      <c r="A177" s="889"/>
      <c r="B177" s="889"/>
      <c r="C177" s="889"/>
      <c r="D177" s="890"/>
      <c r="E177" s="890"/>
      <c r="F177" s="890"/>
      <c r="G177" s="890"/>
      <c r="H177" s="890"/>
      <c r="I177" s="890"/>
    </row>
    <row r="178" spans="1:9">
      <c r="A178" s="889"/>
      <c r="B178" s="889"/>
      <c r="C178" s="889"/>
      <c r="D178" s="890"/>
      <c r="E178" s="890"/>
      <c r="F178" s="890"/>
      <c r="G178" s="890"/>
      <c r="H178" s="890"/>
      <c r="I178" s="890"/>
    </row>
    <row r="179" spans="1:9">
      <c r="A179" s="889"/>
      <c r="B179" s="889"/>
      <c r="C179" s="889"/>
      <c r="D179" s="890"/>
      <c r="E179" s="890"/>
      <c r="F179" s="890"/>
      <c r="G179" s="890"/>
      <c r="H179" s="890"/>
      <c r="I179" s="890"/>
    </row>
    <row r="180" spans="1:9">
      <c r="A180" s="889"/>
      <c r="B180" s="889"/>
      <c r="C180" s="889"/>
      <c r="D180" s="890"/>
      <c r="E180" s="890"/>
      <c r="F180" s="890"/>
      <c r="G180" s="890"/>
      <c r="H180" s="890"/>
      <c r="I180" s="890"/>
    </row>
    <row r="181" spans="1:9">
      <c r="A181" s="889"/>
      <c r="B181" s="889"/>
      <c r="C181" s="889"/>
      <c r="D181" s="890"/>
      <c r="E181" s="890"/>
      <c r="F181" s="890"/>
      <c r="G181" s="890"/>
      <c r="H181" s="890"/>
      <c r="I181" s="890"/>
    </row>
    <row r="182" spans="1:9">
      <c r="A182" s="889"/>
      <c r="B182" s="889"/>
      <c r="C182" s="889"/>
      <c r="D182" s="890"/>
      <c r="E182" s="890"/>
      <c r="F182" s="890"/>
      <c r="G182" s="890"/>
      <c r="H182" s="890"/>
      <c r="I182" s="890"/>
    </row>
    <row r="183" spans="1:9">
      <c r="A183" s="889"/>
      <c r="B183" s="889"/>
      <c r="C183" s="889"/>
      <c r="D183" s="890"/>
      <c r="E183" s="890"/>
      <c r="F183" s="890"/>
      <c r="G183" s="890"/>
      <c r="H183" s="890"/>
      <c r="I183" s="890"/>
    </row>
    <row r="184" spans="1:9">
      <c r="A184" s="889"/>
      <c r="B184" s="889"/>
      <c r="C184" s="889"/>
      <c r="D184" s="890"/>
      <c r="E184" s="890"/>
      <c r="F184" s="890"/>
      <c r="G184" s="890"/>
      <c r="H184" s="890"/>
      <c r="I184" s="890"/>
    </row>
    <row r="185" spans="1:9">
      <c r="A185" s="889"/>
      <c r="B185" s="889"/>
      <c r="C185" s="889"/>
      <c r="D185" s="890"/>
      <c r="E185" s="890"/>
      <c r="F185" s="890"/>
      <c r="G185" s="890"/>
      <c r="H185" s="890"/>
      <c r="I185" s="890"/>
    </row>
    <row r="186" spans="1:9">
      <c r="A186" s="889"/>
      <c r="B186" s="889"/>
      <c r="C186" s="889"/>
      <c r="D186" s="890"/>
      <c r="E186" s="890"/>
      <c r="F186" s="890"/>
      <c r="G186" s="890"/>
      <c r="H186" s="890"/>
      <c r="I186" s="890"/>
    </row>
    <row r="187" spans="1:9">
      <c r="A187" s="889"/>
      <c r="B187" s="889"/>
      <c r="C187" s="889"/>
      <c r="D187" s="890"/>
      <c r="E187" s="890"/>
      <c r="F187" s="890"/>
      <c r="G187" s="890"/>
      <c r="H187" s="890"/>
      <c r="I187" s="890"/>
    </row>
    <row r="188" spans="1:9">
      <c r="A188" s="889"/>
      <c r="B188" s="889"/>
      <c r="C188" s="889"/>
      <c r="D188" s="890"/>
      <c r="E188" s="890"/>
      <c r="F188" s="890"/>
      <c r="G188" s="890"/>
      <c r="H188" s="890"/>
      <c r="I188" s="890"/>
    </row>
    <row r="189" spans="1:9">
      <c r="A189" s="889"/>
      <c r="B189" s="889"/>
      <c r="C189" s="889"/>
      <c r="D189" s="890"/>
      <c r="E189" s="890"/>
      <c r="F189" s="890"/>
      <c r="G189" s="890"/>
      <c r="H189" s="890"/>
      <c r="I189" s="890"/>
    </row>
    <row r="190" spans="1:9">
      <c r="A190" s="889"/>
      <c r="B190" s="889"/>
      <c r="C190" s="889"/>
      <c r="D190" s="890"/>
      <c r="E190" s="890"/>
      <c r="F190" s="890"/>
      <c r="G190" s="890"/>
      <c r="H190" s="890"/>
      <c r="I190" s="890"/>
    </row>
    <row r="191" spans="1:9">
      <c r="A191" s="889"/>
      <c r="B191" s="889"/>
      <c r="C191" s="889"/>
      <c r="D191" s="890"/>
      <c r="E191" s="890"/>
      <c r="F191" s="890"/>
      <c r="G191" s="890"/>
      <c r="H191" s="890"/>
      <c r="I191" s="890"/>
    </row>
    <row r="192" spans="1:9">
      <c r="A192" s="889"/>
      <c r="B192" s="889"/>
      <c r="C192" s="889"/>
      <c r="D192" s="890"/>
      <c r="E192" s="890"/>
      <c r="F192" s="890"/>
      <c r="G192" s="890"/>
      <c r="H192" s="890"/>
      <c r="I192" s="890"/>
    </row>
    <row r="193" spans="1:9">
      <c r="A193" s="889"/>
      <c r="B193" s="889"/>
      <c r="C193" s="889"/>
      <c r="D193" s="890"/>
      <c r="E193" s="890"/>
      <c r="F193" s="890"/>
      <c r="G193" s="890"/>
      <c r="H193" s="890"/>
      <c r="I193" s="890"/>
    </row>
    <row r="194" spans="1:9">
      <c r="A194" s="889"/>
      <c r="B194" s="889"/>
      <c r="C194" s="889"/>
      <c r="D194" s="890"/>
      <c r="E194" s="890"/>
      <c r="F194" s="890"/>
      <c r="G194" s="890"/>
      <c r="H194" s="890"/>
      <c r="I194" s="890"/>
    </row>
    <row r="195" spans="1:9">
      <c r="A195" s="889"/>
      <c r="B195" s="889"/>
      <c r="C195" s="889"/>
      <c r="D195" s="890"/>
      <c r="E195" s="890"/>
      <c r="F195" s="890"/>
      <c r="G195" s="890"/>
      <c r="H195" s="890"/>
      <c r="I195" s="890"/>
    </row>
    <row r="196" spans="1:9">
      <c r="A196" s="889"/>
      <c r="B196" s="889"/>
      <c r="C196" s="889"/>
      <c r="D196" s="890"/>
      <c r="E196" s="890"/>
      <c r="F196" s="890"/>
      <c r="G196" s="890"/>
      <c r="H196" s="890"/>
      <c r="I196" s="890"/>
    </row>
    <row r="197" spans="1:9">
      <c r="A197" s="889"/>
      <c r="B197" s="889"/>
      <c r="C197" s="889"/>
      <c r="D197" s="890"/>
      <c r="E197" s="890"/>
      <c r="F197" s="890"/>
      <c r="G197" s="890"/>
      <c r="H197" s="890"/>
      <c r="I197" s="890"/>
    </row>
    <row r="198" spans="1:9">
      <c r="A198" s="889"/>
      <c r="B198" s="889"/>
      <c r="C198" s="889"/>
      <c r="D198" s="890"/>
      <c r="E198" s="890"/>
      <c r="F198" s="890"/>
      <c r="G198" s="890"/>
      <c r="H198" s="890"/>
      <c r="I198" s="890"/>
    </row>
    <row r="199" spans="1:9">
      <c r="A199" s="889"/>
      <c r="B199" s="889"/>
      <c r="C199" s="889"/>
      <c r="D199" s="890"/>
      <c r="E199" s="890"/>
      <c r="F199" s="890"/>
      <c r="G199" s="890"/>
      <c r="H199" s="890"/>
      <c r="I199" s="890"/>
    </row>
    <row r="200" spans="1:9">
      <c r="A200" s="889"/>
      <c r="B200" s="889"/>
      <c r="C200" s="889"/>
      <c r="D200" s="890"/>
      <c r="E200" s="890"/>
      <c r="F200" s="890"/>
      <c r="G200" s="890"/>
      <c r="H200" s="890"/>
      <c r="I200" s="890"/>
    </row>
    <row r="201" spans="1:9">
      <c r="A201" s="889"/>
      <c r="B201" s="889"/>
      <c r="C201" s="889"/>
      <c r="D201" s="890"/>
      <c r="E201" s="890"/>
      <c r="F201" s="890"/>
      <c r="G201" s="890"/>
      <c r="H201" s="890"/>
      <c r="I201" s="890"/>
    </row>
    <row r="202" spans="1:9">
      <c r="A202" s="889"/>
      <c r="B202" s="889"/>
      <c r="C202" s="889"/>
      <c r="D202" s="890"/>
      <c r="E202" s="890"/>
      <c r="F202" s="890"/>
      <c r="G202" s="890"/>
      <c r="H202" s="890"/>
      <c r="I202" s="890"/>
    </row>
    <row r="203" spans="1:9">
      <c r="A203" s="889"/>
      <c r="B203" s="889"/>
      <c r="C203" s="889"/>
      <c r="D203" s="890"/>
      <c r="E203" s="890"/>
      <c r="F203" s="890"/>
      <c r="G203" s="890"/>
      <c r="H203" s="890"/>
      <c r="I203" s="890"/>
    </row>
    <row r="204" spans="1:9">
      <c r="A204" s="889"/>
      <c r="B204" s="889"/>
      <c r="C204" s="889"/>
      <c r="D204" s="890"/>
      <c r="E204" s="890"/>
      <c r="F204" s="890"/>
      <c r="G204" s="890"/>
      <c r="H204" s="890"/>
      <c r="I204" s="890"/>
    </row>
    <row r="205" spans="1:9">
      <c r="A205" s="889"/>
      <c r="B205" s="889"/>
      <c r="C205" s="889"/>
      <c r="D205" s="890"/>
      <c r="E205" s="890"/>
      <c r="F205" s="890"/>
      <c r="G205" s="890"/>
      <c r="H205" s="890"/>
      <c r="I205" s="890"/>
    </row>
    <row r="206" spans="1:9">
      <c r="A206" s="889"/>
      <c r="B206" s="889"/>
      <c r="C206" s="889"/>
      <c r="D206" s="890"/>
      <c r="E206" s="890"/>
      <c r="F206" s="890"/>
      <c r="G206" s="890"/>
      <c r="H206" s="890"/>
      <c r="I206" s="890"/>
    </row>
    <row r="207" spans="1:9">
      <c r="A207" s="889"/>
      <c r="B207" s="889"/>
      <c r="C207" s="889"/>
      <c r="D207" s="890"/>
      <c r="E207" s="890"/>
      <c r="F207" s="890"/>
      <c r="G207" s="890"/>
      <c r="H207" s="890"/>
      <c r="I207" s="890"/>
    </row>
    <row r="208" spans="1:9">
      <c r="A208" s="889"/>
      <c r="B208" s="889"/>
      <c r="C208" s="889"/>
      <c r="D208" s="890"/>
      <c r="E208" s="890"/>
      <c r="F208" s="890"/>
      <c r="G208" s="890"/>
      <c r="H208" s="890"/>
      <c r="I208" s="890"/>
    </row>
    <row r="209" spans="1:9">
      <c r="A209" s="889"/>
      <c r="B209" s="889"/>
      <c r="C209" s="889"/>
      <c r="D209" s="890"/>
      <c r="E209" s="890"/>
      <c r="F209" s="890"/>
      <c r="G209" s="890"/>
      <c r="H209" s="890"/>
      <c r="I209" s="890"/>
    </row>
    <row r="210" spans="1:9">
      <c r="A210" s="889"/>
      <c r="B210" s="889"/>
      <c r="C210" s="889"/>
      <c r="D210" s="890"/>
      <c r="E210" s="890"/>
      <c r="F210" s="890"/>
      <c r="G210" s="890"/>
      <c r="H210" s="890"/>
      <c r="I210" s="890"/>
    </row>
    <row r="211" spans="1:9">
      <c r="A211" s="889"/>
      <c r="B211" s="889"/>
      <c r="C211" s="889"/>
      <c r="D211" s="890"/>
      <c r="E211" s="890"/>
      <c r="F211" s="890"/>
      <c r="G211" s="890"/>
      <c r="H211" s="890"/>
      <c r="I211" s="890"/>
    </row>
    <row r="212" spans="1:9">
      <c r="A212" s="889"/>
      <c r="B212" s="889"/>
      <c r="C212" s="889"/>
      <c r="D212" s="890"/>
      <c r="E212" s="890"/>
      <c r="F212" s="890"/>
      <c r="G212" s="890"/>
      <c r="H212" s="890"/>
      <c r="I212" s="890"/>
    </row>
    <row r="213" spans="1:9">
      <c r="A213" s="889"/>
      <c r="B213" s="889"/>
      <c r="C213" s="889"/>
      <c r="D213" s="890"/>
      <c r="E213" s="890"/>
      <c r="F213" s="890"/>
      <c r="G213" s="890"/>
      <c r="H213" s="890"/>
      <c r="I213" s="890"/>
    </row>
    <row r="214" spans="1:9">
      <c r="A214" s="889"/>
      <c r="B214" s="889"/>
      <c r="C214" s="889"/>
      <c r="D214" s="890"/>
      <c r="E214" s="890"/>
      <c r="F214" s="890"/>
      <c r="G214" s="890"/>
      <c r="H214" s="890"/>
      <c r="I214" s="890"/>
    </row>
    <row r="215" spans="1:9">
      <c r="A215" s="889"/>
      <c r="B215" s="889"/>
      <c r="C215" s="889"/>
      <c r="D215" s="890"/>
      <c r="E215" s="890"/>
      <c r="F215" s="890"/>
      <c r="G215" s="890"/>
      <c r="H215" s="890"/>
      <c r="I215" s="890"/>
    </row>
    <row r="216" spans="1:9">
      <c r="A216" s="889"/>
      <c r="B216" s="889"/>
      <c r="C216" s="889"/>
      <c r="D216" s="890"/>
      <c r="E216" s="890"/>
      <c r="F216" s="890"/>
      <c r="G216" s="890"/>
      <c r="H216" s="890"/>
      <c r="I216" s="890"/>
    </row>
    <row r="217" spans="1:9">
      <c r="A217" s="889"/>
      <c r="B217" s="889"/>
      <c r="C217" s="889"/>
      <c r="D217" s="890"/>
      <c r="E217" s="890"/>
      <c r="F217" s="890"/>
      <c r="G217" s="890"/>
      <c r="H217" s="890"/>
      <c r="I217" s="890"/>
    </row>
    <row r="218" spans="1:9">
      <c r="A218" s="889"/>
      <c r="B218" s="889"/>
      <c r="C218" s="889"/>
      <c r="D218" s="890"/>
      <c r="E218" s="890"/>
      <c r="F218" s="890"/>
      <c r="G218" s="890"/>
      <c r="H218" s="890"/>
      <c r="I218" s="890"/>
    </row>
    <row r="219" spans="1:9">
      <c r="A219" s="889"/>
      <c r="B219" s="889"/>
      <c r="C219" s="889"/>
      <c r="D219" s="890"/>
      <c r="E219" s="890"/>
      <c r="F219" s="890"/>
      <c r="G219" s="890"/>
      <c r="H219" s="890"/>
      <c r="I219" s="890"/>
    </row>
    <row r="220" spans="1:9">
      <c r="A220" s="889"/>
      <c r="B220" s="889"/>
      <c r="C220" s="889"/>
      <c r="D220" s="890"/>
      <c r="E220" s="890"/>
      <c r="F220" s="890"/>
      <c r="G220" s="890"/>
      <c r="H220" s="890"/>
      <c r="I220" s="890"/>
    </row>
    <row r="221" spans="1:9">
      <c r="A221" s="889"/>
      <c r="B221" s="889"/>
      <c r="C221" s="889"/>
      <c r="D221" s="890"/>
      <c r="E221" s="890"/>
      <c r="F221" s="890"/>
      <c r="G221" s="890"/>
      <c r="H221" s="890"/>
      <c r="I221" s="890"/>
    </row>
    <row r="222" spans="1:9">
      <c r="A222" s="889"/>
      <c r="B222" s="889"/>
      <c r="C222" s="889"/>
      <c r="D222" s="890"/>
      <c r="E222" s="890"/>
      <c r="F222" s="890"/>
      <c r="G222" s="890"/>
      <c r="H222" s="890"/>
      <c r="I222" s="890"/>
    </row>
    <row r="223" spans="1:9">
      <c r="A223" s="889"/>
      <c r="B223" s="889"/>
      <c r="C223" s="889"/>
      <c r="D223" s="890"/>
      <c r="E223" s="890"/>
      <c r="F223" s="890"/>
      <c r="G223" s="890"/>
      <c r="H223" s="890"/>
      <c r="I223" s="890"/>
    </row>
    <row r="224" spans="1:9">
      <c r="A224" s="889"/>
      <c r="B224" s="889"/>
      <c r="C224" s="889"/>
      <c r="D224" s="890"/>
      <c r="E224" s="890"/>
      <c r="F224" s="890"/>
      <c r="G224" s="890"/>
      <c r="H224" s="890"/>
      <c r="I224" s="890"/>
    </row>
    <row r="225" spans="1:9">
      <c r="A225" s="889"/>
      <c r="B225" s="889"/>
      <c r="C225" s="889"/>
      <c r="D225" s="890"/>
      <c r="E225" s="890"/>
      <c r="F225" s="890"/>
      <c r="G225" s="890"/>
      <c r="H225" s="890"/>
      <c r="I225" s="890"/>
    </row>
    <row r="226" spans="1:9">
      <c r="A226" s="889"/>
      <c r="B226" s="889"/>
      <c r="C226" s="889"/>
      <c r="D226" s="890"/>
      <c r="E226" s="890"/>
      <c r="F226" s="890"/>
      <c r="G226" s="890"/>
      <c r="H226" s="890"/>
      <c r="I226" s="890"/>
    </row>
    <row r="227" spans="1:9">
      <c r="A227" s="889"/>
      <c r="B227" s="889"/>
      <c r="C227" s="889"/>
      <c r="D227" s="890"/>
      <c r="E227" s="890"/>
      <c r="F227" s="890"/>
      <c r="G227" s="890"/>
      <c r="H227" s="890"/>
      <c r="I227" s="890"/>
    </row>
    <row r="228" spans="1:9">
      <c r="A228" s="889"/>
      <c r="B228" s="889"/>
      <c r="C228" s="889"/>
      <c r="D228" s="890"/>
      <c r="E228" s="890"/>
      <c r="F228" s="890"/>
      <c r="G228" s="890"/>
      <c r="H228" s="890"/>
      <c r="I228" s="890"/>
    </row>
    <row r="229" spans="1:9">
      <c r="A229" s="889"/>
      <c r="B229" s="889"/>
      <c r="C229" s="889"/>
      <c r="D229" s="890"/>
      <c r="E229" s="890"/>
      <c r="F229" s="890"/>
      <c r="G229" s="890"/>
      <c r="H229" s="890"/>
      <c r="I229" s="890"/>
    </row>
    <row r="230" spans="1:9">
      <c r="A230" s="889"/>
      <c r="B230" s="889"/>
      <c r="C230" s="889"/>
      <c r="D230" s="890"/>
      <c r="E230" s="890"/>
      <c r="F230" s="890"/>
      <c r="G230" s="890"/>
      <c r="H230" s="890"/>
      <c r="I230" s="890"/>
    </row>
    <row r="231" spans="1:9">
      <c r="A231" s="889"/>
      <c r="B231" s="889"/>
      <c r="C231" s="889"/>
      <c r="D231" s="890"/>
      <c r="E231" s="890"/>
      <c r="F231" s="890"/>
      <c r="G231" s="890"/>
      <c r="H231" s="890"/>
      <c r="I231" s="890"/>
    </row>
    <row r="232" spans="1:9">
      <c r="A232" s="889"/>
      <c r="B232" s="889"/>
      <c r="C232" s="889"/>
      <c r="D232" s="890"/>
      <c r="E232" s="890"/>
      <c r="F232" s="890"/>
      <c r="G232" s="890"/>
      <c r="H232" s="890"/>
      <c r="I232" s="890"/>
    </row>
    <row r="233" spans="1:9">
      <c r="A233" s="889"/>
      <c r="B233" s="889"/>
      <c r="C233" s="889"/>
      <c r="D233" s="890"/>
      <c r="E233" s="890"/>
      <c r="F233" s="890"/>
      <c r="G233" s="890"/>
      <c r="H233" s="890"/>
      <c r="I233" s="890"/>
    </row>
    <row r="234" spans="1:9">
      <c r="A234" s="889"/>
      <c r="B234" s="889"/>
      <c r="C234" s="889"/>
      <c r="D234" s="890"/>
      <c r="E234" s="890"/>
      <c r="F234" s="890"/>
      <c r="G234" s="890"/>
      <c r="H234" s="890"/>
      <c r="I234" s="890"/>
    </row>
    <row r="235" spans="1:9">
      <c r="A235" s="889"/>
      <c r="B235" s="889"/>
      <c r="C235" s="889"/>
      <c r="D235" s="890"/>
      <c r="E235" s="890"/>
      <c r="F235" s="890"/>
      <c r="G235" s="890"/>
      <c r="H235" s="890"/>
      <c r="I235" s="890"/>
    </row>
    <row r="236" spans="1:9">
      <c r="A236" s="889"/>
      <c r="B236" s="889"/>
      <c r="C236" s="889"/>
      <c r="D236" s="890"/>
      <c r="E236" s="890"/>
      <c r="F236" s="890"/>
      <c r="G236" s="890"/>
      <c r="H236" s="890"/>
      <c r="I236" s="890"/>
    </row>
    <row r="237" spans="1:9">
      <c r="A237" s="889"/>
      <c r="B237" s="889"/>
      <c r="C237" s="889"/>
      <c r="D237" s="890"/>
      <c r="E237" s="890"/>
      <c r="F237" s="890"/>
      <c r="G237" s="890"/>
      <c r="H237" s="890"/>
      <c r="I237" s="890"/>
    </row>
    <row r="238" spans="1:9">
      <c r="A238" s="889"/>
      <c r="B238" s="889"/>
      <c r="C238" s="889"/>
      <c r="D238" s="890"/>
      <c r="E238" s="890"/>
      <c r="F238" s="890"/>
      <c r="G238" s="890"/>
      <c r="H238" s="890"/>
      <c r="I238" s="890"/>
    </row>
    <row r="239" spans="1:9">
      <c r="A239" s="889"/>
      <c r="B239" s="889"/>
      <c r="C239" s="889"/>
      <c r="D239" s="890"/>
      <c r="E239" s="890"/>
      <c r="F239" s="890"/>
      <c r="G239" s="890"/>
      <c r="H239" s="890"/>
      <c r="I239" s="890"/>
    </row>
    <row r="240" spans="1:9">
      <c r="A240" s="889"/>
      <c r="B240" s="889"/>
      <c r="C240" s="889"/>
      <c r="D240" s="890"/>
      <c r="E240" s="890"/>
      <c r="F240" s="890"/>
      <c r="G240" s="890"/>
      <c r="H240" s="890"/>
      <c r="I240" s="890"/>
    </row>
    <row r="241" spans="1:9">
      <c r="A241" s="889"/>
      <c r="B241" s="889"/>
      <c r="C241" s="889"/>
      <c r="D241" s="890"/>
      <c r="E241" s="890"/>
      <c r="F241" s="890"/>
      <c r="G241" s="890"/>
      <c r="H241" s="890"/>
      <c r="I241" s="890"/>
    </row>
    <row r="242" spans="1:9">
      <c r="A242" s="889"/>
      <c r="B242" s="889"/>
      <c r="C242" s="889"/>
      <c r="D242" s="890"/>
      <c r="E242" s="890"/>
      <c r="F242" s="890"/>
      <c r="G242" s="890"/>
      <c r="H242" s="890"/>
      <c r="I242" s="890"/>
    </row>
    <row r="243" spans="1:9">
      <c r="A243" s="889"/>
      <c r="B243" s="889"/>
      <c r="C243" s="889"/>
      <c r="D243" s="890"/>
      <c r="E243" s="890"/>
      <c r="F243" s="890"/>
      <c r="G243" s="890"/>
      <c r="H243" s="890"/>
      <c r="I243" s="890"/>
    </row>
    <row r="244" spans="1:9">
      <c r="A244" s="889"/>
      <c r="B244" s="889"/>
      <c r="C244" s="889"/>
      <c r="D244" s="890"/>
      <c r="E244" s="890"/>
      <c r="F244" s="890"/>
      <c r="G244" s="890"/>
      <c r="H244" s="890"/>
      <c r="I244" s="890"/>
    </row>
    <row r="245" spans="1:9">
      <c r="A245" s="889"/>
      <c r="B245" s="889"/>
      <c r="C245" s="889"/>
      <c r="D245" s="890"/>
      <c r="E245" s="890"/>
      <c r="F245" s="890"/>
      <c r="G245" s="890"/>
      <c r="H245" s="890"/>
      <c r="I245" s="890"/>
    </row>
    <row r="246" spans="1:9">
      <c r="A246" s="889"/>
      <c r="B246" s="889"/>
      <c r="C246" s="889"/>
      <c r="D246" s="890"/>
      <c r="E246" s="890"/>
      <c r="F246" s="890"/>
      <c r="G246" s="890"/>
      <c r="H246" s="890"/>
      <c r="I246" s="890"/>
    </row>
    <row r="247" spans="1:9">
      <c r="A247" s="889"/>
      <c r="B247" s="889"/>
      <c r="C247" s="889"/>
      <c r="D247" s="890"/>
      <c r="E247" s="890"/>
      <c r="F247" s="890"/>
      <c r="G247" s="890"/>
      <c r="H247" s="890"/>
      <c r="I247" s="890"/>
    </row>
    <row r="248" spans="1:9">
      <c r="A248" s="889"/>
      <c r="B248" s="889"/>
      <c r="C248" s="889"/>
      <c r="D248" s="890"/>
      <c r="E248" s="890"/>
      <c r="F248" s="890"/>
      <c r="G248" s="890"/>
      <c r="H248" s="890"/>
      <c r="I248" s="890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F99:G99 A99">
    <cfRule type="cellIs" dxfId="41" priority="19" stopIfTrue="1" operator="equal">
      <formula>0</formula>
    </cfRule>
  </conditionalFormatting>
  <conditionalFormatting sqref="H106 D102">
    <cfRule type="cellIs" dxfId="40" priority="18" stopIfTrue="1" operator="equal">
      <formula>0</formula>
    </cfRule>
  </conditionalFormatting>
  <conditionalFormatting sqref="I99">
    <cfRule type="cellIs" dxfId="39" priority="17" stopIfTrue="1" operator="equal">
      <formula>0</formula>
    </cfRule>
  </conditionalFormatting>
  <conditionalFormatting sqref="D106:E106">
    <cfRule type="cellIs" dxfId="38" priority="16" stopIfTrue="1" operator="equal">
      <formula>0</formula>
    </cfRule>
  </conditionalFormatting>
  <conditionalFormatting sqref="E15">
    <cfRule type="cellIs" dxfId="37" priority="11" stopIfTrue="1" operator="equal">
      <formula>"Чужди средства"</formula>
    </cfRule>
    <cfRule type="cellIs" dxfId="36" priority="12" stopIfTrue="1" operator="equal">
      <formula>"СЕС - ДМП"</formula>
    </cfRule>
    <cfRule type="cellIs" dxfId="35" priority="13" stopIfTrue="1" operator="equal">
      <formula>"СЕС - РА"</formula>
    </cfRule>
    <cfRule type="cellIs" dxfId="34" priority="14" stopIfTrue="1" operator="equal">
      <formula>"СЕС - ДЕС"</formula>
    </cfRule>
    <cfRule type="cellIs" dxfId="33" priority="15" stopIfTrue="1" operator="equal">
      <formula>"СЕС - КСФ"</formula>
    </cfRule>
  </conditionalFormatting>
  <conditionalFormatting sqref="A97">
    <cfRule type="cellIs" dxfId="32" priority="10" stopIfTrue="1" operator="notEqual">
      <formula>0</formula>
    </cfRule>
  </conditionalFormatting>
  <conditionalFormatting sqref="D15">
    <cfRule type="cellIs" dxfId="31" priority="1" stopIfTrue="1" operator="equal">
      <formula>"Чужди средства"</formula>
    </cfRule>
    <cfRule type="cellIs" dxfId="30" priority="2" stopIfTrue="1" operator="equal">
      <formula>"СЕС - ДМП"</formula>
    </cfRule>
    <cfRule type="cellIs" dxfId="29" priority="3" stopIfTrue="1" operator="equal">
      <formula>"СЕС - РА"</formula>
    </cfRule>
    <cfRule type="cellIs" dxfId="28" priority="4" stopIfTrue="1" operator="equal">
      <formula>"СЕС - ДЕС"</formula>
    </cfRule>
    <cfRule type="cellIs" dxfId="27" priority="5" stopIfTrue="1" operator="equal">
      <formula>"СЕС - КСФ"</formula>
    </cfRule>
  </conditionalFormatting>
  <conditionalFormatting sqref="D65:I65">
    <cfRule type="cellIs" dxfId="26" priority="21" stopIfTrue="1" operator="notEqual">
      <formula>0</formula>
    </cfRule>
  </conditionalFormatting>
  <conditionalFormatting sqref="D97:I97">
    <cfRule type="cellIs" dxfId="25" priority="20" stopIfTrue="1" operator="notEqual">
      <formula>0</formula>
    </cfRule>
  </conditionalFormatting>
  <conditionalFormatting sqref="H11:I11">
    <cfRule type="cellIs" dxfId="24" priority="6" stopIfTrue="1" operator="between">
      <formula>1000000000000</formula>
      <formula>9999999999999990</formula>
    </cfRule>
    <cfRule type="cellIs" dxfId="23" priority="7" stopIfTrue="1" operator="between">
      <formula>10000000000</formula>
      <formula>999999999999</formula>
    </cfRule>
    <cfRule type="cellIs" dxfId="22" priority="8" stopIfTrue="1" operator="between">
      <formula>1000000</formula>
      <formula>99999999</formula>
    </cfRule>
    <cfRule type="cellIs" dxfId="21" priority="9" stopIfTrue="1" operator="between">
      <formula>100</formula>
      <formula>9999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48"/>
  <sheetViews>
    <sheetView topLeftCell="A6" zoomScale="60" zoomScaleNormal="60" workbookViewId="0">
      <selection activeCell="M119" sqref="M119"/>
    </sheetView>
  </sheetViews>
  <sheetFormatPr defaultRowHeight="15"/>
  <cols>
    <col min="1" max="1" width="81.7109375" style="603" customWidth="1"/>
    <col min="2" max="2" width="3.28515625" style="603" hidden="1" customWidth="1"/>
    <col min="3" max="3" width="4.140625" style="603" hidden="1" customWidth="1"/>
    <col min="4" max="5" width="19.140625" style="602" customWidth="1"/>
    <col min="6" max="9" width="19" style="602" customWidth="1"/>
  </cols>
  <sheetData>
    <row r="1" spans="1:9" ht="18.75">
      <c r="A1" s="606"/>
      <c r="B1" s="606"/>
      <c r="C1" s="606"/>
      <c r="D1" s="607"/>
      <c r="E1" s="608"/>
      <c r="F1" s="608"/>
      <c r="G1" s="608"/>
      <c r="H1" s="607"/>
      <c r="I1" s="607"/>
    </row>
    <row r="2" spans="1:9" ht="15.75">
      <c r="A2" s="606"/>
      <c r="B2" s="606"/>
      <c r="C2" s="606"/>
      <c r="D2" s="607"/>
      <c r="E2" s="609"/>
      <c r="F2" s="609"/>
      <c r="G2" s="609"/>
      <c r="H2" s="607"/>
      <c r="I2" s="607"/>
    </row>
    <row r="3" spans="1:9" ht="15.75">
      <c r="A3" s="606"/>
      <c r="B3" s="606"/>
      <c r="C3" s="606"/>
      <c r="D3" s="607"/>
      <c r="E3" s="609"/>
      <c r="F3" s="609"/>
      <c r="G3" s="609"/>
      <c r="H3" s="607"/>
      <c r="I3" s="607"/>
    </row>
    <row r="4" spans="1:9" ht="15.75">
      <c r="A4" s="606"/>
      <c r="B4" s="606"/>
      <c r="C4" s="606"/>
      <c r="D4" s="607"/>
      <c r="E4" s="609"/>
      <c r="F4" s="609"/>
      <c r="G4" s="609"/>
      <c r="H4" s="607"/>
      <c r="I4" s="607"/>
    </row>
    <row r="5" spans="1:9" ht="15.75">
      <c r="A5" s="606"/>
      <c r="B5" s="606"/>
      <c r="C5" s="606"/>
      <c r="D5" s="607"/>
      <c r="E5" s="609"/>
      <c r="F5" s="609"/>
      <c r="G5" s="609"/>
      <c r="H5" s="607"/>
      <c r="I5" s="607"/>
    </row>
    <row r="6" spans="1:9" ht="15.75">
      <c r="A6" s="606"/>
      <c r="B6" s="606"/>
      <c r="C6" s="606"/>
      <c r="D6" s="607"/>
      <c r="E6" s="609"/>
      <c r="F6" s="609"/>
      <c r="G6" s="609"/>
      <c r="H6" s="607"/>
      <c r="I6" s="607"/>
    </row>
    <row r="7" spans="1:9" ht="20.25">
      <c r="A7" s="610"/>
      <c r="B7" s="610"/>
      <c r="C7" s="610"/>
      <c r="D7" s="607"/>
      <c r="E7" s="607"/>
      <c r="F7" s="607"/>
      <c r="G7" s="607"/>
      <c r="H7" s="607"/>
      <c r="I7" s="607"/>
    </row>
    <row r="8" spans="1:9" ht="21" thickBot="1">
      <c r="A8" s="280" t="s">
        <v>176</v>
      </c>
      <c r="B8" s="611"/>
      <c r="C8" s="611"/>
      <c r="D8" s="612"/>
      <c r="E8" s="612"/>
      <c r="F8" s="612"/>
      <c r="G8" s="612"/>
      <c r="H8" s="612"/>
      <c r="I8" s="613"/>
    </row>
    <row r="9" spans="1:9" ht="21" thickTop="1">
      <c r="A9" s="610"/>
      <c r="B9" s="610"/>
      <c r="C9" s="610"/>
      <c r="D9" s="614"/>
      <c r="E9" s="614"/>
      <c r="F9" s="614"/>
      <c r="G9" s="614"/>
      <c r="H9" s="614"/>
      <c r="I9" s="614"/>
    </row>
    <row r="10" spans="1:9" ht="18.75">
      <c r="A10" s="615"/>
      <c r="B10" s="615"/>
      <c r="C10" s="615"/>
      <c r="D10" s="607"/>
      <c r="E10" s="616"/>
      <c r="F10" s="616"/>
      <c r="G10" s="616"/>
      <c r="H10" s="607"/>
      <c r="I10" s="607"/>
    </row>
    <row r="11" spans="1:9" ht="18.75">
      <c r="A11" s="284" t="s">
        <v>1</v>
      </c>
      <c r="B11" s="617"/>
      <c r="C11" s="617"/>
      <c r="D11" s="618" t="s">
        <v>2</v>
      </c>
      <c r="E11" s="619">
        <f>[3]OTCHET!E9</f>
        <v>43831</v>
      </c>
      <c r="F11" s="620" t="s">
        <v>3</v>
      </c>
      <c r="G11" s="621">
        <f>+[3]OTCHET!G9</f>
        <v>0</v>
      </c>
      <c r="H11" s="622" t="str">
        <f>+[3]OTCHET!H9</f>
        <v>000 455 464</v>
      </c>
      <c r="I11" s="623"/>
    </row>
    <row r="12" spans="1:9" ht="18.75">
      <c r="A12" s="258" t="s">
        <v>5</v>
      </c>
      <c r="B12" s="624"/>
      <c r="C12" s="615"/>
      <c r="D12" s="607"/>
      <c r="E12" s="625"/>
      <c r="F12" s="607"/>
      <c r="G12" s="626"/>
      <c r="H12" s="627" t="s">
        <v>6</v>
      </c>
      <c r="I12" s="627"/>
    </row>
    <row r="13" spans="1:9" ht="19.5">
      <c r="A13" s="233" t="s">
        <v>7</v>
      </c>
      <c r="B13" s="624"/>
      <c r="C13" s="624"/>
      <c r="D13" s="628">
        <f>+[3]OTCHET!D12</f>
        <v>0</v>
      </c>
      <c r="E13" s="629" t="str">
        <f>+[3]OTCHET!E12</f>
        <v>код по ЕБК:</v>
      </c>
      <c r="F13" s="607"/>
      <c r="G13" s="626"/>
      <c r="H13" s="630"/>
      <c r="I13" s="630"/>
    </row>
    <row r="14" spans="1:9" ht="15.75">
      <c r="A14" s="631" t="s">
        <v>10</v>
      </c>
      <c r="B14" s="632"/>
      <c r="C14" s="632"/>
      <c r="D14" s="632"/>
      <c r="E14" s="632"/>
      <c r="F14" s="632"/>
      <c r="G14" s="626"/>
      <c r="H14" s="630"/>
      <c r="I14" s="630"/>
    </row>
    <row r="15" spans="1:9" ht="19.5">
      <c r="A15" s="633" t="s">
        <v>11</v>
      </c>
      <c r="B15" s="634"/>
      <c r="C15" s="634"/>
      <c r="D15" s="635" t="str">
        <f>+[3]OTCHET!D15</f>
        <v>ФИНАНСОВО-ПРАВНА ФОРМА</v>
      </c>
      <c r="E15" s="636">
        <f>[3]OTCHET!E15</f>
        <v>98</v>
      </c>
      <c r="F15" s="632"/>
      <c r="G15" s="637"/>
      <c r="H15" s="637"/>
      <c r="I15" s="638"/>
    </row>
    <row r="16" spans="1:9" ht="16.5" thickBot="1">
      <c r="A16" s="639"/>
      <c r="B16" s="639"/>
      <c r="C16" s="639"/>
      <c r="D16" s="640"/>
      <c r="E16" s="640"/>
      <c r="F16" s="640"/>
      <c r="G16" s="640"/>
      <c r="H16" s="640"/>
      <c r="I16" s="641" t="s">
        <v>13</v>
      </c>
    </row>
    <row r="17" spans="1:9" ht="15.75">
      <c r="A17" s="642"/>
      <c r="B17" s="643" t="s">
        <v>14</v>
      </c>
      <c r="C17" s="643"/>
      <c r="D17" s="644" t="s">
        <v>15</v>
      </c>
      <c r="E17" s="645" t="s">
        <v>16</v>
      </c>
      <c r="F17" s="646" t="s">
        <v>17</v>
      </c>
      <c r="G17" s="647"/>
      <c r="H17" s="648"/>
      <c r="I17" s="649"/>
    </row>
    <row r="18" spans="1:9" ht="94.5">
      <c r="A18" s="650" t="s">
        <v>18</v>
      </c>
      <c r="B18" s="651"/>
      <c r="C18" s="651"/>
      <c r="D18" s="652"/>
      <c r="E18" s="653"/>
      <c r="F18" s="654" t="s">
        <v>19</v>
      </c>
      <c r="G18" s="655" t="s">
        <v>20</v>
      </c>
      <c r="H18" s="655" t="s">
        <v>21</v>
      </c>
      <c r="I18" s="656" t="s">
        <v>22</v>
      </c>
    </row>
    <row r="19" spans="1:9" ht="15.75">
      <c r="A19" s="657"/>
      <c r="B19" s="657"/>
      <c r="C19" s="657"/>
      <c r="D19" s="658"/>
      <c r="E19" s="658"/>
      <c r="F19" s="659"/>
      <c r="G19" s="660"/>
      <c r="H19" s="660"/>
      <c r="I19" s="661"/>
    </row>
    <row r="20" spans="1:9" ht="15.75">
      <c r="A20" s="662" t="s">
        <v>23</v>
      </c>
      <c r="B20" s="663"/>
      <c r="C20" s="663"/>
      <c r="D20" s="664" t="s">
        <v>24</v>
      </c>
      <c r="E20" s="664" t="s">
        <v>25</v>
      </c>
      <c r="F20" s="665" t="s">
        <v>26</v>
      </c>
      <c r="G20" s="666" t="s">
        <v>27</v>
      </c>
      <c r="H20" s="666" t="s">
        <v>28</v>
      </c>
      <c r="I20" s="667" t="s">
        <v>29</v>
      </c>
    </row>
    <row r="21" spans="1:9" ht="15.75">
      <c r="A21" s="668"/>
      <c r="B21" s="668"/>
      <c r="C21" s="668"/>
      <c r="D21" s="669"/>
      <c r="E21" s="669"/>
      <c r="F21" s="670"/>
      <c r="G21" s="671"/>
      <c r="H21" s="671"/>
      <c r="I21" s="672"/>
    </row>
    <row r="22" spans="1:9" ht="19.5" thickBot="1">
      <c r="A22" s="673" t="s">
        <v>30</v>
      </c>
      <c r="B22" s="674" t="s">
        <v>31</v>
      </c>
      <c r="C22" s="675"/>
      <c r="D22" s="676">
        <f t="shared" ref="D22:I22" si="0">+D23+D25+D36+D37</f>
        <v>0</v>
      </c>
      <c r="E22" s="676">
        <f t="shared" si="0"/>
        <v>0</v>
      </c>
      <c r="F22" s="677">
        <f t="shared" si="0"/>
        <v>0</v>
      </c>
      <c r="G22" s="678">
        <f t="shared" si="0"/>
        <v>0</v>
      </c>
      <c r="H22" s="678">
        <f t="shared" si="0"/>
        <v>0</v>
      </c>
      <c r="I22" s="679">
        <f t="shared" si="0"/>
        <v>0</v>
      </c>
    </row>
    <row r="23" spans="1:9" ht="16.5" thickTop="1">
      <c r="A23" s="680" t="s">
        <v>32</v>
      </c>
      <c r="B23" s="680" t="s">
        <v>33</v>
      </c>
      <c r="C23" s="680"/>
      <c r="D23" s="681">
        <f>[3]OTCHET!D22+[3]OTCHET!D28+[3]OTCHET!D33+[3]OTCHET!D39+[3]OTCHET!D47+[3]OTCHET!D52+[3]OTCHET!D58+[3]OTCHET!D61+[3]OTCHET!D64+[3]OTCHET!D65+[3]OTCHET!D72+[3]OTCHET!D73</f>
        <v>0</v>
      </c>
      <c r="E23" s="681">
        <f t="shared" ref="E23:E88" si="1">+F23+G23+H23+I23</f>
        <v>0</v>
      </c>
      <c r="F23" s="682">
        <f>[3]OTCHET!F22+[3]OTCHET!F28+[3]OTCHET!F33+[3]OTCHET!F39+[3]OTCHET!F47+[3]OTCHET!F52+[3]OTCHET!F58+[3]OTCHET!F61+[3]OTCHET!F64+[3]OTCHET!F65+[3]OTCHET!F72+[3]OTCHET!F73</f>
        <v>0</v>
      </c>
      <c r="G23" s="683">
        <f>[3]OTCHET!G22+[3]OTCHET!G28+[3]OTCHET!G33+[3]OTCHET!G39+[3]OTCHET!G47+[3]OTCHET!G52+[3]OTCHET!G58+[3]OTCHET!G61+[3]OTCHET!G64+[3]OTCHET!G65+[3]OTCHET!G72+[3]OTCHET!G73</f>
        <v>0</v>
      </c>
      <c r="H23" s="683">
        <f>[3]OTCHET!H22+[3]OTCHET!H28+[3]OTCHET!H33+[3]OTCHET!H39+[3]OTCHET!H47+[3]OTCHET!H52+[3]OTCHET!H58+[3]OTCHET!H61+[3]OTCHET!H64+[3]OTCHET!H65+[3]OTCHET!H72+[3]OTCHET!H73</f>
        <v>0</v>
      </c>
      <c r="I23" s="684">
        <f>[3]OTCHET!I22+[3]OTCHET!I28+[3]OTCHET!I33+[3]OTCHET!I39+[3]OTCHET!I47+[3]OTCHET!I52+[3]OTCHET!I58+[3]OTCHET!I61+[3]OTCHET!I64+[3]OTCHET!I65+[3]OTCHET!I72+[3]OTCHET!I73</f>
        <v>0</v>
      </c>
    </row>
    <row r="24" spans="1:9" ht="15.75">
      <c r="A24" s="685" t="s">
        <v>34</v>
      </c>
      <c r="B24" s="685" t="s">
        <v>35</v>
      </c>
      <c r="C24" s="685"/>
      <c r="D24" s="686"/>
      <c r="E24" s="686">
        <f t="shared" si="1"/>
        <v>0</v>
      </c>
      <c r="F24" s="687"/>
      <c r="G24" s="688"/>
      <c r="H24" s="688"/>
      <c r="I24" s="689"/>
    </row>
    <row r="25" spans="1:9" ht="15.75">
      <c r="A25" s="690" t="s">
        <v>36</v>
      </c>
      <c r="B25" s="690" t="s">
        <v>37</v>
      </c>
      <c r="C25" s="690"/>
      <c r="D25" s="691">
        <f>+D26+D30+D31+D32+D33</f>
        <v>0</v>
      </c>
      <c r="E25" s="691">
        <f>+E26+E30+E31+E32+E33</f>
        <v>0</v>
      </c>
      <c r="F25" s="692">
        <f t="shared" ref="F25:I25" si="2">+F26+F30+F31+F32+F33</f>
        <v>0</v>
      </c>
      <c r="G25" s="693">
        <f>+G26+G30+G31+G32+G33</f>
        <v>0</v>
      </c>
      <c r="H25" s="693">
        <f>+H26+H30+H31+H32+H33</f>
        <v>0</v>
      </c>
      <c r="I25" s="694">
        <f>+I26+I30+I31+I32+I33</f>
        <v>0</v>
      </c>
    </row>
    <row r="26" spans="1:9" ht="15.75">
      <c r="A26" s="695" t="s">
        <v>38</v>
      </c>
      <c r="B26" s="695" t="s">
        <v>39</v>
      </c>
      <c r="C26" s="695"/>
      <c r="D26" s="696">
        <f>[3]OTCHET!D74</f>
        <v>0</v>
      </c>
      <c r="E26" s="696">
        <f t="shared" si="1"/>
        <v>0</v>
      </c>
      <c r="F26" s="697">
        <f>[3]OTCHET!F74</f>
        <v>0</v>
      </c>
      <c r="G26" s="698">
        <f>[3]OTCHET!G74</f>
        <v>0</v>
      </c>
      <c r="H26" s="698">
        <f>[3]OTCHET!H74</f>
        <v>0</v>
      </c>
      <c r="I26" s="699">
        <f>[3]OTCHET!I74</f>
        <v>0</v>
      </c>
    </row>
    <row r="27" spans="1:9" ht="15.75">
      <c r="A27" s="700" t="s">
        <v>40</v>
      </c>
      <c r="B27" s="701" t="s">
        <v>41</v>
      </c>
      <c r="C27" s="700"/>
      <c r="D27" s="702" t="str">
        <f>[3]OTCHET!D75</f>
        <v>вноски от приходи на държавни (общински) предприятия и институции</v>
      </c>
      <c r="E27" s="702">
        <f t="shared" si="1"/>
        <v>0</v>
      </c>
      <c r="F27" s="703">
        <f>[3]OTCHET!F75</f>
        <v>0</v>
      </c>
      <c r="G27" s="704">
        <f>[3]OTCHET!G75</f>
        <v>0</v>
      </c>
      <c r="H27" s="704">
        <f>[3]OTCHET!H75</f>
        <v>0</v>
      </c>
      <c r="I27" s="705">
        <f>[3]OTCHET!I75</f>
        <v>0</v>
      </c>
    </row>
    <row r="28" spans="1:9" ht="15.75">
      <c r="A28" s="706" t="s">
        <v>42</v>
      </c>
      <c r="B28" s="707" t="s">
        <v>43</v>
      </c>
      <c r="C28" s="706"/>
      <c r="D28" s="708" t="str">
        <f>[3]OTCHET!D77</f>
        <v>нетни приходи от продажби на услуги, стоки и продукция</v>
      </c>
      <c r="E28" s="708">
        <f t="shared" si="1"/>
        <v>0</v>
      </c>
      <c r="F28" s="709">
        <f>[3]OTCHET!F77</f>
        <v>0</v>
      </c>
      <c r="G28" s="710">
        <f>[3]OTCHET!G77</f>
        <v>0</v>
      </c>
      <c r="H28" s="710">
        <f>[3]OTCHET!H77</f>
        <v>0</v>
      </c>
      <c r="I28" s="711">
        <f>[3]OTCHET!I77</f>
        <v>0</v>
      </c>
    </row>
    <row r="29" spans="1:9" ht="15.75">
      <c r="A29" s="712" t="s">
        <v>44</v>
      </c>
      <c r="B29" s="713" t="s">
        <v>45</v>
      </c>
      <c r="C29" s="712"/>
      <c r="D29" s="714" t="e">
        <f>+[3]OTCHET!D78+[3]OTCHET!D79</f>
        <v>#VALUE!</v>
      </c>
      <c r="E29" s="714">
        <f t="shared" si="1"/>
        <v>0</v>
      </c>
      <c r="F29" s="715">
        <f>+[3]OTCHET!F78+[3]OTCHET!F79</f>
        <v>0</v>
      </c>
      <c r="G29" s="716">
        <f>+[3]OTCHET!G78+[3]OTCHET!G79</f>
        <v>0</v>
      </c>
      <c r="H29" s="716">
        <f>+[3]OTCHET!H78+[3]OTCHET!H79</f>
        <v>0</v>
      </c>
      <c r="I29" s="717">
        <f>+[3]OTCHET!I78+[3]OTCHET!I79</f>
        <v>0</v>
      </c>
    </row>
    <row r="30" spans="1:9" ht="15.75">
      <c r="A30" s="718" t="s">
        <v>46</v>
      </c>
      <c r="B30" s="718" t="s">
        <v>47</v>
      </c>
      <c r="C30" s="718"/>
      <c r="D30" s="719">
        <f>[3]OTCHET!D90+[3]OTCHET!D93+[3]OTCHET!D94</f>
        <v>0</v>
      </c>
      <c r="E30" s="719">
        <f t="shared" si="1"/>
        <v>0</v>
      </c>
      <c r="F30" s="720">
        <f>[3]OTCHET!F90+[3]OTCHET!F93+[3]OTCHET!F94</f>
        <v>0</v>
      </c>
      <c r="G30" s="721">
        <f>[3]OTCHET!G90+[3]OTCHET!G93+[3]OTCHET!G94</f>
        <v>0</v>
      </c>
      <c r="H30" s="721">
        <f>[3]OTCHET!H90+[3]OTCHET!H93+[3]OTCHET!H94</f>
        <v>0</v>
      </c>
      <c r="I30" s="722">
        <f>[3]OTCHET!I90+[3]OTCHET!I93+[3]OTCHET!I94</f>
        <v>0</v>
      </c>
    </row>
    <row r="31" spans="1:9" ht="15.75">
      <c r="A31" s="723" t="s">
        <v>48</v>
      </c>
      <c r="B31" s="723" t="s">
        <v>49</v>
      </c>
      <c r="C31" s="723"/>
      <c r="D31" s="724">
        <f>[3]OTCHET!D108</f>
        <v>0</v>
      </c>
      <c r="E31" s="724">
        <f t="shared" si="1"/>
        <v>0</v>
      </c>
      <c r="F31" s="725">
        <f>[3]OTCHET!F108</f>
        <v>0</v>
      </c>
      <c r="G31" s="726">
        <f>[3]OTCHET!G108</f>
        <v>0</v>
      </c>
      <c r="H31" s="726">
        <f>[3]OTCHET!H108</f>
        <v>0</v>
      </c>
      <c r="I31" s="727">
        <f>[3]OTCHET!I108</f>
        <v>0</v>
      </c>
    </row>
    <row r="32" spans="1:9" ht="15.75">
      <c r="A32" s="723" t="s">
        <v>50</v>
      </c>
      <c r="B32" s="723" t="s">
        <v>51</v>
      </c>
      <c r="C32" s="723"/>
      <c r="D32" s="724">
        <f>[3]OTCHET!D112+[3]OTCHET!D121+[3]OTCHET!D137+[3]OTCHET!D138</f>
        <v>0</v>
      </c>
      <c r="E32" s="724">
        <f t="shared" si="1"/>
        <v>0</v>
      </c>
      <c r="F32" s="725">
        <f>[3]OTCHET!F112+[3]OTCHET!F121+[3]OTCHET!F137+[3]OTCHET!F138</f>
        <v>0</v>
      </c>
      <c r="G32" s="726">
        <f>[3]OTCHET!G112+[3]OTCHET!G121+[3]OTCHET!G137+[3]OTCHET!G138</f>
        <v>0</v>
      </c>
      <c r="H32" s="726">
        <f>[3]OTCHET!H112+[3]OTCHET!H121+[3]OTCHET!H137+[3]OTCHET!H138</f>
        <v>0</v>
      </c>
      <c r="I32" s="727">
        <f>[3]OTCHET!I112+[3]OTCHET!I121+[3]OTCHET!I137+[3]OTCHET!I138</f>
        <v>0</v>
      </c>
    </row>
    <row r="33" spans="1:9" ht="15.75">
      <c r="A33" s="728" t="s">
        <v>52</v>
      </c>
      <c r="B33" s="729" t="s">
        <v>53</v>
      </c>
      <c r="C33" s="728"/>
      <c r="D33" s="686">
        <f>[3]OTCHET!D125</f>
        <v>0</v>
      </c>
      <c r="E33" s="686">
        <f t="shared" si="1"/>
        <v>0</v>
      </c>
      <c r="F33" s="687">
        <f>[3]OTCHET!F125</f>
        <v>0</v>
      </c>
      <c r="G33" s="688">
        <f>[3]OTCHET!G125</f>
        <v>0</v>
      </c>
      <c r="H33" s="688">
        <f>[3]OTCHET!H125</f>
        <v>0</v>
      </c>
      <c r="I33" s="689">
        <f>[3]OTCHET!I125</f>
        <v>0</v>
      </c>
    </row>
    <row r="34" spans="1:9" ht="16.5" thickBot="1">
      <c r="A34" s="730"/>
      <c r="B34" s="731"/>
      <c r="C34" s="731"/>
      <c r="D34" s="732"/>
      <c r="E34" s="732">
        <f t="shared" si="1"/>
        <v>0</v>
      </c>
      <c r="F34" s="733"/>
      <c r="G34" s="734"/>
      <c r="H34" s="734"/>
      <c r="I34" s="735"/>
    </row>
    <row r="35" spans="1:9" ht="15.75">
      <c r="A35" s="736"/>
      <c r="B35" s="736"/>
      <c r="C35" s="736"/>
      <c r="D35" s="737"/>
      <c r="E35" s="737">
        <f t="shared" si="1"/>
        <v>0</v>
      </c>
      <c r="F35" s="738"/>
      <c r="G35" s="739"/>
      <c r="H35" s="739"/>
      <c r="I35" s="740"/>
    </row>
    <row r="36" spans="1:9" ht="15.75">
      <c r="A36" s="741" t="s">
        <v>54</v>
      </c>
      <c r="B36" s="741" t="s">
        <v>55</v>
      </c>
      <c r="C36" s="741"/>
      <c r="D36" s="742">
        <f>+[3]OTCHET!D139</f>
        <v>0</v>
      </c>
      <c r="E36" s="742">
        <f t="shared" si="1"/>
        <v>0</v>
      </c>
      <c r="F36" s="743">
        <f>+[3]OTCHET!F139</f>
        <v>0</v>
      </c>
      <c r="G36" s="744">
        <f>+[3]OTCHET!G139</f>
        <v>0</v>
      </c>
      <c r="H36" s="744">
        <f>+[3]OTCHET!H139</f>
        <v>0</v>
      </c>
      <c r="I36" s="745">
        <f>+[3]OTCHET!I139</f>
        <v>0</v>
      </c>
    </row>
    <row r="37" spans="1:9" ht="15.75">
      <c r="A37" s="746" t="s">
        <v>56</v>
      </c>
      <c r="B37" s="746" t="s">
        <v>57</v>
      </c>
      <c r="C37" s="746"/>
      <c r="D37" s="747">
        <f>[3]OTCHET!D142+[3]OTCHET!D151+[3]OTCHET!D160</f>
        <v>0</v>
      </c>
      <c r="E37" s="747">
        <f t="shared" si="1"/>
        <v>0</v>
      </c>
      <c r="F37" s="748">
        <f>[3]OTCHET!F142+[3]OTCHET!F151+[3]OTCHET!F160</f>
        <v>0</v>
      </c>
      <c r="G37" s="749">
        <f>[3]OTCHET!G142+[3]OTCHET!G151+[3]OTCHET!G160</f>
        <v>0</v>
      </c>
      <c r="H37" s="749">
        <f>[3]OTCHET!H142+[3]OTCHET!H151+[3]OTCHET!H160</f>
        <v>0</v>
      </c>
      <c r="I37" s="750">
        <f>[3]OTCHET!I142+[3]OTCHET!I151+[3]OTCHET!I160</f>
        <v>0</v>
      </c>
    </row>
    <row r="38" spans="1:9" ht="19.5" thickBot="1">
      <c r="A38" s="751" t="s">
        <v>58</v>
      </c>
      <c r="B38" s="752" t="s">
        <v>59</v>
      </c>
      <c r="C38" s="675"/>
      <c r="D38" s="676">
        <f t="shared" ref="D38:I38" si="3">D39+D43+D44+D46+SUM(D48:D52)+D55</f>
        <v>0</v>
      </c>
      <c r="E38" s="676">
        <f t="shared" si="3"/>
        <v>3659</v>
      </c>
      <c r="F38" s="753">
        <f t="shared" si="3"/>
        <v>3659</v>
      </c>
      <c r="G38" s="754">
        <f t="shared" si="3"/>
        <v>0</v>
      </c>
      <c r="H38" s="754">
        <f t="shared" si="3"/>
        <v>0</v>
      </c>
      <c r="I38" s="755">
        <f t="shared" si="3"/>
        <v>0</v>
      </c>
    </row>
    <row r="39" spans="1:9" ht="16.5" thickTop="1">
      <c r="A39" s="756" t="s">
        <v>60</v>
      </c>
      <c r="B39" s="757" t="s">
        <v>61</v>
      </c>
      <c r="C39" s="756"/>
      <c r="D39" s="758">
        <f t="shared" ref="D39:I39" si="4">SUM(D40:D42)</f>
        <v>0</v>
      </c>
      <c r="E39" s="758">
        <f t="shared" si="4"/>
        <v>3659</v>
      </c>
      <c r="F39" s="759">
        <f t="shared" si="4"/>
        <v>3659</v>
      </c>
      <c r="G39" s="760">
        <f t="shared" si="4"/>
        <v>0</v>
      </c>
      <c r="H39" s="760">
        <f t="shared" si="4"/>
        <v>0</v>
      </c>
      <c r="I39" s="761">
        <f t="shared" si="4"/>
        <v>0</v>
      </c>
    </row>
    <row r="40" spans="1:9" ht="15.75">
      <c r="A40" s="762" t="s">
        <v>62</v>
      </c>
      <c r="B40" s="763" t="s">
        <v>61</v>
      </c>
      <c r="C40" s="764"/>
      <c r="D40" s="765">
        <f>[3]OTCHET!D187</f>
        <v>0</v>
      </c>
      <c r="E40" s="765">
        <f t="shared" si="1"/>
        <v>3470</v>
      </c>
      <c r="F40" s="766">
        <f>[3]OTCHET!F187</f>
        <v>3470</v>
      </c>
      <c r="G40" s="767">
        <f>[3]OTCHET!G187</f>
        <v>0</v>
      </c>
      <c r="H40" s="767">
        <f>[3]OTCHET!H187</f>
        <v>0</v>
      </c>
      <c r="I40" s="768">
        <f>[3]OTCHET!I187</f>
        <v>0</v>
      </c>
    </row>
    <row r="41" spans="1:9" ht="15.75">
      <c r="A41" s="769" t="s">
        <v>63</v>
      </c>
      <c r="B41" s="770" t="s">
        <v>64</v>
      </c>
      <c r="C41" s="771"/>
      <c r="D41" s="772">
        <f>[3]OTCHET!D190</f>
        <v>0</v>
      </c>
      <c r="E41" s="772">
        <f t="shared" si="1"/>
        <v>0</v>
      </c>
      <c r="F41" s="773">
        <f>[3]OTCHET!F190</f>
        <v>0</v>
      </c>
      <c r="G41" s="774">
        <f>[3]OTCHET!G190</f>
        <v>0</v>
      </c>
      <c r="H41" s="774">
        <f>[3]OTCHET!H190</f>
        <v>0</v>
      </c>
      <c r="I41" s="775">
        <f>[3]OTCHET!I190</f>
        <v>0</v>
      </c>
    </row>
    <row r="42" spans="1:9" ht="15.75">
      <c r="A42" s="776" t="s">
        <v>65</v>
      </c>
      <c r="B42" s="777" t="s">
        <v>66</v>
      </c>
      <c r="C42" s="778"/>
      <c r="D42" s="779">
        <f>+[3]OTCHET!D196+[3]OTCHET!D204</f>
        <v>0</v>
      </c>
      <c r="E42" s="779">
        <f t="shared" si="1"/>
        <v>189</v>
      </c>
      <c r="F42" s="780">
        <f>+[3]OTCHET!F196+[3]OTCHET!F204</f>
        <v>189</v>
      </c>
      <c r="G42" s="781">
        <f>+[3]OTCHET!G196+[3]OTCHET!G204</f>
        <v>0</v>
      </c>
      <c r="H42" s="781">
        <f>+[3]OTCHET!H196+[3]OTCHET!H204</f>
        <v>0</v>
      </c>
      <c r="I42" s="782">
        <f>+[3]OTCHET!I196+[3]OTCHET!I204</f>
        <v>0</v>
      </c>
    </row>
    <row r="43" spans="1:9" ht="15.75">
      <c r="A43" s="783" t="s">
        <v>67</v>
      </c>
      <c r="B43" s="784" t="s">
        <v>68</v>
      </c>
      <c r="C43" s="783"/>
      <c r="D43" s="785">
        <f>+[3]OTCHET!D205+[3]OTCHET!D223+[3]OTCHET!D271</f>
        <v>0</v>
      </c>
      <c r="E43" s="785">
        <f t="shared" si="1"/>
        <v>0</v>
      </c>
      <c r="F43" s="786">
        <f>+[3]OTCHET!F205+[3]OTCHET!F223+[3]OTCHET!F271</f>
        <v>0</v>
      </c>
      <c r="G43" s="787">
        <f>+[3]OTCHET!G205+[3]OTCHET!G223+[3]OTCHET!G271</f>
        <v>0</v>
      </c>
      <c r="H43" s="787">
        <f>+[3]OTCHET!H205+[3]OTCHET!H223+[3]OTCHET!H271</f>
        <v>0</v>
      </c>
      <c r="I43" s="788">
        <f>+[3]OTCHET!I205+[3]OTCHET!I223+[3]OTCHET!I271</f>
        <v>0</v>
      </c>
    </row>
    <row r="44" spans="1:9" ht="15.75">
      <c r="A44" s="789" t="s">
        <v>69</v>
      </c>
      <c r="B44" s="685" t="s">
        <v>70</v>
      </c>
      <c r="C44" s="789"/>
      <c r="D44" s="686">
        <f>+[3]OTCHET!D227+[3]OTCHET!D233+[3]OTCHET!D236+[3]OTCHET!D237+[3]OTCHET!D238+[3]OTCHET!D239+[3]OTCHET!D240</f>
        <v>0</v>
      </c>
      <c r="E44" s="686">
        <f t="shared" si="1"/>
        <v>0</v>
      </c>
      <c r="F44" s="687">
        <f>+[3]OTCHET!F227+[3]OTCHET!F233+[3]OTCHET!F236+[3]OTCHET!F237+[3]OTCHET!F238+[3]OTCHET!F239+[3]OTCHET!F240</f>
        <v>0</v>
      </c>
      <c r="G44" s="688">
        <f>+[3]OTCHET!G227+[3]OTCHET!G233+[3]OTCHET!G236+[3]OTCHET!G237+[3]OTCHET!G238+[3]OTCHET!G239+[3]OTCHET!G240</f>
        <v>0</v>
      </c>
      <c r="H44" s="688">
        <f>+[3]OTCHET!H227+[3]OTCHET!H233+[3]OTCHET!H236+[3]OTCHET!H237+[3]OTCHET!H238+[3]OTCHET!H239+[3]OTCHET!H240</f>
        <v>0</v>
      </c>
      <c r="I44" s="689">
        <f>+[3]OTCHET!I227+[3]OTCHET!I233+[3]OTCHET!I236+[3]OTCHET!I237+[3]OTCHET!I238+[3]OTCHET!I239+[3]OTCHET!I240</f>
        <v>0</v>
      </c>
    </row>
    <row r="45" spans="1:9" ht="15.75">
      <c r="A45" s="790" t="s">
        <v>71</v>
      </c>
      <c r="B45" s="790" t="s">
        <v>72</v>
      </c>
      <c r="C45" s="790"/>
      <c r="D45" s="791" t="e">
        <f>+[3]OTCHET!D236+[3]OTCHET!D237+[3]OTCHET!D238+[3]OTCHET!D239+[3]OTCHET!D243+[3]OTCHET!D244+[3]OTCHET!D248</f>
        <v>#VALUE!</v>
      </c>
      <c r="E45" s="791">
        <f t="shared" si="1"/>
        <v>0</v>
      </c>
      <c r="F45" s="792">
        <f>+[3]OTCHET!F236+[3]OTCHET!F237+[3]OTCHET!F238+[3]OTCHET!F239+[3]OTCHET!F243+[3]OTCHET!F244+[3]OTCHET!F248</f>
        <v>0</v>
      </c>
      <c r="G45" s="793">
        <f>+[3]OTCHET!G236+[3]OTCHET!G237+[3]OTCHET!G238+[3]OTCHET!G239+[3]OTCHET!G243+[3]OTCHET!G244+[3]OTCHET!G248</f>
        <v>0</v>
      </c>
      <c r="H45" s="794">
        <f>+[3]OTCHET!H236+[3]OTCHET!H237+[3]OTCHET!H238+[3]OTCHET!H239+[3]OTCHET!H243+[3]OTCHET!H244+[3]OTCHET!H248</f>
        <v>0</v>
      </c>
      <c r="I45" s="795">
        <f>+[3]OTCHET!I236+[3]OTCHET!I237+[3]OTCHET!I238+[3]OTCHET!I239+[3]OTCHET!I243+[3]OTCHET!I244+[3]OTCHET!I248</f>
        <v>0</v>
      </c>
    </row>
    <row r="46" spans="1:9" ht="15.75">
      <c r="A46" s="783" t="s">
        <v>73</v>
      </c>
      <c r="B46" s="784" t="s">
        <v>74</v>
      </c>
      <c r="C46" s="783"/>
      <c r="D46" s="785">
        <f>+[3]OTCHET!D255+[3]OTCHET!D256+[3]OTCHET!D257+[3]OTCHET!D258</f>
        <v>0</v>
      </c>
      <c r="E46" s="785">
        <f t="shared" si="1"/>
        <v>0</v>
      </c>
      <c r="F46" s="786">
        <f>+[3]OTCHET!F255+[3]OTCHET!F256+[3]OTCHET!F257+[3]OTCHET!F258</f>
        <v>0</v>
      </c>
      <c r="G46" s="787">
        <f>+[3]OTCHET!G255+[3]OTCHET!G256+[3]OTCHET!G257+[3]OTCHET!G258</f>
        <v>0</v>
      </c>
      <c r="H46" s="787">
        <f>+[3]OTCHET!H255+[3]OTCHET!H256+[3]OTCHET!H257+[3]OTCHET!H258</f>
        <v>0</v>
      </c>
      <c r="I46" s="788">
        <f>+[3]OTCHET!I255+[3]OTCHET!I256+[3]OTCHET!I257+[3]OTCHET!I258</f>
        <v>0</v>
      </c>
    </row>
    <row r="47" spans="1:9" ht="15.75">
      <c r="A47" s="790" t="s">
        <v>75</v>
      </c>
      <c r="B47" s="790" t="s">
        <v>76</v>
      </c>
      <c r="C47" s="790"/>
      <c r="D47" s="791">
        <f>+[3]OTCHET!D256</f>
        <v>0</v>
      </c>
      <c r="E47" s="791">
        <f t="shared" si="1"/>
        <v>0</v>
      </c>
      <c r="F47" s="792">
        <f>+[3]OTCHET!F256</f>
        <v>0</v>
      </c>
      <c r="G47" s="793">
        <f>+[3]OTCHET!G256</f>
        <v>0</v>
      </c>
      <c r="H47" s="794">
        <f>+[3]OTCHET!H256</f>
        <v>0</v>
      </c>
      <c r="I47" s="795">
        <f>+[3]OTCHET!I256</f>
        <v>0</v>
      </c>
    </row>
    <row r="48" spans="1:9" ht="15.75">
      <c r="A48" s="796" t="s">
        <v>77</v>
      </c>
      <c r="B48" s="796" t="s">
        <v>78</v>
      </c>
      <c r="C48" s="797"/>
      <c r="D48" s="724">
        <f>+[3]OTCHET!D265+[3]OTCHET!D269+[3]OTCHET!D270</f>
        <v>0</v>
      </c>
      <c r="E48" s="724">
        <f t="shared" si="1"/>
        <v>0</v>
      </c>
      <c r="F48" s="720">
        <f>+[3]OTCHET!F265+[3]OTCHET!F269+[3]OTCHET!F270</f>
        <v>0</v>
      </c>
      <c r="G48" s="721">
        <f>+[3]OTCHET!G265+[3]OTCHET!G269+[3]OTCHET!G270</f>
        <v>0</v>
      </c>
      <c r="H48" s="721">
        <f>+[3]OTCHET!H265+[3]OTCHET!H269+[3]OTCHET!H270</f>
        <v>0</v>
      </c>
      <c r="I48" s="722">
        <f>+[3]OTCHET!I265+[3]OTCHET!I269+[3]OTCHET!I270</f>
        <v>0</v>
      </c>
    </row>
    <row r="49" spans="1:9" ht="15.75">
      <c r="A49" s="796" t="s">
        <v>79</v>
      </c>
      <c r="B49" s="796" t="s">
        <v>80</v>
      </c>
      <c r="C49" s="797"/>
      <c r="D49" s="724">
        <f>[3]OTCHET!D275+[3]OTCHET!D276+[3]OTCHET!D284+[3]OTCHET!D287</f>
        <v>0</v>
      </c>
      <c r="E49" s="724">
        <f t="shared" si="1"/>
        <v>0</v>
      </c>
      <c r="F49" s="725">
        <f>[3]OTCHET!F275+[3]OTCHET!F276+[3]OTCHET!F284+[3]OTCHET!F287</f>
        <v>0</v>
      </c>
      <c r="G49" s="726">
        <f>[3]OTCHET!G275+[3]OTCHET!G276+[3]OTCHET!G284+[3]OTCHET!G287</f>
        <v>0</v>
      </c>
      <c r="H49" s="726">
        <f>[3]OTCHET!H275+[3]OTCHET!H276+[3]OTCHET!H284+[3]OTCHET!H287</f>
        <v>0</v>
      </c>
      <c r="I49" s="727">
        <f>[3]OTCHET!I275+[3]OTCHET!I276+[3]OTCHET!I284+[3]OTCHET!I287</f>
        <v>0</v>
      </c>
    </row>
    <row r="50" spans="1:9" ht="15.75">
      <c r="A50" s="796" t="s">
        <v>81</v>
      </c>
      <c r="B50" s="796" t="s">
        <v>82</v>
      </c>
      <c r="C50" s="796"/>
      <c r="D50" s="724">
        <f>+[3]OTCHET!D288</f>
        <v>0</v>
      </c>
      <c r="E50" s="724">
        <f t="shared" si="1"/>
        <v>0</v>
      </c>
      <c r="F50" s="725">
        <f>+[3]OTCHET!F288</f>
        <v>0</v>
      </c>
      <c r="G50" s="726">
        <f>+[3]OTCHET!G288</f>
        <v>0</v>
      </c>
      <c r="H50" s="726">
        <f>+[3]OTCHET!H288</f>
        <v>0</v>
      </c>
      <c r="I50" s="727">
        <f>+[3]OTCHET!I288</f>
        <v>0</v>
      </c>
    </row>
    <row r="51" spans="1:9" ht="15.75">
      <c r="A51" s="789" t="s">
        <v>83</v>
      </c>
      <c r="B51" s="798" t="s">
        <v>84</v>
      </c>
      <c r="C51" s="685"/>
      <c r="D51" s="686">
        <f>+[3]OTCHET!D272</f>
        <v>0</v>
      </c>
      <c r="E51" s="686">
        <f>+F51+G51+H51+I51</f>
        <v>0</v>
      </c>
      <c r="F51" s="687">
        <f>+[3]OTCHET!F272</f>
        <v>0</v>
      </c>
      <c r="G51" s="688">
        <f>+[3]OTCHET!G272</f>
        <v>0</v>
      </c>
      <c r="H51" s="688">
        <f>+[3]OTCHET!H272</f>
        <v>0</v>
      </c>
      <c r="I51" s="689">
        <f>+[3]OTCHET!I272</f>
        <v>0</v>
      </c>
    </row>
    <row r="52" spans="1:9" ht="15.75">
      <c r="A52" s="789" t="s">
        <v>85</v>
      </c>
      <c r="B52" s="798" t="s">
        <v>84</v>
      </c>
      <c r="C52" s="685"/>
      <c r="D52" s="686">
        <f>+[3]OTCHET!D293</f>
        <v>0</v>
      </c>
      <c r="E52" s="686">
        <f t="shared" si="1"/>
        <v>0</v>
      </c>
      <c r="F52" s="687">
        <f>+[3]OTCHET!F293</f>
        <v>0</v>
      </c>
      <c r="G52" s="688">
        <f>+[3]OTCHET!G293</f>
        <v>0</v>
      </c>
      <c r="H52" s="688">
        <f>+[3]OTCHET!H293</f>
        <v>0</v>
      </c>
      <c r="I52" s="689">
        <f>+[3]OTCHET!I293</f>
        <v>0</v>
      </c>
    </row>
    <row r="53" spans="1:9" ht="15.75">
      <c r="A53" s="700" t="s">
        <v>86</v>
      </c>
      <c r="B53" s="700" t="s">
        <v>87</v>
      </c>
      <c r="C53" s="799"/>
      <c r="D53" s="800" t="str">
        <f>[3]OTCHET!D294</f>
        <v>плащания за попълване на държавния резерв</v>
      </c>
      <c r="E53" s="800">
        <f t="shared" si="1"/>
        <v>0</v>
      </c>
      <c r="F53" s="801">
        <f>[3]OTCHET!F294</f>
        <v>0</v>
      </c>
      <c r="G53" s="802">
        <f>[3]OTCHET!G294</f>
        <v>0</v>
      </c>
      <c r="H53" s="802">
        <f>[3]OTCHET!H294</f>
        <v>0</v>
      </c>
      <c r="I53" s="803">
        <f>[3]OTCHET!I294</f>
        <v>0</v>
      </c>
    </row>
    <row r="54" spans="1:9" ht="15.75">
      <c r="A54" s="804" t="s">
        <v>88</v>
      </c>
      <c r="B54" s="805" t="s">
        <v>89</v>
      </c>
      <c r="C54" s="806"/>
      <c r="D54" s="807" t="str">
        <f>[3]OTCHET!D296</f>
        <v>постъпления от продажба на държавния резерв (-)</v>
      </c>
      <c r="E54" s="807">
        <f t="shared" si="1"/>
        <v>0</v>
      </c>
      <c r="F54" s="808">
        <f>[3]OTCHET!F296</f>
        <v>0</v>
      </c>
      <c r="G54" s="809">
        <f>[3]OTCHET!G296</f>
        <v>0</v>
      </c>
      <c r="H54" s="809">
        <f>[3]OTCHET!H296</f>
        <v>0</v>
      </c>
      <c r="I54" s="810">
        <f>[3]OTCHET!I296</f>
        <v>0</v>
      </c>
    </row>
    <row r="55" spans="1:9" ht="15.75">
      <c r="A55" s="730" t="s">
        <v>90</v>
      </c>
      <c r="B55" s="730" t="s">
        <v>91</v>
      </c>
      <c r="C55" s="811"/>
      <c r="D55" s="812">
        <f>+[3]OTCHET!D297</f>
        <v>0</v>
      </c>
      <c r="E55" s="812">
        <f t="shared" si="1"/>
        <v>0</v>
      </c>
      <c r="F55" s="813">
        <f>+[3]OTCHET!F297</f>
        <v>0</v>
      </c>
      <c r="G55" s="814">
        <f>+[3]OTCHET!G297</f>
        <v>0</v>
      </c>
      <c r="H55" s="814">
        <f>+[3]OTCHET!H297</f>
        <v>0</v>
      </c>
      <c r="I55" s="815">
        <f>+[3]OTCHET!I297</f>
        <v>0</v>
      </c>
    </row>
    <row r="56" spans="1:9" ht="19.5" thickBot="1">
      <c r="A56" s="816" t="s">
        <v>92</v>
      </c>
      <c r="B56" s="817" t="s">
        <v>93</v>
      </c>
      <c r="C56" s="817"/>
      <c r="D56" s="818">
        <f t="shared" ref="D56:I56" si="5">+D57+D58+D62</f>
        <v>0</v>
      </c>
      <c r="E56" s="818">
        <f t="shared" si="5"/>
        <v>3000</v>
      </c>
      <c r="F56" s="819">
        <f t="shared" si="5"/>
        <v>3000</v>
      </c>
      <c r="G56" s="820">
        <f t="shared" si="5"/>
        <v>0</v>
      </c>
      <c r="H56" s="821">
        <f t="shared" si="5"/>
        <v>0</v>
      </c>
      <c r="I56" s="822">
        <f t="shared" si="5"/>
        <v>0</v>
      </c>
    </row>
    <row r="57" spans="1:9" ht="16.5" thickTop="1">
      <c r="A57" s="783" t="s">
        <v>94</v>
      </c>
      <c r="B57" s="784" t="s">
        <v>95</v>
      </c>
      <c r="C57" s="783"/>
      <c r="D57" s="823">
        <f>+[3]OTCHET!D361+[3]OTCHET!D375+[3]OTCHET!D388</f>
        <v>0</v>
      </c>
      <c r="E57" s="823">
        <f t="shared" si="1"/>
        <v>0</v>
      </c>
      <c r="F57" s="824">
        <f>+[3]OTCHET!F361+[3]OTCHET!F375+[3]OTCHET!F388</f>
        <v>0</v>
      </c>
      <c r="G57" s="825">
        <f>+[3]OTCHET!G361+[3]OTCHET!G375+[3]OTCHET!G388</f>
        <v>0</v>
      </c>
      <c r="H57" s="825">
        <f>+[3]OTCHET!H361+[3]OTCHET!H375+[3]OTCHET!H388</f>
        <v>0</v>
      </c>
      <c r="I57" s="826">
        <f>+[3]OTCHET!I361+[3]OTCHET!I375+[3]OTCHET!I388</f>
        <v>0</v>
      </c>
    </row>
    <row r="58" spans="1:9" ht="15.75">
      <c r="A58" s="797" t="s">
        <v>96</v>
      </c>
      <c r="B58" s="796" t="s">
        <v>97</v>
      </c>
      <c r="C58" s="797"/>
      <c r="D58" s="827">
        <f>+[3]OTCHET!D383+[3]OTCHET!D391+[3]OTCHET!D396+[3]OTCHET!D399+[3]OTCHET!D402+[3]OTCHET!D405+[3]OTCHET!D406+[3]OTCHET!D409+[3]OTCHET!D422+[3]OTCHET!D423+[3]OTCHET!D424+[3]OTCHET!D425+[3]OTCHET!D426</f>
        <v>0</v>
      </c>
      <c r="E58" s="827">
        <f t="shared" si="1"/>
        <v>3000</v>
      </c>
      <c r="F58" s="828">
        <f>+[3]OTCHET!F383+[3]OTCHET!F391+[3]OTCHET!F396+[3]OTCHET!F399+[3]OTCHET!F402+[3]OTCHET!F405+[3]OTCHET!F406+[3]OTCHET!F409+[3]OTCHET!F422+[3]OTCHET!F423+[3]OTCHET!F424+[3]OTCHET!F425+[3]OTCHET!F426</f>
        <v>3000</v>
      </c>
      <c r="G58" s="829">
        <f>+[3]OTCHET!G383+[3]OTCHET!G391+[3]OTCHET!G396+[3]OTCHET!G399+[3]OTCHET!G402+[3]OTCHET!G405+[3]OTCHET!G406+[3]OTCHET!G409+[3]OTCHET!G422+[3]OTCHET!G423+[3]OTCHET!G424+[3]OTCHET!G425+[3]OTCHET!G426</f>
        <v>0</v>
      </c>
      <c r="H58" s="829">
        <f>+[3]OTCHET!H383+[3]OTCHET!H391+[3]OTCHET!H396+[3]OTCHET!H399+[3]OTCHET!H402+[3]OTCHET!H405+[3]OTCHET!H406+[3]OTCHET!H409+[3]OTCHET!H422+[3]OTCHET!H423+[3]OTCHET!H424+[3]OTCHET!H425+[3]OTCHET!H426</f>
        <v>0</v>
      </c>
      <c r="I58" s="830">
        <f>+[3]OTCHET!I383+[3]OTCHET!I391+[3]OTCHET!I396+[3]OTCHET!I399+[3]OTCHET!I402+[3]OTCHET!I405+[3]OTCHET!I406+[3]OTCHET!I409+[3]OTCHET!I422+[3]OTCHET!I423+[3]OTCHET!I424+[3]OTCHET!I425+[3]OTCHET!I426</f>
        <v>0</v>
      </c>
    </row>
    <row r="59" spans="1:9" ht="15.75">
      <c r="A59" s="685" t="s">
        <v>98</v>
      </c>
      <c r="B59" s="685" t="s">
        <v>99</v>
      </c>
      <c r="C59" s="789"/>
      <c r="D59" s="831">
        <f>+[3]OTCHET!D422+[3]OTCHET!D423+[3]OTCHET!D424+[3]OTCHET!D425+[3]OTCHET!D426</f>
        <v>0</v>
      </c>
      <c r="E59" s="831">
        <f t="shared" si="1"/>
        <v>0</v>
      </c>
      <c r="F59" s="832">
        <f>+[3]OTCHET!F422+[3]OTCHET!F423+[3]OTCHET!F424+[3]OTCHET!F425+[3]OTCHET!F426</f>
        <v>0</v>
      </c>
      <c r="G59" s="833">
        <f>+[3]OTCHET!G422+[3]OTCHET!G423+[3]OTCHET!G424+[3]OTCHET!G425+[3]OTCHET!G426</f>
        <v>0</v>
      </c>
      <c r="H59" s="833">
        <f>+[3]OTCHET!H422+[3]OTCHET!H423+[3]OTCHET!H424+[3]OTCHET!H425+[3]OTCHET!H426</f>
        <v>0</v>
      </c>
      <c r="I59" s="834">
        <f>+[3]OTCHET!I422+[3]OTCHET!I423+[3]OTCHET!I424+[3]OTCHET!I425+[3]OTCHET!I426</f>
        <v>0</v>
      </c>
    </row>
    <row r="60" spans="1:9" ht="15.75">
      <c r="A60" s="690" t="s">
        <v>100</v>
      </c>
      <c r="B60" s="690" t="s">
        <v>35</v>
      </c>
      <c r="C60" s="835"/>
      <c r="D60" s="836">
        <f>[3]OTCHET!D405</f>
        <v>0</v>
      </c>
      <c r="E60" s="836">
        <f t="shared" si="1"/>
        <v>0</v>
      </c>
      <c r="F60" s="837">
        <f>[3]OTCHET!F405</f>
        <v>0</v>
      </c>
      <c r="G60" s="838">
        <f>[3]OTCHET!G405</f>
        <v>0</v>
      </c>
      <c r="H60" s="838">
        <f>[3]OTCHET!H405</f>
        <v>0</v>
      </c>
      <c r="I60" s="839">
        <f>[3]OTCHET!I405</f>
        <v>0</v>
      </c>
    </row>
    <row r="61" spans="1:9" ht="15.75">
      <c r="A61" s="840"/>
      <c r="B61" s="841"/>
      <c r="C61" s="783"/>
      <c r="D61" s="823"/>
      <c r="E61" s="823">
        <f t="shared" si="1"/>
        <v>0</v>
      </c>
      <c r="F61" s="824"/>
      <c r="G61" s="825"/>
      <c r="H61" s="825"/>
      <c r="I61" s="826"/>
    </row>
    <row r="62" spans="1:9" ht="15.75">
      <c r="A62" s="842" t="s">
        <v>101</v>
      </c>
      <c r="B62" s="746" t="s">
        <v>102</v>
      </c>
      <c r="C62" s="842"/>
      <c r="D62" s="747">
        <f>[3]OTCHET!D412</f>
        <v>0</v>
      </c>
      <c r="E62" s="747">
        <f t="shared" si="1"/>
        <v>0</v>
      </c>
      <c r="F62" s="748">
        <f>[3]OTCHET!F412</f>
        <v>0</v>
      </c>
      <c r="G62" s="749">
        <f>[3]OTCHET!G412</f>
        <v>0</v>
      </c>
      <c r="H62" s="749">
        <f>[3]OTCHET!H412</f>
        <v>0</v>
      </c>
      <c r="I62" s="750">
        <f>[3]OTCHET!I412</f>
        <v>0</v>
      </c>
    </row>
    <row r="63" spans="1:9" ht="19.5" thickBot="1">
      <c r="A63" s="843" t="s">
        <v>103</v>
      </c>
      <c r="B63" s="844" t="s">
        <v>104</v>
      </c>
      <c r="C63" s="845"/>
      <c r="D63" s="846">
        <f>+[3]OTCHET!D249</f>
        <v>0</v>
      </c>
      <c r="E63" s="846">
        <f t="shared" si="1"/>
        <v>0</v>
      </c>
      <c r="F63" s="847">
        <f>+[3]OTCHET!F249</f>
        <v>0</v>
      </c>
      <c r="G63" s="848">
        <f>+[3]OTCHET!G249</f>
        <v>0</v>
      </c>
      <c r="H63" s="848">
        <f>+[3]OTCHET!H249</f>
        <v>0</v>
      </c>
      <c r="I63" s="849">
        <f>+[3]OTCHET!I249</f>
        <v>0</v>
      </c>
    </row>
    <row r="64" spans="1:9" ht="19.5" thickTop="1">
      <c r="A64" s="850" t="s">
        <v>105</v>
      </c>
      <c r="B64" s="851"/>
      <c r="C64" s="851"/>
      <c r="D64" s="852">
        <f t="shared" ref="D64:I64" si="6">+D22-D38+D56-D63</f>
        <v>0</v>
      </c>
      <c r="E64" s="852">
        <f t="shared" si="6"/>
        <v>-659</v>
      </c>
      <c r="F64" s="853">
        <f t="shared" si="6"/>
        <v>-659</v>
      </c>
      <c r="G64" s="854">
        <f t="shared" si="6"/>
        <v>0</v>
      </c>
      <c r="H64" s="854">
        <f t="shared" si="6"/>
        <v>0</v>
      </c>
      <c r="I64" s="855">
        <f t="shared" si="6"/>
        <v>0</v>
      </c>
    </row>
    <row r="65" spans="1:9">
      <c r="A65" s="856" t="e">
        <f>+IF(+SUM(D$65:I$65)=0,0,"Контрола: дефицит/излишък = финансиране с обратен знак (V. + VІ. = 0)")</f>
        <v>#VALUE!</v>
      </c>
      <c r="B65" s="857"/>
      <c r="C65" s="857"/>
      <c r="D65" s="858" t="e">
        <f t="shared" ref="D65:I65" si="7">+D$64+D$66</f>
        <v>#VALUE!</v>
      </c>
      <c r="E65" s="858">
        <f t="shared" si="7"/>
        <v>0</v>
      </c>
      <c r="F65" s="859">
        <f t="shared" si="7"/>
        <v>0</v>
      </c>
      <c r="G65" s="859">
        <f t="shared" si="7"/>
        <v>0</v>
      </c>
      <c r="H65" s="859">
        <f t="shared" si="7"/>
        <v>0</v>
      </c>
      <c r="I65" s="860">
        <f t="shared" si="7"/>
        <v>0</v>
      </c>
    </row>
    <row r="66" spans="1:9" ht="19.5" thickBot="1">
      <c r="A66" s="673" t="s">
        <v>106</v>
      </c>
      <c r="B66" s="752" t="s">
        <v>107</v>
      </c>
      <c r="C66" s="752"/>
      <c r="D66" s="861" t="e">
        <f>SUM(+D68+D76+D77+D84+D85+D86+D89+D90+D91+D92+D93+D94+D95)</f>
        <v>#VALUE!</v>
      </c>
      <c r="E66" s="861">
        <f>SUM(+E68+E76+E77+E84+E85+E86+E89+E90+E91+E92+E93+E94+E95)</f>
        <v>659</v>
      </c>
      <c r="F66" s="862">
        <f t="shared" ref="F66:I66" si="8">SUM(+F68+F76+F77+F84+F85+F86+F89+F90+F91+F92+F93+F94+F95)</f>
        <v>659</v>
      </c>
      <c r="G66" s="863">
        <f>SUM(+G68+G76+G77+G84+G85+G86+G89+G90+G91+G92+G93+G94+G95)</f>
        <v>0</v>
      </c>
      <c r="H66" s="863">
        <f>SUM(+H68+H76+H77+H84+H85+H86+H89+H90+H91+H92+H93+H94+H95)</f>
        <v>0</v>
      </c>
      <c r="I66" s="864">
        <f>SUM(+I68+I76+I77+I84+I85+I86+I89+I90+I91+I92+I93+I94+I95)</f>
        <v>0</v>
      </c>
    </row>
    <row r="67" spans="1:9" ht="16.5" thickTop="1">
      <c r="A67" s="865"/>
      <c r="B67" s="865"/>
      <c r="C67" s="865"/>
      <c r="D67" s="866"/>
      <c r="E67" s="867">
        <f t="shared" si="1"/>
        <v>0</v>
      </c>
      <c r="F67" s="868"/>
      <c r="G67" s="869"/>
      <c r="H67" s="869"/>
      <c r="I67" s="870"/>
    </row>
    <row r="68" spans="1:9" ht="15.75">
      <c r="A68" s="789" t="s">
        <v>108</v>
      </c>
      <c r="B68" s="685" t="s">
        <v>109</v>
      </c>
      <c r="C68" s="789"/>
      <c r="D68" s="831" t="e">
        <f>SUM(D69:D75)</f>
        <v>#VALUE!</v>
      </c>
      <c r="E68" s="831">
        <f>SUM(E69:E75)</f>
        <v>0</v>
      </c>
      <c r="F68" s="832">
        <f t="shared" ref="F68:I68" si="9">SUM(F69:F75)</f>
        <v>0</v>
      </c>
      <c r="G68" s="833">
        <f>SUM(G69:G75)</f>
        <v>0</v>
      </c>
      <c r="H68" s="833">
        <f>SUM(H69:H75)</f>
        <v>0</v>
      </c>
      <c r="I68" s="834">
        <f>SUM(I69:I75)</f>
        <v>0</v>
      </c>
    </row>
    <row r="69" spans="1:9" ht="15.75">
      <c r="A69" s="741" t="s">
        <v>110</v>
      </c>
      <c r="B69" s="741" t="s">
        <v>111</v>
      </c>
      <c r="C69" s="741"/>
      <c r="D69" s="742" t="e">
        <f>+[3]OTCHET!D482+[3]OTCHET!D483+[3]OTCHET!D486+[3]OTCHET!D487+[3]OTCHET!D490+[3]OTCHET!D491+[3]OTCHET!D495</f>
        <v>#VALUE!</v>
      </c>
      <c r="E69" s="742">
        <f t="shared" si="1"/>
        <v>0</v>
      </c>
      <c r="F69" s="743">
        <f>+[3]OTCHET!F482+[3]OTCHET!F483+[3]OTCHET!F486+[3]OTCHET!F487+[3]OTCHET!F490+[3]OTCHET!F491+[3]OTCHET!F495</f>
        <v>0</v>
      </c>
      <c r="G69" s="744">
        <f>+[3]OTCHET!G482+[3]OTCHET!G483+[3]OTCHET!G486+[3]OTCHET!G487+[3]OTCHET!G490+[3]OTCHET!G491+[3]OTCHET!G495</f>
        <v>0</v>
      </c>
      <c r="H69" s="744">
        <f>+[3]OTCHET!H482+[3]OTCHET!H483+[3]OTCHET!H486+[3]OTCHET!H487+[3]OTCHET!H490+[3]OTCHET!H491+[3]OTCHET!H495</f>
        <v>0</v>
      </c>
      <c r="I69" s="745">
        <f>+[3]OTCHET!I482+[3]OTCHET!I483+[3]OTCHET!I486+[3]OTCHET!I487+[3]OTCHET!I490+[3]OTCHET!I491+[3]OTCHET!I495</f>
        <v>0</v>
      </c>
    </row>
    <row r="70" spans="1:9" ht="15.75">
      <c r="A70" s="796" t="s">
        <v>112</v>
      </c>
      <c r="B70" s="796" t="s">
        <v>113</v>
      </c>
      <c r="C70" s="796"/>
      <c r="D70" s="827" t="e">
        <f>+[3]OTCHET!D484+[3]OTCHET!D485+[3]OTCHET!D488+[3]OTCHET!D489+[3]OTCHET!D492+[3]OTCHET!D493+[3]OTCHET!D494+[3]OTCHET!D496</f>
        <v>#VALUE!</v>
      </c>
      <c r="E70" s="827">
        <f t="shared" si="1"/>
        <v>0</v>
      </c>
      <c r="F70" s="828">
        <f>+[3]OTCHET!F484+[3]OTCHET!F485+[3]OTCHET!F488+[3]OTCHET!F489+[3]OTCHET!F492+[3]OTCHET!F493+[3]OTCHET!F494+[3]OTCHET!F496</f>
        <v>0</v>
      </c>
      <c r="G70" s="829">
        <f>+[3]OTCHET!G484+[3]OTCHET!G485+[3]OTCHET!G488+[3]OTCHET!G489+[3]OTCHET!G492+[3]OTCHET!G493+[3]OTCHET!G494+[3]OTCHET!G496</f>
        <v>0</v>
      </c>
      <c r="H70" s="829">
        <f>+[3]OTCHET!H484+[3]OTCHET!H485+[3]OTCHET!H488+[3]OTCHET!H489+[3]OTCHET!H492+[3]OTCHET!H493+[3]OTCHET!H494+[3]OTCHET!H496</f>
        <v>0</v>
      </c>
      <c r="I70" s="830">
        <f>+[3]OTCHET!I484+[3]OTCHET!I485+[3]OTCHET!I488+[3]OTCHET!I489+[3]OTCHET!I492+[3]OTCHET!I493+[3]OTCHET!I494+[3]OTCHET!I496</f>
        <v>0</v>
      </c>
    </row>
    <row r="71" spans="1:9" ht="15.75">
      <c r="A71" s="796" t="s">
        <v>114</v>
      </c>
      <c r="B71" s="796" t="s">
        <v>115</v>
      </c>
      <c r="C71" s="796"/>
      <c r="D71" s="827">
        <f>+[3]OTCHET!D497</f>
        <v>0</v>
      </c>
      <c r="E71" s="827">
        <f t="shared" si="1"/>
        <v>0</v>
      </c>
      <c r="F71" s="828">
        <f>+[3]OTCHET!F497</f>
        <v>0</v>
      </c>
      <c r="G71" s="829">
        <f>+[3]OTCHET!G497</f>
        <v>0</v>
      </c>
      <c r="H71" s="829">
        <f>+[3]OTCHET!H497</f>
        <v>0</v>
      </c>
      <c r="I71" s="830">
        <f>+[3]OTCHET!I497</f>
        <v>0</v>
      </c>
    </row>
    <row r="72" spans="1:9" ht="15.75">
      <c r="A72" s="796" t="s">
        <v>116</v>
      </c>
      <c r="B72" s="796" t="s">
        <v>117</v>
      </c>
      <c r="C72" s="796"/>
      <c r="D72" s="827">
        <f>+[3]OTCHET!D502</f>
        <v>0</v>
      </c>
      <c r="E72" s="827">
        <f t="shared" si="1"/>
        <v>0</v>
      </c>
      <c r="F72" s="828">
        <f>+[3]OTCHET!F502</f>
        <v>0</v>
      </c>
      <c r="G72" s="829">
        <f>+[3]OTCHET!G502</f>
        <v>0</v>
      </c>
      <c r="H72" s="829">
        <f>+[3]OTCHET!H502</f>
        <v>0</v>
      </c>
      <c r="I72" s="830">
        <f>+[3]OTCHET!I502</f>
        <v>0</v>
      </c>
    </row>
    <row r="73" spans="1:9" ht="15.75">
      <c r="A73" s="796" t="s">
        <v>118</v>
      </c>
      <c r="B73" s="796" t="s">
        <v>119</v>
      </c>
      <c r="C73" s="796"/>
      <c r="D73" s="827" t="str">
        <f>+[3]OTCHET!D542</f>
        <v>с чуждестранни ценни книжа и финасови активи (+/-)</v>
      </c>
      <c r="E73" s="827">
        <f t="shared" si="1"/>
        <v>0</v>
      </c>
      <c r="F73" s="828">
        <f>+[3]OTCHET!F542</f>
        <v>0</v>
      </c>
      <c r="G73" s="829">
        <f>+[3]OTCHET!G542</f>
        <v>0</v>
      </c>
      <c r="H73" s="829">
        <f>+[3]OTCHET!H542</f>
        <v>0</v>
      </c>
      <c r="I73" s="830">
        <f>+[3]OTCHET!I542</f>
        <v>0</v>
      </c>
    </row>
    <row r="74" spans="1:9" ht="15.75">
      <c r="A74" s="871" t="s">
        <v>120</v>
      </c>
      <c r="B74" s="871" t="s">
        <v>121</v>
      </c>
      <c r="C74" s="871"/>
      <c r="D74" s="827" t="e">
        <f>+[3]OTCHET!D581+[3]OTCHET!D582</f>
        <v>#VALUE!</v>
      </c>
      <c r="E74" s="827">
        <f t="shared" si="1"/>
        <v>0</v>
      </c>
      <c r="F74" s="828">
        <f>+[3]OTCHET!F581+[3]OTCHET!F582</f>
        <v>0</v>
      </c>
      <c r="G74" s="829">
        <f>+[3]OTCHET!G581+[3]OTCHET!G582</f>
        <v>0</v>
      </c>
      <c r="H74" s="829">
        <f>+[3]OTCHET!H581+[3]OTCHET!H582</f>
        <v>0</v>
      </c>
      <c r="I74" s="830">
        <f>+[3]OTCHET!I581+[3]OTCHET!I582</f>
        <v>0</v>
      </c>
    </row>
    <row r="75" spans="1:9" ht="15.75">
      <c r="A75" s="872" t="s">
        <v>122</v>
      </c>
      <c r="B75" s="872" t="s">
        <v>123</v>
      </c>
      <c r="C75" s="872"/>
      <c r="D75" s="747" t="e">
        <f>+[3]OTCHET!D583+[3]OTCHET!D584+[3]OTCHET!D585</f>
        <v>#VALUE!</v>
      </c>
      <c r="E75" s="747">
        <f t="shared" si="1"/>
        <v>0</v>
      </c>
      <c r="F75" s="748">
        <f>+[3]OTCHET!F583+[3]OTCHET!F584+[3]OTCHET!F585</f>
        <v>0</v>
      </c>
      <c r="G75" s="749">
        <f>+[3]OTCHET!G583+[3]OTCHET!G584+[3]OTCHET!G585</f>
        <v>0</v>
      </c>
      <c r="H75" s="749">
        <f>+[3]OTCHET!H583+[3]OTCHET!H584+[3]OTCHET!H585</f>
        <v>0</v>
      </c>
      <c r="I75" s="750">
        <f>+[3]OTCHET!I583+[3]OTCHET!I584+[3]OTCHET!I585</f>
        <v>0</v>
      </c>
    </row>
    <row r="76" spans="1:9" ht="15.75">
      <c r="A76" s="783" t="s">
        <v>124</v>
      </c>
      <c r="B76" s="784" t="s">
        <v>125</v>
      </c>
      <c r="C76" s="783"/>
      <c r="D76" s="823">
        <f>[3]OTCHET!D461</f>
        <v>0</v>
      </c>
      <c r="E76" s="823">
        <f t="shared" si="1"/>
        <v>0</v>
      </c>
      <c r="F76" s="824">
        <f>[3]OTCHET!F461</f>
        <v>0</v>
      </c>
      <c r="G76" s="825">
        <f>[3]OTCHET!G461</f>
        <v>0</v>
      </c>
      <c r="H76" s="825">
        <f>[3]OTCHET!H461</f>
        <v>0</v>
      </c>
      <c r="I76" s="826">
        <f>[3]OTCHET!I461</f>
        <v>0</v>
      </c>
    </row>
    <row r="77" spans="1:9" ht="15.75">
      <c r="A77" s="789" t="s">
        <v>126</v>
      </c>
      <c r="B77" s="685" t="s">
        <v>127</v>
      </c>
      <c r="C77" s="789"/>
      <c r="D77" s="831" t="e">
        <f>SUM(D78:D83)</f>
        <v>#VALUE!</v>
      </c>
      <c r="E77" s="831">
        <f>SUM(E78:E83)</f>
        <v>0</v>
      </c>
      <c r="F77" s="832">
        <f t="shared" ref="F77:I77" si="10">SUM(F78:F83)</f>
        <v>0</v>
      </c>
      <c r="G77" s="833">
        <f>SUM(G78:G83)</f>
        <v>0</v>
      </c>
      <c r="H77" s="833">
        <f>SUM(H78:H83)</f>
        <v>0</v>
      </c>
      <c r="I77" s="834">
        <f>SUM(I78:I83)</f>
        <v>0</v>
      </c>
    </row>
    <row r="78" spans="1:9" ht="15.75">
      <c r="A78" s="741" t="s">
        <v>128</v>
      </c>
      <c r="B78" s="741" t="s">
        <v>129</v>
      </c>
      <c r="C78" s="741"/>
      <c r="D78" s="742" t="e">
        <f>+[3]OTCHET!D466+[3]OTCHET!D469</f>
        <v>#VALUE!</v>
      </c>
      <c r="E78" s="742">
        <f t="shared" si="1"/>
        <v>0</v>
      </c>
      <c r="F78" s="743">
        <f>+[3]OTCHET!F466+[3]OTCHET!F469</f>
        <v>0</v>
      </c>
      <c r="G78" s="744">
        <f>+[3]OTCHET!G466+[3]OTCHET!G469</f>
        <v>0</v>
      </c>
      <c r="H78" s="744">
        <f>+[3]OTCHET!H466+[3]OTCHET!H469</f>
        <v>0</v>
      </c>
      <c r="I78" s="745">
        <f>+[3]OTCHET!I466+[3]OTCHET!I469</f>
        <v>0</v>
      </c>
    </row>
    <row r="79" spans="1:9" ht="15.75">
      <c r="A79" s="796" t="s">
        <v>130</v>
      </c>
      <c r="B79" s="796" t="s">
        <v>131</v>
      </c>
      <c r="C79" s="796"/>
      <c r="D79" s="827" t="e">
        <f>+[3]OTCHET!D467+[3]OTCHET!D470</f>
        <v>#VALUE!</v>
      </c>
      <c r="E79" s="827">
        <f t="shared" si="1"/>
        <v>0</v>
      </c>
      <c r="F79" s="828">
        <f>+[3]OTCHET!F467+[3]OTCHET!F470</f>
        <v>0</v>
      </c>
      <c r="G79" s="829">
        <f>+[3]OTCHET!G467+[3]OTCHET!G470</f>
        <v>0</v>
      </c>
      <c r="H79" s="829">
        <f>+[3]OTCHET!H467+[3]OTCHET!H470</f>
        <v>0</v>
      </c>
      <c r="I79" s="830">
        <f>+[3]OTCHET!I467+[3]OTCHET!I470</f>
        <v>0</v>
      </c>
    </row>
    <row r="80" spans="1:9" ht="15.75">
      <c r="A80" s="796" t="s">
        <v>132</v>
      </c>
      <c r="B80" s="796" t="s">
        <v>133</v>
      </c>
      <c r="C80" s="796"/>
      <c r="D80" s="827">
        <f>[3]OTCHET!D471</f>
        <v>0</v>
      </c>
      <c r="E80" s="827">
        <f t="shared" si="1"/>
        <v>0</v>
      </c>
      <c r="F80" s="828">
        <f>[3]OTCHET!F471</f>
        <v>0</v>
      </c>
      <c r="G80" s="829">
        <f>[3]OTCHET!G471</f>
        <v>0</v>
      </c>
      <c r="H80" s="829">
        <f>[3]OTCHET!H471</f>
        <v>0</v>
      </c>
      <c r="I80" s="830">
        <f>[3]OTCHET!I471</f>
        <v>0</v>
      </c>
    </row>
    <row r="81" spans="1:9" ht="15.75">
      <c r="A81" s="796"/>
      <c r="B81" s="796"/>
      <c r="C81" s="796"/>
      <c r="D81" s="827"/>
      <c r="E81" s="827">
        <f t="shared" si="1"/>
        <v>0</v>
      </c>
      <c r="F81" s="828"/>
      <c r="G81" s="829"/>
      <c r="H81" s="829"/>
      <c r="I81" s="830"/>
    </row>
    <row r="82" spans="1:9" ht="15.75">
      <c r="A82" s="796" t="s">
        <v>134</v>
      </c>
      <c r="B82" s="796" t="s">
        <v>135</v>
      </c>
      <c r="C82" s="796"/>
      <c r="D82" s="827" t="str">
        <f>+[3]OTCHET!D479</f>
        <v>предоставени заеми на крайни бенефициенти (-)</v>
      </c>
      <c r="E82" s="827">
        <f t="shared" si="1"/>
        <v>0</v>
      </c>
      <c r="F82" s="828">
        <f>+[3]OTCHET!F479</f>
        <v>0</v>
      </c>
      <c r="G82" s="829">
        <f>+[3]OTCHET!G479</f>
        <v>0</v>
      </c>
      <c r="H82" s="829">
        <f>+[3]OTCHET!H479</f>
        <v>0</v>
      </c>
      <c r="I82" s="830">
        <f>+[3]OTCHET!I479</f>
        <v>0</v>
      </c>
    </row>
    <row r="83" spans="1:9" ht="15.75">
      <c r="A83" s="746" t="s">
        <v>136</v>
      </c>
      <c r="B83" s="746" t="s">
        <v>137</v>
      </c>
      <c r="C83" s="746"/>
      <c r="D83" s="747" t="str">
        <f>+[3]OTCHET!D480</f>
        <v>възстановени суми по предоставени заеми на крайни бенефиценти (+)</v>
      </c>
      <c r="E83" s="747">
        <f t="shared" si="1"/>
        <v>0</v>
      </c>
      <c r="F83" s="748">
        <f>+[3]OTCHET!F480</f>
        <v>0</v>
      </c>
      <c r="G83" s="749">
        <f>+[3]OTCHET!G480</f>
        <v>0</v>
      </c>
      <c r="H83" s="749">
        <f>+[3]OTCHET!H480</f>
        <v>0</v>
      </c>
      <c r="I83" s="750">
        <f>+[3]OTCHET!I480</f>
        <v>0</v>
      </c>
    </row>
    <row r="84" spans="1:9" ht="15.75">
      <c r="A84" s="783" t="s">
        <v>138</v>
      </c>
      <c r="B84" s="784" t="s">
        <v>139</v>
      </c>
      <c r="C84" s="783"/>
      <c r="D84" s="823">
        <f>[3]OTCHET!D535</f>
        <v>0</v>
      </c>
      <c r="E84" s="823">
        <f t="shared" si="1"/>
        <v>0</v>
      </c>
      <c r="F84" s="824">
        <f>[3]OTCHET!F535</f>
        <v>0</v>
      </c>
      <c r="G84" s="825">
        <f>[3]OTCHET!G535</f>
        <v>0</v>
      </c>
      <c r="H84" s="825">
        <f>[3]OTCHET!H535</f>
        <v>0</v>
      </c>
      <c r="I84" s="826">
        <f>[3]OTCHET!I535</f>
        <v>0</v>
      </c>
    </row>
    <row r="85" spans="1:9" ht="15.75">
      <c r="A85" s="797" t="s">
        <v>140</v>
      </c>
      <c r="B85" s="796" t="s">
        <v>141</v>
      </c>
      <c r="C85" s="797"/>
      <c r="D85" s="827">
        <f>[3]OTCHET!D536</f>
        <v>0</v>
      </c>
      <c r="E85" s="827">
        <f t="shared" si="1"/>
        <v>0</v>
      </c>
      <c r="F85" s="828">
        <f>[3]OTCHET!F536</f>
        <v>0</v>
      </c>
      <c r="G85" s="829">
        <f>[3]OTCHET!G536</f>
        <v>0</v>
      </c>
      <c r="H85" s="829">
        <f>[3]OTCHET!H536</f>
        <v>0</v>
      </c>
      <c r="I85" s="830">
        <f>[3]OTCHET!I536</f>
        <v>0</v>
      </c>
    </row>
    <row r="86" spans="1:9" ht="15.75">
      <c r="A86" s="789" t="s">
        <v>142</v>
      </c>
      <c r="B86" s="685" t="s">
        <v>143</v>
      </c>
      <c r="C86" s="789"/>
      <c r="D86" s="831" t="e">
        <f>+D87+D88</f>
        <v>#VALUE!</v>
      </c>
      <c r="E86" s="831">
        <f>+E87+E88</f>
        <v>0</v>
      </c>
      <c r="F86" s="832">
        <f t="shared" ref="F86:I86" si="11">+F87+F88</f>
        <v>0</v>
      </c>
      <c r="G86" s="833">
        <f>+G87+G88</f>
        <v>0</v>
      </c>
      <c r="H86" s="833">
        <f>+H87+H88</f>
        <v>0</v>
      </c>
      <c r="I86" s="834">
        <f>+I87+I88</f>
        <v>0</v>
      </c>
    </row>
    <row r="87" spans="1:9" ht="15.75">
      <c r="A87" s="741" t="s">
        <v>144</v>
      </c>
      <c r="B87" s="741" t="s">
        <v>145</v>
      </c>
      <c r="C87" s="873"/>
      <c r="D87" s="742" t="e">
        <f>+[3]OTCHET!D503+[3]OTCHET!D512+[3]OTCHET!D516+[3]OTCHET!D543</f>
        <v>#VALUE!</v>
      </c>
      <c r="E87" s="742">
        <f t="shared" si="1"/>
        <v>0</v>
      </c>
      <c r="F87" s="743">
        <f>+[3]OTCHET!F503+[3]OTCHET!F512+[3]OTCHET!F516+[3]OTCHET!F543</f>
        <v>0</v>
      </c>
      <c r="G87" s="744">
        <f>+[3]OTCHET!G503+[3]OTCHET!G512+[3]OTCHET!G516+[3]OTCHET!G543</f>
        <v>0</v>
      </c>
      <c r="H87" s="744">
        <f>+[3]OTCHET!H503+[3]OTCHET!H512+[3]OTCHET!H516+[3]OTCHET!H543</f>
        <v>0</v>
      </c>
      <c r="I87" s="745">
        <f>+[3]OTCHET!I503+[3]OTCHET!I512+[3]OTCHET!I516+[3]OTCHET!I543</f>
        <v>0</v>
      </c>
    </row>
    <row r="88" spans="1:9" ht="15.75">
      <c r="A88" s="746" t="s">
        <v>146</v>
      </c>
      <c r="B88" s="746" t="s">
        <v>147</v>
      </c>
      <c r="C88" s="874"/>
      <c r="D88" s="747">
        <f>+[3]OTCHET!D521+[3]OTCHET!D524+[3]OTCHET!D544</f>
        <v>0</v>
      </c>
      <c r="E88" s="747">
        <f t="shared" si="1"/>
        <v>0</v>
      </c>
      <c r="F88" s="748">
        <f>+[3]OTCHET!F521+[3]OTCHET!F524+[3]OTCHET!F544</f>
        <v>0</v>
      </c>
      <c r="G88" s="749">
        <f>+[3]OTCHET!G521+[3]OTCHET!G524+[3]OTCHET!G544</f>
        <v>0</v>
      </c>
      <c r="H88" s="749">
        <f>+[3]OTCHET!H521+[3]OTCHET!H524+[3]OTCHET!H544</f>
        <v>0</v>
      </c>
      <c r="I88" s="750">
        <f>+[3]OTCHET!I521+[3]OTCHET!I524+[3]OTCHET!I544</f>
        <v>0</v>
      </c>
    </row>
    <row r="89" spans="1:9" ht="15.75">
      <c r="A89" s="783" t="s">
        <v>148</v>
      </c>
      <c r="B89" s="784" t="s">
        <v>149</v>
      </c>
      <c r="C89" s="875"/>
      <c r="D89" s="823">
        <f>[3]OTCHET!D531</f>
        <v>0</v>
      </c>
      <c r="E89" s="823">
        <f t="shared" ref="E89:E96" si="12">+F89+G89+H89+I89</f>
        <v>659</v>
      </c>
      <c r="F89" s="824">
        <f>[3]OTCHET!F531</f>
        <v>659</v>
      </c>
      <c r="G89" s="825">
        <f>[3]OTCHET!G531</f>
        <v>0</v>
      </c>
      <c r="H89" s="825">
        <f>[3]OTCHET!H531</f>
        <v>0</v>
      </c>
      <c r="I89" s="826">
        <f>[3]OTCHET!I531</f>
        <v>0</v>
      </c>
    </row>
    <row r="90" spans="1:9" ht="15.75">
      <c r="A90" s="797" t="s">
        <v>150</v>
      </c>
      <c r="B90" s="796" t="s">
        <v>151</v>
      </c>
      <c r="C90" s="797"/>
      <c r="D90" s="827" t="e">
        <f>+[3]OTCHET!D567+[3]OTCHET!D568+[3]OTCHET!D569+[3]OTCHET!D570+[3]OTCHET!D571+[3]OTCHET!D572</f>
        <v>#VALUE!</v>
      </c>
      <c r="E90" s="827">
        <f t="shared" si="12"/>
        <v>0</v>
      </c>
      <c r="F90" s="828">
        <f>+[3]OTCHET!F567+[3]OTCHET!F568+[3]OTCHET!F569+[3]OTCHET!F570+[3]OTCHET!F571+[3]OTCHET!F572</f>
        <v>0</v>
      </c>
      <c r="G90" s="829">
        <f>+[3]OTCHET!G567+[3]OTCHET!G568+[3]OTCHET!G569+[3]OTCHET!G570+[3]OTCHET!G571+[3]OTCHET!G572</f>
        <v>0</v>
      </c>
      <c r="H90" s="829">
        <f>+[3]OTCHET!H567+[3]OTCHET!H568+[3]OTCHET!H569+[3]OTCHET!H570+[3]OTCHET!H571+[3]OTCHET!H572</f>
        <v>0</v>
      </c>
      <c r="I90" s="830">
        <f>+[3]OTCHET!I567+[3]OTCHET!I568+[3]OTCHET!I569+[3]OTCHET!I570+[3]OTCHET!I571+[3]OTCHET!I572</f>
        <v>0</v>
      </c>
    </row>
    <row r="91" spans="1:9" ht="15.75">
      <c r="A91" s="871" t="s">
        <v>152</v>
      </c>
      <c r="B91" s="871" t="s">
        <v>153</v>
      </c>
      <c r="C91" s="871"/>
      <c r="D91" s="724" t="e">
        <f>+[3]OTCHET!D573+[3]OTCHET!D574+[3]OTCHET!D575+[3]OTCHET!D576+[3]OTCHET!D577+[3]OTCHET!D578+[3]OTCHET!D579</f>
        <v>#VALUE!</v>
      </c>
      <c r="E91" s="724">
        <f t="shared" si="12"/>
        <v>0</v>
      </c>
      <c r="F91" s="725">
        <f>+[3]OTCHET!F573+[3]OTCHET!F574+[3]OTCHET!F575+[3]OTCHET!F576+[3]OTCHET!F577+[3]OTCHET!F578+[3]OTCHET!F579</f>
        <v>0</v>
      </c>
      <c r="G91" s="726">
        <f>+[3]OTCHET!G573+[3]OTCHET!G574+[3]OTCHET!G575+[3]OTCHET!G576+[3]OTCHET!G577+[3]OTCHET!G578+[3]OTCHET!G579</f>
        <v>0</v>
      </c>
      <c r="H91" s="726">
        <f>+[3]OTCHET!H573+[3]OTCHET!H574+[3]OTCHET!H575+[3]OTCHET!H576+[3]OTCHET!H577+[3]OTCHET!H578+[3]OTCHET!H579</f>
        <v>0</v>
      </c>
      <c r="I91" s="727">
        <f>+[3]OTCHET!I573+[3]OTCHET!I574+[3]OTCHET!I575+[3]OTCHET!I576+[3]OTCHET!I577+[3]OTCHET!I578+[3]OTCHET!I579</f>
        <v>0</v>
      </c>
    </row>
    <row r="92" spans="1:9" ht="15.75">
      <c r="A92" s="796" t="s">
        <v>154</v>
      </c>
      <c r="B92" s="796" t="s">
        <v>155</v>
      </c>
      <c r="C92" s="871"/>
      <c r="D92" s="724" t="str">
        <f>+[3]OTCHET!D580</f>
        <v xml:space="preserve"> преоценка на валутни наличности (нереализирани курсови разлики) по сметки и средства в страната  (+/-)</v>
      </c>
      <c r="E92" s="724">
        <f t="shared" si="12"/>
        <v>0</v>
      </c>
      <c r="F92" s="725">
        <f>+[3]OTCHET!F580</f>
        <v>0</v>
      </c>
      <c r="G92" s="726">
        <f>+[3]OTCHET!G580</f>
        <v>0</v>
      </c>
      <c r="H92" s="726">
        <f>+[3]OTCHET!H580</f>
        <v>0</v>
      </c>
      <c r="I92" s="727">
        <f>+[3]OTCHET!I580</f>
        <v>0</v>
      </c>
    </row>
    <row r="93" spans="1:9" ht="15.75">
      <c r="A93" s="796" t="s">
        <v>156</v>
      </c>
      <c r="B93" s="796" t="s">
        <v>157</v>
      </c>
      <c r="C93" s="796"/>
      <c r="D93" s="724" t="e">
        <f>+[3]OTCHET!D587+[3]OTCHET!D588</f>
        <v>#VALUE!</v>
      </c>
      <c r="E93" s="724">
        <f t="shared" si="12"/>
        <v>0</v>
      </c>
      <c r="F93" s="725">
        <f>+[3]OTCHET!F587+[3]OTCHET!F588</f>
        <v>0</v>
      </c>
      <c r="G93" s="726">
        <f>+[3]OTCHET!G587+[3]OTCHET!G588</f>
        <v>0</v>
      </c>
      <c r="H93" s="726">
        <f>+[3]OTCHET!H587+[3]OTCHET!H588</f>
        <v>0</v>
      </c>
      <c r="I93" s="727">
        <f>+[3]OTCHET!I587+[3]OTCHET!I588</f>
        <v>0</v>
      </c>
    </row>
    <row r="94" spans="1:9" ht="15.75">
      <c r="A94" s="796" t="s">
        <v>158</v>
      </c>
      <c r="B94" s="871" t="s">
        <v>159</v>
      </c>
      <c r="C94" s="796"/>
      <c r="D94" s="724" t="e">
        <f>+[3]OTCHET!D589+[3]OTCHET!D590</f>
        <v>#VALUE!</v>
      </c>
      <c r="E94" s="724">
        <f t="shared" si="12"/>
        <v>0</v>
      </c>
      <c r="F94" s="725">
        <f>+[3]OTCHET!F589+[3]OTCHET!F590</f>
        <v>0</v>
      </c>
      <c r="G94" s="726">
        <f>+[3]OTCHET!G589+[3]OTCHET!G590</f>
        <v>0</v>
      </c>
      <c r="H94" s="726">
        <f>+[3]OTCHET!H589+[3]OTCHET!H590</f>
        <v>0</v>
      </c>
      <c r="I94" s="727">
        <f>+[3]OTCHET!I589+[3]OTCHET!I590</f>
        <v>0</v>
      </c>
    </row>
    <row r="95" spans="1:9" ht="15.75">
      <c r="A95" s="685" t="s">
        <v>160</v>
      </c>
      <c r="B95" s="685" t="s">
        <v>161</v>
      </c>
      <c r="C95" s="685"/>
      <c r="D95" s="686">
        <f>[3]OTCHET!D591</f>
        <v>0</v>
      </c>
      <c r="E95" s="686">
        <f t="shared" si="12"/>
        <v>0</v>
      </c>
      <c r="F95" s="687">
        <f>[3]OTCHET!F591</f>
        <v>0</v>
      </c>
      <c r="G95" s="688">
        <f>[3]OTCHET!G591</f>
        <v>0</v>
      </c>
      <c r="H95" s="688">
        <f>[3]OTCHET!H591</f>
        <v>0</v>
      </c>
      <c r="I95" s="689">
        <f>[3]OTCHET!I591</f>
        <v>0</v>
      </c>
    </row>
    <row r="96" spans="1:9" ht="16.5" thickBot="1">
      <c r="A96" s="876" t="s">
        <v>162</v>
      </c>
      <c r="B96" s="876" t="s">
        <v>163</v>
      </c>
      <c r="C96" s="876"/>
      <c r="D96" s="877" t="str">
        <f>+[3]OTCHET!D594</f>
        <v>покупко-продажба на валута (+/-)</v>
      </c>
      <c r="E96" s="877">
        <f t="shared" si="12"/>
        <v>0</v>
      </c>
      <c r="F96" s="878">
        <f>+[3]OTCHET!F594</f>
        <v>0</v>
      </c>
      <c r="G96" s="879">
        <f>+[3]OTCHET!G594</f>
        <v>0</v>
      </c>
      <c r="H96" s="879">
        <f>+[3]OTCHET!H594</f>
        <v>0</v>
      </c>
      <c r="I96" s="880">
        <f>+[3]OTCHET!I594</f>
        <v>0</v>
      </c>
    </row>
    <row r="97" spans="1:9" ht="15.75">
      <c r="A97" s="881" t="e">
        <f>+IF(+SUM(D$65:I$65)=0,0,"Контрола: дефицит/излишък = финансиране с обратен знак (V. + VІ. = 0)")</f>
        <v>#VALUE!</v>
      </c>
      <c r="B97" s="882"/>
      <c r="C97" s="882"/>
      <c r="D97" s="883" t="e">
        <f t="shared" ref="D97:I97" si="13">+D$64+D$66</f>
        <v>#VALUE!</v>
      </c>
      <c r="E97" s="883">
        <f t="shared" si="13"/>
        <v>0</v>
      </c>
      <c r="F97" s="884">
        <f t="shared" si="13"/>
        <v>0</v>
      </c>
      <c r="G97" s="884">
        <f t="shared" si="13"/>
        <v>0</v>
      </c>
      <c r="H97" s="884">
        <f t="shared" si="13"/>
        <v>0</v>
      </c>
      <c r="I97" s="884">
        <f t="shared" si="13"/>
        <v>0</v>
      </c>
    </row>
    <row r="98" spans="1:9" ht="15.75">
      <c r="A98" s="885"/>
      <c r="B98" s="885"/>
      <c r="C98" s="885"/>
      <c r="D98" s="886"/>
      <c r="E98" s="887"/>
      <c r="F98" s="888"/>
      <c r="G98" s="607"/>
      <c r="H98" s="607"/>
    </row>
    <row r="99" spans="1:9" ht="15.75">
      <c r="A99" s="268" t="s">
        <v>164</v>
      </c>
      <c r="B99" s="25"/>
      <c r="C99" s="25"/>
      <c r="D99" s="250"/>
      <c r="E99" s="2"/>
      <c r="F99" s="269" t="s">
        <v>165</v>
      </c>
      <c r="G99" s="269" t="s">
        <v>165</v>
      </c>
      <c r="H99" s="270"/>
      <c r="I99" s="289">
        <v>43866</v>
      </c>
    </row>
    <row r="100" spans="1:9" ht="15.75">
      <c r="A100" s="251" t="s">
        <v>166</v>
      </c>
      <c r="B100" s="271"/>
      <c r="C100" s="271"/>
      <c r="D100" s="272"/>
      <c r="E100" s="272"/>
      <c r="F100" s="328" t="s">
        <v>167</v>
      </c>
      <c r="G100" s="328"/>
      <c r="H100" s="273"/>
      <c r="I100" s="252" t="s">
        <v>168</v>
      </c>
    </row>
    <row r="101" spans="1:9" ht="15.75">
      <c r="A101" s="247" t="s">
        <v>169</v>
      </c>
      <c r="B101" s="29"/>
      <c r="C101" s="29"/>
      <c r="D101" s="285"/>
      <c r="E101" s="274"/>
      <c r="F101" s="19"/>
      <c r="G101" s="19"/>
      <c r="H101" s="19"/>
      <c r="I101" s="19"/>
    </row>
    <row r="102" spans="1:9" ht="15.75">
      <c r="A102" s="270"/>
      <c r="B102" s="27"/>
      <c r="C102" s="25"/>
      <c r="D102" s="327" t="s">
        <v>170</v>
      </c>
      <c r="E102" s="327"/>
      <c r="F102" s="19"/>
      <c r="G102" s="19"/>
      <c r="H102" s="19"/>
      <c r="I102" s="19"/>
    </row>
    <row r="103" spans="1:9">
      <c r="A103" s="29"/>
      <c r="B103" s="1"/>
      <c r="C103" s="1"/>
      <c r="D103" s="19"/>
      <c r="E103" s="19"/>
      <c r="F103" s="19"/>
      <c r="G103" s="19"/>
      <c r="H103" s="19"/>
      <c r="I103" s="19"/>
    </row>
    <row r="104" spans="1:9">
      <c r="A104" s="1"/>
      <c r="B104" s="1"/>
      <c r="C104" s="1"/>
      <c r="D104" s="19"/>
      <c r="E104" s="19"/>
      <c r="F104" s="19"/>
      <c r="G104" s="19"/>
      <c r="H104" s="19"/>
      <c r="I104" s="19"/>
    </row>
    <row r="105" spans="1:9" ht="15.75">
      <c r="A105" s="248" t="s">
        <v>171</v>
      </c>
      <c r="B105" s="25"/>
      <c r="C105" s="25"/>
      <c r="D105" s="274"/>
      <c r="E105" s="274"/>
      <c r="F105" s="19"/>
      <c r="G105" s="248" t="s">
        <v>172</v>
      </c>
      <c r="H105" s="286"/>
      <c r="I105" s="275"/>
    </row>
    <row r="106" spans="1:9" ht="15.75">
      <c r="A106" s="1"/>
      <c r="B106" s="1"/>
      <c r="C106" s="1"/>
      <c r="D106" s="327" t="s">
        <v>170</v>
      </c>
      <c r="E106" s="327"/>
      <c r="F106" s="276"/>
      <c r="G106" s="19"/>
      <c r="H106" s="327" t="s">
        <v>173</v>
      </c>
      <c r="I106" s="327"/>
    </row>
    <row r="107" spans="1:9">
      <c r="A107" s="889"/>
      <c r="B107" s="889"/>
      <c r="C107" s="889"/>
      <c r="D107" s="890"/>
      <c r="E107" s="890"/>
      <c r="F107" s="890"/>
      <c r="G107" s="890"/>
      <c r="H107" s="890"/>
      <c r="I107" s="890"/>
    </row>
    <row r="108" spans="1:9">
      <c r="A108" s="889"/>
      <c r="B108" s="889"/>
      <c r="C108" s="889"/>
      <c r="D108" s="890"/>
      <c r="E108" s="890"/>
      <c r="F108" s="890"/>
      <c r="G108" s="890"/>
      <c r="H108" s="890"/>
      <c r="I108" s="890"/>
    </row>
    <row r="109" spans="1:9">
      <c r="A109" s="889"/>
      <c r="B109" s="889"/>
      <c r="C109" s="889"/>
      <c r="D109" s="890"/>
      <c r="E109" s="890"/>
      <c r="F109" s="890"/>
      <c r="G109" s="890"/>
      <c r="H109" s="890"/>
      <c r="I109" s="890"/>
    </row>
    <row r="110" spans="1:9">
      <c r="A110" s="889"/>
      <c r="B110" s="889"/>
      <c r="C110" s="889"/>
      <c r="D110" s="890"/>
      <c r="E110" s="890"/>
      <c r="F110" s="890"/>
      <c r="G110" s="890"/>
      <c r="H110" s="890"/>
      <c r="I110" s="890"/>
    </row>
    <row r="111" spans="1:9">
      <c r="A111" s="889"/>
      <c r="B111" s="889"/>
      <c r="C111" s="889"/>
      <c r="D111" s="890"/>
      <c r="E111" s="890"/>
      <c r="F111" s="890"/>
      <c r="G111" s="890"/>
      <c r="H111" s="890"/>
      <c r="I111" s="890"/>
    </row>
    <row r="112" spans="1:9">
      <c r="A112" s="889"/>
      <c r="B112" s="889"/>
      <c r="C112" s="889"/>
      <c r="D112" s="890"/>
      <c r="E112" s="890"/>
      <c r="F112" s="890"/>
      <c r="G112" s="890"/>
      <c r="H112" s="890"/>
      <c r="I112" s="890"/>
    </row>
    <row r="113" spans="1:9">
      <c r="A113" s="889"/>
      <c r="B113" s="889"/>
      <c r="C113" s="889"/>
      <c r="D113" s="890"/>
      <c r="E113" s="890"/>
      <c r="F113" s="890"/>
      <c r="G113" s="890"/>
      <c r="H113" s="890"/>
      <c r="I113" s="890"/>
    </row>
    <row r="114" spans="1:9">
      <c r="A114" s="889"/>
      <c r="B114" s="889"/>
      <c r="C114" s="889"/>
      <c r="D114" s="890"/>
      <c r="E114" s="890"/>
      <c r="F114" s="890"/>
      <c r="G114" s="890"/>
      <c r="H114" s="890"/>
      <c r="I114" s="890"/>
    </row>
    <row r="115" spans="1:9">
      <c r="A115" s="889"/>
      <c r="B115" s="889"/>
      <c r="C115" s="889"/>
      <c r="D115" s="890"/>
      <c r="E115" s="890"/>
      <c r="F115" s="890"/>
      <c r="G115" s="890"/>
      <c r="H115" s="890"/>
      <c r="I115" s="890"/>
    </row>
    <row r="116" spans="1:9">
      <c r="A116" s="889"/>
      <c r="B116" s="889"/>
      <c r="C116" s="889"/>
      <c r="D116" s="890"/>
      <c r="E116" s="890"/>
      <c r="F116" s="890"/>
      <c r="G116" s="890"/>
      <c r="H116" s="890"/>
      <c r="I116" s="890"/>
    </row>
    <row r="117" spans="1:9">
      <c r="A117" s="889"/>
      <c r="B117" s="889"/>
      <c r="C117" s="889"/>
      <c r="D117" s="890"/>
      <c r="E117" s="890"/>
      <c r="F117" s="890"/>
      <c r="G117" s="890"/>
      <c r="H117" s="890"/>
      <c r="I117" s="890"/>
    </row>
    <row r="118" spans="1:9">
      <c r="A118" s="889"/>
      <c r="B118" s="889"/>
      <c r="C118" s="889"/>
      <c r="D118" s="890"/>
      <c r="E118" s="890"/>
      <c r="F118" s="890"/>
      <c r="G118" s="890"/>
      <c r="H118" s="890"/>
      <c r="I118" s="890"/>
    </row>
    <row r="119" spans="1:9">
      <c r="A119" s="889"/>
      <c r="B119" s="889"/>
      <c r="C119" s="889"/>
      <c r="D119" s="890"/>
      <c r="E119" s="890"/>
      <c r="F119" s="890"/>
      <c r="G119" s="890"/>
      <c r="H119" s="890"/>
      <c r="I119" s="890"/>
    </row>
    <row r="120" spans="1:9">
      <c r="A120" s="889"/>
      <c r="B120" s="889"/>
      <c r="C120" s="889"/>
      <c r="D120" s="890"/>
      <c r="E120" s="890"/>
      <c r="F120" s="890"/>
      <c r="G120" s="890"/>
      <c r="H120" s="890"/>
      <c r="I120" s="890"/>
    </row>
    <row r="121" spans="1:9">
      <c r="A121" s="889"/>
      <c r="B121" s="889"/>
      <c r="C121" s="889"/>
      <c r="D121" s="890"/>
      <c r="E121" s="890"/>
      <c r="F121" s="890"/>
      <c r="G121" s="890"/>
      <c r="H121" s="890"/>
      <c r="I121" s="890"/>
    </row>
    <row r="122" spans="1:9">
      <c r="A122" s="889"/>
      <c r="B122" s="889"/>
      <c r="C122" s="889"/>
      <c r="D122" s="890"/>
      <c r="E122" s="890"/>
      <c r="F122" s="890"/>
      <c r="G122" s="890"/>
      <c r="H122" s="890"/>
      <c r="I122" s="890"/>
    </row>
    <row r="123" spans="1:9">
      <c r="A123" s="889"/>
      <c r="B123" s="889"/>
      <c r="C123" s="889"/>
      <c r="D123" s="890"/>
      <c r="E123" s="890"/>
      <c r="F123" s="890"/>
      <c r="G123" s="890"/>
      <c r="H123" s="890"/>
      <c r="I123" s="890"/>
    </row>
    <row r="124" spans="1:9">
      <c r="A124" s="889"/>
      <c r="B124" s="889"/>
      <c r="C124" s="889"/>
      <c r="D124" s="890"/>
      <c r="E124" s="890"/>
      <c r="F124" s="890"/>
      <c r="G124" s="890"/>
      <c r="H124" s="890"/>
      <c r="I124" s="890"/>
    </row>
    <row r="125" spans="1:9">
      <c r="A125" s="889"/>
      <c r="B125" s="889"/>
      <c r="C125" s="889"/>
      <c r="D125" s="890"/>
      <c r="E125" s="890"/>
      <c r="F125" s="890"/>
      <c r="G125" s="890"/>
      <c r="H125" s="890"/>
      <c r="I125" s="890"/>
    </row>
    <row r="126" spans="1:9">
      <c r="A126" s="889"/>
      <c r="B126" s="889"/>
      <c r="C126" s="889"/>
      <c r="D126" s="890"/>
      <c r="E126" s="890"/>
      <c r="F126" s="890"/>
      <c r="G126" s="890"/>
      <c r="H126" s="890"/>
      <c r="I126" s="890"/>
    </row>
    <row r="127" spans="1:9">
      <c r="A127" s="889"/>
      <c r="B127" s="889"/>
      <c r="C127" s="889"/>
      <c r="D127" s="890"/>
      <c r="E127" s="890"/>
      <c r="F127" s="890"/>
      <c r="G127" s="890"/>
      <c r="H127" s="890"/>
      <c r="I127" s="890"/>
    </row>
    <row r="128" spans="1:9">
      <c r="A128" s="889"/>
      <c r="B128" s="889"/>
      <c r="C128" s="889"/>
      <c r="D128" s="890"/>
      <c r="E128" s="890"/>
      <c r="F128" s="890"/>
      <c r="G128" s="890"/>
      <c r="H128" s="890"/>
      <c r="I128" s="890"/>
    </row>
    <row r="129" spans="1:9">
      <c r="A129" s="889"/>
      <c r="B129" s="889"/>
      <c r="C129" s="889"/>
      <c r="D129" s="890"/>
      <c r="E129" s="890"/>
      <c r="F129" s="890"/>
      <c r="G129" s="890"/>
      <c r="H129" s="890"/>
      <c r="I129" s="890"/>
    </row>
    <row r="130" spans="1:9">
      <c r="A130" s="889"/>
      <c r="B130" s="889"/>
      <c r="C130" s="889"/>
      <c r="D130" s="890"/>
      <c r="E130" s="890"/>
      <c r="F130" s="890"/>
      <c r="G130" s="890"/>
      <c r="H130" s="890"/>
      <c r="I130" s="890"/>
    </row>
    <row r="131" spans="1:9">
      <c r="A131" s="889"/>
      <c r="B131" s="889"/>
      <c r="C131" s="889"/>
      <c r="D131" s="890"/>
      <c r="E131" s="890"/>
      <c r="F131" s="890"/>
      <c r="G131" s="890"/>
      <c r="H131" s="890"/>
      <c r="I131" s="890"/>
    </row>
    <row r="132" spans="1:9">
      <c r="A132" s="889"/>
      <c r="B132" s="889"/>
      <c r="C132" s="889"/>
      <c r="D132" s="890"/>
      <c r="E132" s="890"/>
      <c r="F132" s="890"/>
      <c r="G132" s="890"/>
      <c r="H132" s="890"/>
      <c r="I132" s="890"/>
    </row>
    <row r="133" spans="1:9">
      <c r="A133" s="889"/>
      <c r="B133" s="889"/>
      <c r="C133" s="889"/>
      <c r="D133" s="890"/>
      <c r="E133" s="890"/>
      <c r="F133" s="890"/>
      <c r="G133" s="890"/>
      <c r="H133" s="890"/>
      <c r="I133" s="890"/>
    </row>
    <row r="134" spans="1:9">
      <c r="A134" s="889"/>
      <c r="B134" s="889"/>
      <c r="C134" s="889"/>
      <c r="D134" s="890"/>
      <c r="E134" s="890"/>
      <c r="F134" s="890"/>
      <c r="G134" s="890"/>
      <c r="H134" s="890"/>
      <c r="I134" s="890"/>
    </row>
    <row r="135" spans="1:9">
      <c r="A135" s="889"/>
      <c r="B135" s="889"/>
      <c r="C135" s="889"/>
      <c r="D135" s="890"/>
      <c r="E135" s="890"/>
      <c r="F135" s="890"/>
      <c r="G135" s="890"/>
      <c r="H135" s="890"/>
      <c r="I135" s="890"/>
    </row>
    <row r="136" spans="1:9">
      <c r="A136" s="889"/>
      <c r="B136" s="889"/>
      <c r="C136" s="889"/>
      <c r="D136" s="890"/>
      <c r="E136" s="890"/>
      <c r="F136" s="890"/>
      <c r="G136" s="890"/>
      <c r="H136" s="890"/>
      <c r="I136" s="890"/>
    </row>
    <row r="137" spans="1:9">
      <c r="A137" s="889"/>
      <c r="B137" s="889"/>
      <c r="C137" s="889"/>
      <c r="D137" s="890"/>
      <c r="E137" s="890"/>
      <c r="F137" s="890"/>
      <c r="G137" s="890"/>
      <c r="H137" s="890"/>
      <c r="I137" s="890"/>
    </row>
    <row r="138" spans="1:9">
      <c r="A138" s="889"/>
      <c r="B138" s="889"/>
      <c r="C138" s="889"/>
      <c r="D138" s="890"/>
      <c r="E138" s="890"/>
      <c r="F138" s="890"/>
      <c r="G138" s="890"/>
      <c r="H138" s="890"/>
      <c r="I138" s="890"/>
    </row>
    <row r="139" spans="1:9">
      <c r="A139" s="889"/>
      <c r="B139" s="889"/>
      <c r="C139" s="889"/>
      <c r="D139" s="890"/>
      <c r="E139" s="890"/>
      <c r="F139" s="890"/>
      <c r="G139" s="890"/>
      <c r="H139" s="890"/>
      <c r="I139" s="890"/>
    </row>
    <row r="140" spans="1:9">
      <c r="A140" s="889"/>
      <c r="B140" s="889"/>
      <c r="C140" s="889"/>
      <c r="D140" s="890"/>
      <c r="E140" s="890"/>
      <c r="F140" s="890"/>
      <c r="G140" s="890"/>
      <c r="H140" s="890"/>
      <c r="I140" s="890"/>
    </row>
    <row r="141" spans="1:9">
      <c r="A141" s="889"/>
      <c r="B141" s="889"/>
      <c r="C141" s="889"/>
      <c r="D141" s="890"/>
      <c r="E141" s="890"/>
      <c r="F141" s="890"/>
      <c r="G141" s="890"/>
      <c r="H141" s="890"/>
      <c r="I141" s="890"/>
    </row>
    <row r="142" spans="1:9">
      <c r="A142" s="889"/>
      <c r="B142" s="889"/>
      <c r="C142" s="889"/>
      <c r="D142" s="890"/>
      <c r="E142" s="890"/>
      <c r="F142" s="890"/>
      <c r="G142" s="890"/>
      <c r="H142" s="890"/>
      <c r="I142" s="890"/>
    </row>
    <row r="143" spans="1:9">
      <c r="A143" s="889"/>
      <c r="B143" s="889"/>
      <c r="C143" s="889"/>
      <c r="D143" s="890"/>
      <c r="E143" s="890"/>
      <c r="F143" s="890"/>
      <c r="G143" s="890"/>
      <c r="H143" s="890"/>
      <c r="I143" s="890"/>
    </row>
    <row r="144" spans="1:9">
      <c r="A144" s="889"/>
      <c r="B144" s="889"/>
      <c r="C144" s="889"/>
      <c r="D144" s="890"/>
      <c r="E144" s="890"/>
      <c r="F144" s="890"/>
      <c r="G144" s="890"/>
      <c r="H144" s="890"/>
      <c r="I144" s="890"/>
    </row>
    <row r="145" spans="1:9">
      <c r="A145" s="889"/>
      <c r="B145" s="889"/>
      <c r="C145" s="889"/>
      <c r="D145" s="890"/>
      <c r="E145" s="890"/>
      <c r="F145" s="890"/>
      <c r="G145" s="890"/>
      <c r="H145" s="890"/>
      <c r="I145" s="890"/>
    </row>
    <row r="146" spans="1:9">
      <c r="A146" s="889"/>
      <c r="B146" s="889"/>
      <c r="C146" s="889"/>
      <c r="D146" s="890"/>
      <c r="E146" s="890"/>
      <c r="F146" s="890"/>
      <c r="G146" s="890"/>
      <c r="H146" s="890"/>
      <c r="I146" s="890"/>
    </row>
    <row r="147" spans="1:9">
      <c r="A147" s="889"/>
      <c r="B147" s="889"/>
      <c r="C147" s="889"/>
      <c r="D147" s="890"/>
      <c r="E147" s="890"/>
      <c r="F147" s="890"/>
      <c r="G147" s="890"/>
      <c r="H147" s="890"/>
      <c r="I147" s="890"/>
    </row>
    <row r="148" spans="1:9">
      <c r="A148" s="889"/>
      <c r="B148" s="889"/>
      <c r="C148" s="889"/>
      <c r="D148" s="890"/>
      <c r="E148" s="890"/>
      <c r="F148" s="890"/>
      <c r="G148" s="890"/>
      <c r="H148" s="890"/>
      <c r="I148" s="890"/>
    </row>
    <row r="149" spans="1:9">
      <c r="A149" s="889"/>
      <c r="B149" s="889"/>
      <c r="C149" s="889"/>
      <c r="D149" s="890"/>
      <c r="E149" s="890"/>
      <c r="F149" s="890"/>
      <c r="G149" s="890"/>
      <c r="H149" s="890"/>
      <c r="I149" s="890"/>
    </row>
    <row r="150" spans="1:9">
      <c r="A150" s="889"/>
      <c r="B150" s="889"/>
      <c r="C150" s="889"/>
      <c r="D150" s="890"/>
      <c r="E150" s="890"/>
      <c r="F150" s="890"/>
      <c r="G150" s="890"/>
      <c r="H150" s="890"/>
      <c r="I150" s="890"/>
    </row>
    <row r="151" spans="1:9">
      <c r="A151" s="889"/>
      <c r="B151" s="889"/>
      <c r="C151" s="889"/>
      <c r="D151" s="890"/>
      <c r="E151" s="890"/>
      <c r="F151" s="890"/>
      <c r="G151" s="890"/>
      <c r="H151" s="890"/>
      <c r="I151" s="890"/>
    </row>
    <row r="152" spans="1:9">
      <c r="A152" s="889"/>
      <c r="B152" s="889"/>
      <c r="C152" s="889"/>
      <c r="D152" s="890"/>
      <c r="E152" s="890"/>
      <c r="F152" s="890"/>
      <c r="G152" s="890"/>
      <c r="H152" s="890"/>
      <c r="I152" s="890"/>
    </row>
    <row r="153" spans="1:9">
      <c r="A153" s="889"/>
      <c r="B153" s="889"/>
      <c r="C153" s="889"/>
      <c r="D153" s="890"/>
      <c r="E153" s="890"/>
      <c r="F153" s="890"/>
      <c r="G153" s="890"/>
      <c r="H153" s="890"/>
      <c r="I153" s="890"/>
    </row>
    <row r="154" spans="1:9">
      <c r="A154" s="889"/>
      <c r="B154" s="889"/>
      <c r="C154" s="889"/>
      <c r="D154" s="890"/>
      <c r="E154" s="890"/>
      <c r="F154" s="890"/>
      <c r="G154" s="890"/>
      <c r="H154" s="890"/>
      <c r="I154" s="890"/>
    </row>
    <row r="155" spans="1:9">
      <c r="A155" s="889"/>
      <c r="B155" s="889"/>
      <c r="C155" s="889"/>
      <c r="D155" s="890"/>
      <c r="E155" s="890"/>
      <c r="F155" s="890"/>
      <c r="G155" s="890"/>
      <c r="H155" s="890"/>
      <c r="I155" s="890"/>
    </row>
    <row r="156" spans="1:9">
      <c r="A156" s="889"/>
      <c r="B156" s="889"/>
      <c r="C156" s="889"/>
      <c r="D156" s="890"/>
      <c r="E156" s="890"/>
      <c r="F156" s="890"/>
      <c r="G156" s="890"/>
      <c r="H156" s="890"/>
      <c r="I156" s="890"/>
    </row>
    <row r="157" spans="1:9">
      <c r="A157" s="889"/>
      <c r="B157" s="889"/>
      <c r="C157" s="889"/>
      <c r="D157" s="890"/>
      <c r="E157" s="890"/>
      <c r="F157" s="890"/>
      <c r="G157" s="890"/>
      <c r="H157" s="890"/>
      <c r="I157" s="890"/>
    </row>
    <row r="158" spans="1:9">
      <c r="A158" s="889"/>
      <c r="B158" s="889"/>
      <c r="C158" s="889"/>
      <c r="D158" s="890"/>
      <c r="E158" s="890"/>
      <c r="F158" s="890"/>
      <c r="G158" s="890"/>
      <c r="H158" s="890"/>
      <c r="I158" s="890"/>
    </row>
    <row r="159" spans="1:9">
      <c r="A159" s="889"/>
      <c r="B159" s="889"/>
      <c r="C159" s="889"/>
      <c r="D159" s="890"/>
      <c r="E159" s="890"/>
      <c r="F159" s="890"/>
      <c r="G159" s="890"/>
      <c r="H159" s="890"/>
      <c r="I159" s="890"/>
    </row>
    <row r="160" spans="1:9">
      <c r="A160" s="889"/>
      <c r="B160" s="889"/>
      <c r="C160" s="889"/>
      <c r="D160" s="890"/>
      <c r="E160" s="890"/>
      <c r="F160" s="890"/>
      <c r="G160" s="890"/>
      <c r="H160" s="890"/>
      <c r="I160" s="890"/>
    </row>
    <row r="161" spans="1:9">
      <c r="A161" s="889"/>
      <c r="B161" s="889"/>
      <c r="C161" s="889"/>
      <c r="D161" s="890"/>
      <c r="E161" s="890"/>
      <c r="F161" s="890"/>
      <c r="G161" s="890"/>
      <c r="H161" s="890"/>
      <c r="I161" s="890"/>
    </row>
    <row r="162" spans="1:9">
      <c r="A162" s="889"/>
      <c r="B162" s="889"/>
      <c r="C162" s="889"/>
      <c r="D162" s="890"/>
      <c r="E162" s="890"/>
      <c r="F162" s="890"/>
      <c r="G162" s="890"/>
      <c r="H162" s="890"/>
      <c r="I162" s="890"/>
    </row>
    <row r="163" spans="1:9">
      <c r="A163" s="889"/>
      <c r="B163" s="889"/>
      <c r="C163" s="889"/>
      <c r="D163" s="890"/>
      <c r="E163" s="890"/>
      <c r="F163" s="890"/>
      <c r="G163" s="890"/>
      <c r="H163" s="890"/>
      <c r="I163" s="890"/>
    </row>
    <row r="164" spans="1:9">
      <c r="A164" s="889"/>
      <c r="B164" s="889"/>
      <c r="C164" s="889"/>
      <c r="D164" s="890"/>
      <c r="E164" s="890"/>
      <c r="F164" s="890"/>
      <c r="G164" s="890"/>
      <c r="H164" s="890"/>
      <c r="I164" s="890"/>
    </row>
    <row r="165" spans="1:9">
      <c r="A165" s="889"/>
      <c r="B165" s="889"/>
      <c r="C165" s="889"/>
      <c r="D165" s="890"/>
      <c r="E165" s="890"/>
      <c r="F165" s="890"/>
      <c r="G165" s="890"/>
      <c r="H165" s="890"/>
      <c r="I165" s="890"/>
    </row>
    <row r="166" spans="1:9">
      <c r="A166" s="889"/>
      <c r="B166" s="889"/>
      <c r="C166" s="889"/>
      <c r="D166" s="890"/>
      <c r="E166" s="890"/>
      <c r="F166" s="890"/>
      <c r="G166" s="890"/>
      <c r="H166" s="890"/>
      <c r="I166" s="890"/>
    </row>
    <row r="167" spans="1:9">
      <c r="A167" s="889"/>
      <c r="B167" s="889"/>
      <c r="C167" s="889"/>
      <c r="D167" s="890"/>
      <c r="E167" s="890"/>
      <c r="F167" s="890"/>
      <c r="G167" s="890"/>
      <c r="H167" s="890"/>
      <c r="I167" s="890"/>
    </row>
    <row r="168" spans="1:9">
      <c r="A168" s="889"/>
      <c r="B168" s="889"/>
      <c r="C168" s="889"/>
      <c r="D168" s="890"/>
      <c r="E168" s="890"/>
      <c r="F168" s="890"/>
      <c r="G168" s="890"/>
      <c r="H168" s="890"/>
      <c r="I168" s="890"/>
    </row>
    <row r="169" spans="1:9">
      <c r="A169" s="889"/>
      <c r="B169" s="889"/>
      <c r="C169" s="889"/>
      <c r="D169" s="890"/>
      <c r="E169" s="890"/>
      <c r="F169" s="890"/>
      <c r="G169" s="890"/>
      <c r="H169" s="890"/>
      <c r="I169" s="890"/>
    </row>
    <row r="170" spans="1:9">
      <c r="A170" s="889"/>
      <c r="B170" s="889"/>
      <c r="C170" s="889"/>
      <c r="D170" s="890"/>
      <c r="E170" s="890"/>
      <c r="F170" s="890"/>
      <c r="G170" s="890"/>
      <c r="H170" s="890"/>
      <c r="I170" s="890"/>
    </row>
    <row r="171" spans="1:9">
      <c r="A171" s="889"/>
      <c r="B171" s="889"/>
      <c r="C171" s="889"/>
      <c r="D171" s="890"/>
      <c r="E171" s="890"/>
      <c r="F171" s="890"/>
      <c r="G171" s="890"/>
      <c r="H171" s="890"/>
      <c r="I171" s="890"/>
    </row>
    <row r="172" spans="1:9">
      <c r="A172" s="889"/>
      <c r="B172" s="889"/>
      <c r="C172" s="889"/>
      <c r="D172" s="890"/>
      <c r="E172" s="890"/>
      <c r="F172" s="890"/>
      <c r="G172" s="890"/>
      <c r="H172" s="890"/>
      <c r="I172" s="890"/>
    </row>
    <row r="173" spans="1:9">
      <c r="A173" s="889"/>
      <c r="B173" s="889"/>
      <c r="C173" s="889"/>
      <c r="D173" s="890"/>
      <c r="E173" s="890"/>
      <c r="F173" s="890"/>
      <c r="G173" s="890"/>
      <c r="H173" s="890"/>
      <c r="I173" s="890"/>
    </row>
    <row r="174" spans="1:9">
      <c r="A174" s="889"/>
      <c r="B174" s="889"/>
      <c r="C174" s="889"/>
      <c r="D174" s="890"/>
      <c r="E174" s="890"/>
      <c r="F174" s="890"/>
      <c r="G174" s="890"/>
      <c r="H174" s="890"/>
      <c r="I174" s="890"/>
    </row>
    <row r="175" spans="1:9">
      <c r="A175" s="889"/>
      <c r="B175" s="889"/>
      <c r="C175" s="889"/>
      <c r="D175" s="890"/>
      <c r="E175" s="890"/>
      <c r="F175" s="890"/>
      <c r="G175" s="890"/>
      <c r="H175" s="890"/>
      <c r="I175" s="890"/>
    </row>
    <row r="176" spans="1:9">
      <c r="A176" s="889"/>
      <c r="B176" s="889"/>
      <c r="C176" s="889"/>
      <c r="D176" s="890"/>
      <c r="E176" s="890"/>
      <c r="F176" s="890"/>
      <c r="G176" s="890"/>
      <c r="H176" s="890"/>
      <c r="I176" s="890"/>
    </row>
    <row r="177" spans="1:9">
      <c r="A177" s="889"/>
      <c r="B177" s="889"/>
      <c r="C177" s="889"/>
      <c r="D177" s="890"/>
      <c r="E177" s="890"/>
      <c r="F177" s="890"/>
      <c r="G177" s="890"/>
      <c r="H177" s="890"/>
      <c r="I177" s="890"/>
    </row>
    <row r="178" spans="1:9">
      <c r="A178" s="889"/>
      <c r="B178" s="889"/>
      <c r="C178" s="889"/>
      <c r="D178" s="890"/>
      <c r="E178" s="890"/>
      <c r="F178" s="890"/>
      <c r="G178" s="890"/>
      <c r="H178" s="890"/>
      <c r="I178" s="890"/>
    </row>
    <row r="179" spans="1:9">
      <c r="A179" s="889"/>
      <c r="B179" s="889"/>
      <c r="C179" s="889"/>
      <c r="D179" s="890"/>
      <c r="E179" s="890"/>
      <c r="F179" s="890"/>
      <c r="G179" s="890"/>
      <c r="H179" s="890"/>
      <c r="I179" s="890"/>
    </row>
    <row r="180" spans="1:9">
      <c r="A180" s="889"/>
      <c r="B180" s="889"/>
      <c r="C180" s="889"/>
      <c r="D180" s="890"/>
      <c r="E180" s="890"/>
      <c r="F180" s="890"/>
      <c r="G180" s="890"/>
      <c r="H180" s="890"/>
      <c r="I180" s="890"/>
    </row>
    <row r="181" spans="1:9">
      <c r="A181" s="889"/>
      <c r="B181" s="889"/>
      <c r="C181" s="889"/>
      <c r="D181" s="890"/>
      <c r="E181" s="890"/>
      <c r="F181" s="890"/>
      <c r="G181" s="890"/>
      <c r="H181" s="890"/>
      <c r="I181" s="890"/>
    </row>
    <row r="182" spans="1:9">
      <c r="A182" s="889"/>
      <c r="B182" s="889"/>
      <c r="C182" s="889"/>
      <c r="D182" s="890"/>
      <c r="E182" s="890"/>
      <c r="F182" s="890"/>
      <c r="G182" s="890"/>
      <c r="H182" s="890"/>
      <c r="I182" s="890"/>
    </row>
    <row r="183" spans="1:9">
      <c r="A183" s="889"/>
      <c r="B183" s="889"/>
      <c r="C183" s="889"/>
      <c r="D183" s="890"/>
      <c r="E183" s="890"/>
      <c r="F183" s="890"/>
      <c r="G183" s="890"/>
      <c r="H183" s="890"/>
      <c r="I183" s="890"/>
    </row>
    <row r="184" spans="1:9">
      <c r="A184" s="889"/>
      <c r="B184" s="889"/>
      <c r="C184" s="889"/>
      <c r="D184" s="890"/>
      <c r="E184" s="890"/>
      <c r="F184" s="890"/>
      <c r="G184" s="890"/>
      <c r="H184" s="890"/>
      <c r="I184" s="890"/>
    </row>
    <row r="185" spans="1:9">
      <c r="A185" s="889"/>
      <c r="B185" s="889"/>
      <c r="C185" s="889"/>
      <c r="D185" s="890"/>
      <c r="E185" s="890"/>
      <c r="F185" s="890"/>
      <c r="G185" s="890"/>
      <c r="H185" s="890"/>
      <c r="I185" s="890"/>
    </row>
    <row r="186" spans="1:9">
      <c r="A186" s="889"/>
      <c r="B186" s="889"/>
      <c r="C186" s="889"/>
      <c r="D186" s="890"/>
      <c r="E186" s="890"/>
      <c r="F186" s="890"/>
      <c r="G186" s="890"/>
      <c r="H186" s="890"/>
      <c r="I186" s="890"/>
    </row>
    <row r="187" spans="1:9">
      <c r="A187" s="889"/>
      <c r="B187" s="889"/>
      <c r="C187" s="889"/>
      <c r="D187" s="890"/>
      <c r="E187" s="890"/>
      <c r="F187" s="890"/>
      <c r="G187" s="890"/>
      <c r="H187" s="890"/>
      <c r="I187" s="890"/>
    </row>
    <row r="188" spans="1:9">
      <c r="A188" s="889"/>
      <c r="B188" s="889"/>
      <c r="C188" s="889"/>
      <c r="D188" s="890"/>
      <c r="E188" s="890"/>
      <c r="F188" s="890"/>
      <c r="G188" s="890"/>
      <c r="H188" s="890"/>
      <c r="I188" s="890"/>
    </row>
    <row r="189" spans="1:9">
      <c r="A189" s="889"/>
      <c r="B189" s="889"/>
      <c r="C189" s="889"/>
      <c r="D189" s="890"/>
      <c r="E189" s="890"/>
      <c r="F189" s="890"/>
      <c r="G189" s="890"/>
      <c r="H189" s="890"/>
      <c r="I189" s="890"/>
    </row>
    <row r="190" spans="1:9">
      <c r="A190" s="889"/>
      <c r="B190" s="889"/>
      <c r="C190" s="889"/>
      <c r="D190" s="890"/>
      <c r="E190" s="890"/>
      <c r="F190" s="890"/>
      <c r="G190" s="890"/>
      <c r="H190" s="890"/>
      <c r="I190" s="890"/>
    </row>
    <row r="191" spans="1:9">
      <c r="A191" s="889"/>
      <c r="B191" s="889"/>
      <c r="C191" s="889"/>
      <c r="D191" s="890"/>
      <c r="E191" s="890"/>
      <c r="F191" s="890"/>
      <c r="G191" s="890"/>
      <c r="H191" s="890"/>
      <c r="I191" s="890"/>
    </row>
    <row r="192" spans="1:9">
      <c r="A192" s="889"/>
      <c r="B192" s="889"/>
      <c r="C192" s="889"/>
      <c r="D192" s="890"/>
      <c r="E192" s="890"/>
      <c r="F192" s="890"/>
      <c r="G192" s="890"/>
      <c r="H192" s="890"/>
      <c r="I192" s="890"/>
    </row>
    <row r="193" spans="1:9">
      <c r="A193" s="889"/>
      <c r="B193" s="889"/>
      <c r="C193" s="889"/>
      <c r="D193" s="890"/>
      <c r="E193" s="890"/>
      <c r="F193" s="890"/>
      <c r="G193" s="890"/>
      <c r="H193" s="890"/>
      <c r="I193" s="890"/>
    </row>
    <row r="194" spans="1:9">
      <c r="A194" s="889"/>
      <c r="B194" s="889"/>
      <c r="C194" s="889"/>
      <c r="D194" s="890"/>
      <c r="E194" s="890"/>
      <c r="F194" s="890"/>
      <c r="G194" s="890"/>
      <c r="H194" s="890"/>
      <c r="I194" s="890"/>
    </row>
    <row r="195" spans="1:9">
      <c r="A195" s="889"/>
      <c r="B195" s="889"/>
      <c r="C195" s="889"/>
      <c r="D195" s="890"/>
      <c r="E195" s="890"/>
      <c r="F195" s="890"/>
      <c r="G195" s="890"/>
      <c r="H195" s="890"/>
      <c r="I195" s="890"/>
    </row>
    <row r="196" spans="1:9">
      <c r="A196" s="889"/>
      <c r="B196" s="889"/>
      <c r="C196" s="889"/>
      <c r="D196" s="890"/>
      <c r="E196" s="890"/>
      <c r="F196" s="890"/>
      <c r="G196" s="890"/>
      <c r="H196" s="890"/>
      <c r="I196" s="890"/>
    </row>
    <row r="197" spans="1:9">
      <c r="A197" s="889"/>
      <c r="B197" s="889"/>
      <c r="C197" s="889"/>
      <c r="D197" s="890"/>
      <c r="E197" s="890"/>
      <c r="F197" s="890"/>
      <c r="G197" s="890"/>
      <c r="H197" s="890"/>
      <c r="I197" s="890"/>
    </row>
    <row r="198" spans="1:9">
      <c r="A198" s="889"/>
      <c r="B198" s="889"/>
      <c r="C198" s="889"/>
      <c r="D198" s="890"/>
      <c r="E198" s="890"/>
      <c r="F198" s="890"/>
      <c r="G198" s="890"/>
      <c r="H198" s="890"/>
      <c r="I198" s="890"/>
    </row>
    <row r="199" spans="1:9">
      <c r="A199" s="889"/>
      <c r="B199" s="889"/>
      <c r="C199" s="889"/>
      <c r="D199" s="890"/>
      <c r="E199" s="890"/>
      <c r="F199" s="890"/>
      <c r="G199" s="890"/>
      <c r="H199" s="890"/>
      <c r="I199" s="890"/>
    </row>
    <row r="200" spans="1:9">
      <c r="A200" s="889"/>
      <c r="B200" s="889"/>
      <c r="C200" s="889"/>
      <c r="D200" s="890"/>
      <c r="E200" s="890"/>
      <c r="F200" s="890"/>
      <c r="G200" s="890"/>
      <c r="H200" s="890"/>
      <c r="I200" s="890"/>
    </row>
    <row r="201" spans="1:9">
      <c r="A201" s="889"/>
      <c r="B201" s="889"/>
      <c r="C201" s="889"/>
      <c r="D201" s="890"/>
      <c r="E201" s="890"/>
      <c r="F201" s="890"/>
      <c r="G201" s="890"/>
      <c r="H201" s="890"/>
      <c r="I201" s="890"/>
    </row>
    <row r="202" spans="1:9">
      <c r="A202" s="889"/>
      <c r="B202" s="889"/>
      <c r="C202" s="889"/>
      <c r="D202" s="890"/>
      <c r="E202" s="890"/>
      <c r="F202" s="890"/>
      <c r="G202" s="890"/>
      <c r="H202" s="890"/>
      <c r="I202" s="890"/>
    </row>
    <row r="203" spans="1:9">
      <c r="A203" s="889"/>
      <c r="B203" s="889"/>
      <c r="C203" s="889"/>
      <c r="D203" s="890"/>
      <c r="E203" s="890"/>
      <c r="F203" s="890"/>
      <c r="G203" s="890"/>
      <c r="H203" s="890"/>
      <c r="I203" s="890"/>
    </row>
    <row r="204" spans="1:9">
      <c r="A204" s="889"/>
      <c r="B204" s="889"/>
      <c r="C204" s="889"/>
      <c r="D204" s="890"/>
      <c r="E204" s="890"/>
      <c r="F204" s="890"/>
      <c r="G204" s="890"/>
      <c r="H204" s="890"/>
      <c r="I204" s="890"/>
    </row>
    <row r="205" spans="1:9">
      <c r="A205" s="889"/>
      <c r="B205" s="889"/>
      <c r="C205" s="889"/>
      <c r="D205" s="890"/>
      <c r="E205" s="890"/>
      <c r="F205" s="890"/>
      <c r="G205" s="890"/>
      <c r="H205" s="890"/>
      <c r="I205" s="890"/>
    </row>
    <row r="206" spans="1:9">
      <c r="A206" s="889"/>
      <c r="B206" s="889"/>
      <c r="C206" s="889"/>
      <c r="D206" s="890"/>
      <c r="E206" s="890"/>
      <c r="F206" s="890"/>
      <c r="G206" s="890"/>
      <c r="H206" s="890"/>
      <c r="I206" s="890"/>
    </row>
    <row r="207" spans="1:9">
      <c r="A207" s="889"/>
      <c r="B207" s="889"/>
      <c r="C207" s="889"/>
      <c r="D207" s="890"/>
      <c r="E207" s="890"/>
      <c r="F207" s="890"/>
      <c r="G207" s="890"/>
      <c r="H207" s="890"/>
      <c r="I207" s="890"/>
    </row>
    <row r="208" spans="1:9">
      <c r="A208" s="889"/>
      <c r="B208" s="889"/>
      <c r="C208" s="889"/>
      <c r="D208" s="890"/>
      <c r="E208" s="890"/>
      <c r="F208" s="890"/>
      <c r="G208" s="890"/>
      <c r="H208" s="890"/>
      <c r="I208" s="890"/>
    </row>
    <row r="209" spans="1:9">
      <c r="A209" s="889"/>
      <c r="B209" s="889"/>
      <c r="C209" s="889"/>
      <c r="D209" s="890"/>
      <c r="E209" s="890"/>
      <c r="F209" s="890"/>
      <c r="G209" s="890"/>
      <c r="H209" s="890"/>
      <c r="I209" s="890"/>
    </row>
    <row r="210" spans="1:9">
      <c r="A210" s="889"/>
      <c r="B210" s="889"/>
      <c r="C210" s="889"/>
      <c r="D210" s="890"/>
      <c r="E210" s="890"/>
      <c r="F210" s="890"/>
      <c r="G210" s="890"/>
      <c r="H210" s="890"/>
      <c r="I210" s="890"/>
    </row>
    <row r="211" spans="1:9">
      <c r="A211" s="889"/>
      <c r="B211" s="889"/>
      <c r="C211" s="889"/>
      <c r="D211" s="890"/>
      <c r="E211" s="890"/>
      <c r="F211" s="890"/>
      <c r="G211" s="890"/>
      <c r="H211" s="890"/>
      <c r="I211" s="890"/>
    </row>
    <row r="212" spans="1:9">
      <c r="A212" s="889"/>
      <c r="B212" s="889"/>
      <c r="C212" s="889"/>
      <c r="D212" s="890"/>
      <c r="E212" s="890"/>
      <c r="F212" s="890"/>
      <c r="G212" s="890"/>
      <c r="H212" s="890"/>
      <c r="I212" s="890"/>
    </row>
    <row r="213" spans="1:9">
      <c r="A213" s="889"/>
      <c r="B213" s="889"/>
      <c r="C213" s="889"/>
      <c r="D213" s="890"/>
      <c r="E213" s="890"/>
      <c r="F213" s="890"/>
      <c r="G213" s="890"/>
      <c r="H213" s="890"/>
      <c r="I213" s="890"/>
    </row>
    <row r="214" spans="1:9">
      <c r="A214" s="889"/>
      <c r="B214" s="889"/>
      <c r="C214" s="889"/>
      <c r="D214" s="890"/>
      <c r="E214" s="890"/>
      <c r="F214" s="890"/>
      <c r="G214" s="890"/>
      <c r="H214" s="890"/>
      <c r="I214" s="890"/>
    </row>
    <row r="215" spans="1:9">
      <c r="A215" s="889"/>
      <c r="B215" s="889"/>
      <c r="C215" s="889"/>
      <c r="D215" s="890"/>
      <c r="E215" s="890"/>
      <c r="F215" s="890"/>
      <c r="G215" s="890"/>
      <c r="H215" s="890"/>
      <c r="I215" s="890"/>
    </row>
    <row r="216" spans="1:9">
      <c r="A216" s="889"/>
      <c r="B216" s="889"/>
      <c r="C216" s="889"/>
      <c r="D216" s="890"/>
      <c r="E216" s="890"/>
      <c r="F216" s="890"/>
      <c r="G216" s="890"/>
      <c r="H216" s="890"/>
      <c r="I216" s="890"/>
    </row>
    <row r="217" spans="1:9">
      <c r="A217" s="889"/>
      <c r="B217" s="889"/>
      <c r="C217" s="889"/>
      <c r="D217" s="890"/>
      <c r="E217" s="890"/>
      <c r="F217" s="890"/>
      <c r="G217" s="890"/>
      <c r="H217" s="890"/>
      <c r="I217" s="890"/>
    </row>
    <row r="218" spans="1:9">
      <c r="A218" s="889"/>
      <c r="B218" s="889"/>
      <c r="C218" s="889"/>
      <c r="D218" s="890"/>
      <c r="E218" s="890"/>
      <c r="F218" s="890"/>
      <c r="G218" s="890"/>
      <c r="H218" s="890"/>
      <c r="I218" s="890"/>
    </row>
    <row r="219" spans="1:9">
      <c r="A219" s="889"/>
      <c r="B219" s="889"/>
      <c r="C219" s="889"/>
      <c r="D219" s="890"/>
      <c r="E219" s="890"/>
      <c r="F219" s="890"/>
      <c r="G219" s="890"/>
      <c r="H219" s="890"/>
      <c r="I219" s="890"/>
    </row>
    <row r="220" spans="1:9">
      <c r="A220" s="889"/>
      <c r="B220" s="889"/>
      <c r="C220" s="889"/>
      <c r="D220" s="890"/>
      <c r="E220" s="890"/>
      <c r="F220" s="890"/>
      <c r="G220" s="890"/>
      <c r="H220" s="890"/>
      <c r="I220" s="890"/>
    </row>
    <row r="221" spans="1:9">
      <c r="A221" s="889"/>
      <c r="B221" s="889"/>
      <c r="C221" s="889"/>
      <c r="D221" s="890"/>
      <c r="E221" s="890"/>
      <c r="F221" s="890"/>
      <c r="G221" s="890"/>
      <c r="H221" s="890"/>
      <c r="I221" s="890"/>
    </row>
    <row r="222" spans="1:9">
      <c r="A222" s="889"/>
      <c r="B222" s="889"/>
      <c r="C222" s="889"/>
      <c r="D222" s="890"/>
      <c r="E222" s="890"/>
      <c r="F222" s="890"/>
      <c r="G222" s="890"/>
      <c r="H222" s="890"/>
      <c r="I222" s="890"/>
    </row>
    <row r="223" spans="1:9">
      <c r="A223" s="889"/>
      <c r="B223" s="889"/>
      <c r="C223" s="889"/>
      <c r="D223" s="890"/>
      <c r="E223" s="890"/>
      <c r="F223" s="890"/>
      <c r="G223" s="890"/>
      <c r="H223" s="890"/>
      <c r="I223" s="890"/>
    </row>
    <row r="224" spans="1:9">
      <c r="A224" s="889"/>
      <c r="B224" s="889"/>
      <c r="C224" s="889"/>
      <c r="D224" s="890"/>
      <c r="E224" s="890"/>
      <c r="F224" s="890"/>
      <c r="G224" s="890"/>
      <c r="H224" s="890"/>
      <c r="I224" s="890"/>
    </row>
    <row r="225" spans="1:9">
      <c r="A225" s="889"/>
      <c r="B225" s="889"/>
      <c r="C225" s="889"/>
      <c r="D225" s="890"/>
      <c r="E225" s="890"/>
      <c r="F225" s="890"/>
      <c r="G225" s="890"/>
      <c r="H225" s="890"/>
      <c r="I225" s="890"/>
    </row>
    <row r="226" spans="1:9">
      <c r="A226" s="889"/>
      <c r="B226" s="889"/>
      <c r="C226" s="889"/>
      <c r="D226" s="890"/>
      <c r="E226" s="890"/>
      <c r="F226" s="890"/>
      <c r="G226" s="890"/>
      <c r="H226" s="890"/>
      <c r="I226" s="890"/>
    </row>
    <row r="227" spans="1:9">
      <c r="A227" s="889"/>
      <c r="B227" s="889"/>
      <c r="C227" s="889"/>
      <c r="D227" s="890"/>
      <c r="E227" s="890"/>
      <c r="F227" s="890"/>
      <c r="G227" s="890"/>
      <c r="H227" s="890"/>
      <c r="I227" s="890"/>
    </row>
    <row r="228" spans="1:9">
      <c r="A228" s="889"/>
      <c r="B228" s="889"/>
      <c r="C228" s="889"/>
      <c r="D228" s="890"/>
      <c r="E228" s="890"/>
      <c r="F228" s="890"/>
      <c r="G228" s="890"/>
      <c r="H228" s="890"/>
      <c r="I228" s="890"/>
    </row>
    <row r="229" spans="1:9">
      <c r="A229" s="889"/>
      <c r="B229" s="889"/>
      <c r="C229" s="889"/>
      <c r="D229" s="890"/>
      <c r="E229" s="890"/>
      <c r="F229" s="890"/>
      <c r="G229" s="890"/>
      <c r="H229" s="890"/>
      <c r="I229" s="890"/>
    </row>
    <row r="230" spans="1:9">
      <c r="A230" s="889"/>
      <c r="B230" s="889"/>
      <c r="C230" s="889"/>
      <c r="D230" s="890"/>
      <c r="E230" s="890"/>
      <c r="F230" s="890"/>
      <c r="G230" s="890"/>
      <c r="H230" s="890"/>
      <c r="I230" s="890"/>
    </row>
    <row r="231" spans="1:9">
      <c r="A231" s="889"/>
      <c r="B231" s="889"/>
      <c r="C231" s="889"/>
      <c r="D231" s="890"/>
      <c r="E231" s="890"/>
      <c r="F231" s="890"/>
      <c r="G231" s="890"/>
      <c r="H231" s="890"/>
      <c r="I231" s="890"/>
    </row>
    <row r="232" spans="1:9">
      <c r="A232" s="889"/>
      <c r="B232" s="889"/>
      <c r="C232" s="889"/>
      <c r="D232" s="890"/>
      <c r="E232" s="890"/>
      <c r="F232" s="890"/>
      <c r="G232" s="890"/>
      <c r="H232" s="890"/>
      <c r="I232" s="890"/>
    </row>
    <row r="233" spans="1:9">
      <c r="A233" s="889"/>
      <c r="B233" s="889"/>
      <c r="C233" s="889"/>
      <c r="D233" s="890"/>
      <c r="E233" s="890"/>
      <c r="F233" s="890"/>
      <c r="G233" s="890"/>
      <c r="H233" s="890"/>
      <c r="I233" s="890"/>
    </row>
    <row r="234" spans="1:9">
      <c r="A234" s="889"/>
      <c r="B234" s="889"/>
      <c r="C234" s="889"/>
      <c r="D234" s="890"/>
      <c r="E234" s="890"/>
      <c r="F234" s="890"/>
      <c r="G234" s="890"/>
      <c r="H234" s="890"/>
      <c r="I234" s="890"/>
    </row>
    <row r="235" spans="1:9">
      <c r="A235" s="889"/>
      <c r="B235" s="889"/>
      <c r="C235" s="889"/>
      <c r="D235" s="890"/>
      <c r="E235" s="890"/>
      <c r="F235" s="890"/>
      <c r="G235" s="890"/>
      <c r="H235" s="890"/>
      <c r="I235" s="890"/>
    </row>
    <row r="236" spans="1:9">
      <c r="A236" s="889"/>
      <c r="B236" s="889"/>
      <c r="C236" s="889"/>
      <c r="D236" s="890"/>
      <c r="E236" s="890"/>
      <c r="F236" s="890"/>
      <c r="G236" s="890"/>
      <c r="H236" s="890"/>
      <c r="I236" s="890"/>
    </row>
    <row r="237" spans="1:9">
      <c r="A237" s="889"/>
      <c r="B237" s="889"/>
      <c r="C237" s="889"/>
      <c r="D237" s="890"/>
      <c r="E237" s="890"/>
      <c r="F237" s="890"/>
      <c r="G237" s="890"/>
      <c r="H237" s="890"/>
      <c r="I237" s="890"/>
    </row>
    <row r="238" spans="1:9">
      <c r="A238" s="889"/>
      <c r="B238" s="889"/>
      <c r="C238" s="889"/>
      <c r="D238" s="890"/>
      <c r="E238" s="890"/>
      <c r="F238" s="890"/>
      <c r="G238" s="890"/>
      <c r="H238" s="890"/>
      <c r="I238" s="890"/>
    </row>
    <row r="239" spans="1:9">
      <c r="A239" s="889"/>
      <c r="B239" s="889"/>
      <c r="C239" s="889"/>
      <c r="D239" s="890"/>
      <c r="E239" s="890"/>
      <c r="F239" s="890"/>
      <c r="G239" s="890"/>
      <c r="H239" s="890"/>
      <c r="I239" s="890"/>
    </row>
    <row r="240" spans="1:9">
      <c r="A240" s="889"/>
      <c r="B240" s="889"/>
      <c r="C240" s="889"/>
      <c r="D240" s="890"/>
      <c r="E240" s="890"/>
      <c r="F240" s="890"/>
      <c r="G240" s="890"/>
      <c r="H240" s="890"/>
      <c r="I240" s="890"/>
    </row>
    <row r="241" spans="1:9">
      <c r="A241" s="889"/>
      <c r="B241" s="889"/>
      <c r="C241" s="889"/>
      <c r="D241" s="890"/>
      <c r="E241" s="890"/>
      <c r="F241" s="890"/>
      <c r="G241" s="890"/>
      <c r="H241" s="890"/>
      <c r="I241" s="890"/>
    </row>
    <row r="242" spans="1:9">
      <c r="A242" s="889"/>
      <c r="B242" s="889"/>
      <c r="C242" s="889"/>
      <c r="D242" s="890"/>
      <c r="E242" s="890"/>
      <c r="F242" s="890"/>
      <c r="G242" s="890"/>
      <c r="H242" s="890"/>
      <c r="I242" s="890"/>
    </row>
    <row r="243" spans="1:9">
      <c r="A243" s="889"/>
      <c r="B243" s="889"/>
      <c r="C243" s="889"/>
      <c r="D243" s="890"/>
      <c r="E243" s="890"/>
      <c r="F243" s="890"/>
      <c r="G243" s="890"/>
      <c r="H243" s="890"/>
      <c r="I243" s="890"/>
    </row>
    <row r="244" spans="1:9">
      <c r="A244" s="889"/>
      <c r="B244" s="889"/>
      <c r="C244" s="889"/>
      <c r="D244" s="890"/>
      <c r="E244" s="890"/>
      <c r="F244" s="890"/>
      <c r="G244" s="890"/>
      <c r="H244" s="890"/>
      <c r="I244" s="890"/>
    </row>
    <row r="245" spans="1:9">
      <c r="A245" s="889"/>
      <c r="B245" s="889"/>
      <c r="C245" s="889"/>
      <c r="D245" s="890"/>
      <c r="E245" s="890"/>
      <c r="F245" s="890"/>
      <c r="G245" s="890"/>
      <c r="H245" s="890"/>
      <c r="I245" s="890"/>
    </row>
    <row r="246" spans="1:9">
      <c r="A246" s="889"/>
      <c r="B246" s="889"/>
      <c r="C246" s="889"/>
      <c r="D246" s="890"/>
      <c r="E246" s="890"/>
      <c r="F246" s="890"/>
      <c r="G246" s="890"/>
      <c r="H246" s="890"/>
      <c r="I246" s="890"/>
    </row>
    <row r="247" spans="1:9">
      <c r="A247" s="889"/>
      <c r="B247" s="889"/>
      <c r="C247" s="889"/>
      <c r="D247" s="890"/>
      <c r="E247" s="890"/>
      <c r="F247" s="890"/>
      <c r="G247" s="890"/>
      <c r="H247" s="890"/>
      <c r="I247" s="890"/>
    </row>
    <row r="248" spans="1:9">
      <c r="A248" s="889"/>
      <c r="B248" s="889"/>
      <c r="C248" s="889"/>
      <c r="D248" s="890"/>
      <c r="E248" s="890"/>
      <c r="F248" s="890"/>
      <c r="G248" s="890"/>
      <c r="H248" s="890"/>
      <c r="I248" s="890"/>
    </row>
  </sheetData>
  <mergeCells count="8">
    <mergeCell ref="D106:E106"/>
    <mergeCell ref="H106:I106"/>
    <mergeCell ref="H11:I11"/>
    <mergeCell ref="H12:I14"/>
    <mergeCell ref="D17:D18"/>
    <mergeCell ref="E17:E18"/>
    <mergeCell ref="F100:G100"/>
    <mergeCell ref="D102:E102"/>
  </mergeCells>
  <conditionalFormatting sqref="F99:G99 A99">
    <cfRule type="cellIs" dxfId="20" priority="19" stopIfTrue="1" operator="equal">
      <formula>0</formula>
    </cfRule>
  </conditionalFormatting>
  <conditionalFormatting sqref="H106 D102">
    <cfRule type="cellIs" dxfId="19" priority="18" stopIfTrue="1" operator="equal">
      <formula>0</formula>
    </cfRule>
  </conditionalFormatting>
  <conditionalFormatting sqref="I99">
    <cfRule type="cellIs" dxfId="18" priority="17" stopIfTrue="1" operator="equal">
      <formula>0</formula>
    </cfRule>
  </conditionalFormatting>
  <conditionalFormatting sqref="D106:E106">
    <cfRule type="cellIs" dxfId="17" priority="16" stopIfTrue="1" operator="equal">
      <formula>0</formula>
    </cfRule>
  </conditionalFormatting>
  <conditionalFormatting sqref="E15">
    <cfRule type="cellIs" dxfId="16" priority="11" stopIfTrue="1" operator="equal">
      <formula>"Чужди средства"</formula>
    </cfRule>
    <cfRule type="cellIs" dxfId="15" priority="12" stopIfTrue="1" operator="equal">
      <formula>"СЕС - ДМП"</formula>
    </cfRule>
    <cfRule type="cellIs" dxfId="14" priority="13" stopIfTrue="1" operator="equal">
      <formula>"СЕС - РА"</formula>
    </cfRule>
    <cfRule type="cellIs" dxfId="13" priority="14" stopIfTrue="1" operator="equal">
      <formula>"СЕС - ДЕС"</formula>
    </cfRule>
    <cfRule type="cellIs" dxfId="12" priority="15" stopIfTrue="1" operator="equal">
      <formula>"СЕС - КСФ"</formula>
    </cfRule>
  </conditionalFormatting>
  <conditionalFormatting sqref="A97">
    <cfRule type="cellIs" dxfId="11" priority="10" stopIfTrue="1" operator="notEqual">
      <formula>0</formula>
    </cfRule>
  </conditionalFormatting>
  <conditionalFormatting sqref="D15">
    <cfRule type="cellIs" dxfId="10" priority="1" stopIfTrue="1" operator="equal">
      <formula>"Чужди средства"</formula>
    </cfRule>
    <cfRule type="cellIs" dxfId="9" priority="2" stopIfTrue="1" operator="equal">
      <formula>"СЕС - ДМП"</formula>
    </cfRule>
    <cfRule type="cellIs" dxfId="8" priority="3" stopIfTrue="1" operator="equal">
      <formula>"СЕС - РА"</formula>
    </cfRule>
    <cfRule type="cellIs" dxfId="7" priority="4" stopIfTrue="1" operator="equal">
      <formula>"СЕС - ДЕС"</formula>
    </cfRule>
    <cfRule type="cellIs" dxfId="6" priority="5" stopIfTrue="1" operator="equal">
      <formula>"СЕС - КСФ"</formula>
    </cfRule>
  </conditionalFormatting>
  <conditionalFormatting sqref="D65:I65">
    <cfRule type="cellIs" dxfId="5" priority="21" stopIfTrue="1" operator="notEqual">
      <formula>0</formula>
    </cfRule>
  </conditionalFormatting>
  <conditionalFormatting sqref="D97:I97">
    <cfRule type="cellIs" dxfId="4" priority="20" stopIfTrue="1" operator="notEqual">
      <formula>0</formula>
    </cfRule>
  </conditionalFormatting>
  <conditionalFormatting sqref="H11:I11">
    <cfRule type="cellIs" dxfId="3" priority="6" stopIfTrue="1" operator="between">
      <formula>1000000000000</formula>
      <formula>9999999999999990</formula>
    </cfRule>
    <cfRule type="cellIs" dxfId="2" priority="7" stopIfTrue="1" operator="between">
      <formula>10000000000</formula>
      <formula>999999999999</formula>
    </cfRule>
    <cfRule type="cellIs" dxfId="1" priority="8" stopIfTrue="1" operator="between">
      <formula>1000000</formula>
      <formula>99999999</formula>
    </cfRule>
    <cfRule type="cellIs" dxfId="0" priority="9" stopIfTrue="1" operator="between">
      <formula>100</formula>
      <formula>9999</formula>
    </cfRule>
  </conditionalFormatting>
  <dataValidations count="7">
    <dataValidation allowBlank="1" showErrorMessage="1" prompt="Въвежда се началната дата за периода само с цифри и разделител &quot;.&quot; или &quot;-&quot;, без букви за година и точки." sqref="E11 E65539 E131075 E196611 E262147 E327683 E393219 E458755 E524291 E589827 E655363 E720899 E786435 E851971 E917507 E983043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B11 B65539 B131075 B196611 B262147 B327683 B393219 B458755 B524291 B589827 B655363 B720899 B786435 B851971 B917507 B983043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D33 D65561 D131097 D196633 D262169 D327705 D393241 D458777 D524313 D589849 D655385 D720921 D786457 D851993 D917529 D983065 F33:I33 F65561:I65561 F131097:I131097 F196633:I196633 F262169:I262169 F327705:I327705 F393241:I393241 F458777:I458777 F524313:I524313 F589849:I589849 F655385:I655385 F720921:I720921 F786457:I786457 F851993:I851993 F917529:I917529 F983065:I983065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D54 D65582 D131118 D196654 D262190 D327726 D393262 D458798 D524334 D589870 D655406 D720942 D786478 D852014 D917550 D983086 F54:I54 F65582:I65582 F131118:I131118 F196654:I196654 F262190:I262190 F327726:I327726 F393262:I393262 F458798:I458798 F524334:I524334 F589870:I589870 F655406:I655406 F720942:I720942 F786478:I786478 F852014:I852014 F917550:I917550 F983086:I983086">
      <formula1>0</formula1>
    </dataValidation>
    <dataValidation type="whole" operator="lessThanOrEqual" allowBlank="1" showInputMessage="1" showErrorMessage="1" error="въведете цяло отрицателно число" sqref="D91 D65619 D131155 D196691 D262227 D327763 D393299 D458835 D524371 D589907 D655443 D720979 D786515 D852051 D917587 D983123 F91:I91 F65619:I65619 F131155:I131155 F196691:I196691 F262227:I262227 F327763:I327763 F393299:I393299 F458835:I458835 F524371:I524371 F589907:I589907 F655443:I655443 F720979:I720979 F786515:I786515 F852051:I852051 F917587:I917587 F983123:I983123">
      <formula1>0</formula1>
    </dataValidation>
    <dataValidation type="whole" operator="greaterThanOrEqual" allowBlank="1" showInputMessage="1" showErrorMessage="1" error="въведете цяло положително число" sqref="D90 D65618 D131154 D196690 D262226 D327762 D393298 D458834 D524370 D589906 D655442 D720978 D786514 D852050 D917586 D983122 F90:I90 F65618:I65618 F131154:I131154 F196690:I196690 F262226:I262226 F327762:I327762 F393298:I393298 F458834:I458834 F524370:I524370 F589906:I589906 F655442:I655442 F720978:I720978 F786514:I786514 F852050:I852050 F917586:I917586 F983122:I983122">
      <formula1>0</formula1>
    </dataValidation>
    <dataValidation type="whole" allowBlank="1" showInputMessage="1" showErrorMessage="1" error="въведете цяло число" sqref="D92:D96 D65620:D65624 D131156:D131160 D196692:D196696 D262228:D262232 D327764:D327768 D393300:D393304 D458836:D458840 D524372:D524376 D589908:D589912 D655444:D655448 D720980:D720984 D786516:D786520 D852052:D852056 D917588:D917592 D983124:D983128 F92:I96 F65620:I65624 F131156:I131160 F196692:I196696 F262228:I262232 F327764:I327768 F393300:I393304 F458836:I458840 F524372:I524376 F589908:I589912 F655444:I655448 F720980:I720984 F786516:I786520 F852052:I852056 F917588:I917592 F983124:I983128 D55:D89 D65583:D65617 D131119:D131153 D196655:D196689 D262191:D262225 D327727:D327761 D393263:D393297 D458799:D458833 D524335:D524369 D589871:D589905 D655407:D655441 D720943:D720977 D786479:D786513 D852015:D852049 D917551:D917585 D983087:D983121 D22:D32 D65550:D65560 D131086:D131096 D196622:D196632 D262158:D262168 D327694:D327704 D393230:D393240 D458766:D458776 D524302:D524312 D589838:D589848 D655374:D655384 D720910:D720920 D786446:D786456 D851982:D851992 D917518:D917528 D983054:D983064 F55:I89 F65583:I65617 F131119:I131153 F196655:I196689 F262191:I262225 F327727:I327761 F393263:I393297 F458799:I458833 F524335:I524369 F589871:I589905 F655407:I655441 F720943:I720977 F786479:I786513 F852015:I852049 F917551:I917585 F983087:I983121 F22:I32 F65550:I65560 F131086:I131096 F196622:I196632 F262158:I262168 F327694:I327704 F393230:I393240 F458766:I458776 F524302:I524312 F589838:I589848 F655374:I655384 F720910:I720920 F786446:I786456 F851982:I851992 F917518:I917528 F983054:I983064 D97:I97 D65633:I65633 D131169:I131169 D196705:I196705 D262241:I262241 D327777:I327777 D393313:I393313 D458849:I458849 D524385:I524385 D589921:I589921 D655457:I655457 D720993:I720993 D786529:I786529 D852065:I852065 D917601:I917601 D983137:I983137 D34:D53 D65562:D65581 D131098:D131117 D196634:D196653 D262170:D262189 D327706:D327725 D393242:D393261 D458778:D458797 D524314:D524333 D589850:D589869 D655386:D655405 D720922:D720941 D786458:D786477 D851994:D852013 D917530:D917549 D983066:D983085 E22:E96 E65550:E65624 E131086:E131160 E196622:E196696 E262158:E262232 E327694:E327768 E393230:E393304 E458766:E458840 E524302:E524376 E589838:E589912 E655374:E655448 E720910:E720984 E786446:E786520 E851982:E852056 E917518:E917592 E983054:E983128 F34:I53 F65562:I65581 F131098:I131117 F196634:I196653 F262170:I262189 F327706:I327725 F393242:I393261 F458778:I458797 F524314:I524333 F589850:I589869 F655386:I655405 F720922:I720941 F786458:I786477 F851994:I852013 F917530:I917549 F983066:I983085">
      <formula1>-10000000000000000</formula1>
      <formula2>10000000000000000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БЮДЖЕТ</vt:lpstr>
      <vt:lpstr>к.33</vt:lpstr>
      <vt:lpstr>СЕС-ДЕС</vt:lpstr>
      <vt:lpstr>СЕС-КСФ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2020-02-24T06:33:57Z</dcterms:created>
  <dcterms:modified xsi:type="dcterms:W3CDTF">2020-02-24T06:42:37Z</dcterms:modified>
</cp:coreProperties>
</file>