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H90" i="10"/>
  <c r="G90" i="10"/>
  <c r="F90" i="10" s="1"/>
  <c r="E90" i="10"/>
  <c r="J89" i="10"/>
  <c r="I89" i="10"/>
  <c r="H89" i="10"/>
  <c r="G89" i="10"/>
  <c r="F89" i="10" s="1"/>
  <c r="E89" i="10"/>
  <c r="J88" i="10"/>
  <c r="I88" i="10"/>
  <c r="F88" i="10" s="1"/>
  <c r="H88" i="10"/>
  <c r="G88" i="10"/>
  <c r="E88" i="10"/>
  <c r="J87" i="10"/>
  <c r="I87" i="10"/>
  <c r="H87" i="10"/>
  <c r="G87" i="10"/>
  <c r="F87" i="10" s="1"/>
  <c r="F86" i="10" s="1"/>
  <c r="E87" i="10"/>
  <c r="J86" i="10"/>
  <c r="I86" i="10"/>
  <c r="H86" i="10"/>
  <c r="E86" i="10"/>
  <c r="J85" i="10"/>
  <c r="I85" i="10"/>
  <c r="H85" i="10"/>
  <c r="G85" i="10"/>
  <c r="F85" i="10" s="1"/>
  <c r="E85" i="10"/>
  <c r="J84" i="10"/>
  <c r="I84" i="10"/>
  <c r="F84" i="10" s="1"/>
  <c r="H84" i="10"/>
  <c r="G84" i="10"/>
  <c r="E84" i="10"/>
  <c r="J83" i="10"/>
  <c r="I83" i="10"/>
  <c r="H83" i="10"/>
  <c r="G83" i="10"/>
  <c r="F83" i="10" s="1"/>
  <c r="E83" i="10"/>
  <c r="J82" i="10"/>
  <c r="I82" i="10"/>
  <c r="I77" i="10" s="1"/>
  <c r="I66" i="10" s="1"/>
  <c r="H82" i="10"/>
  <c r="G82" i="10"/>
  <c r="E82" i="10"/>
  <c r="E77" i="10" s="1"/>
  <c r="E66" i="10" s="1"/>
  <c r="F81" i="10"/>
  <c r="J80" i="10"/>
  <c r="I80" i="10"/>
  <c r="H80" i="10"/>
  <c r="G80" i="10"/>
  <c r="F80" i="10" s="1"/>
  <c r="E80" i="10"/>
  <c r="J79" i="10"/>
  <c r="F79" i="10" s="1"/>
  <c r="I79" i="10"/>
  <c r="H79" i="10"/>
  <c r="G79" i="10"/>
  <c r="E79" i="10"/>
  <c r="J78" i="10"/>
  <c r="I78" i="10"/>
  <c r="H78" i="10"/>
  <c r="H77" i="10" s="1"/>
  <c r="G78" i="10"/>
  <c r="F78" i="10" s="1"/>
  <c r="E78" i="10"/>
  <c r="J77" i="10"/>
  <c r="J76" i="10"/>
  <c r="I76" i="10"/>
  <c r="H76" i="10"/>
  <c r="G76" i="10"/>
  <c r="F76" i="10" s="1"/>
  <c r="E76" i="10"/>
  <c r="J75" i="10"/>
  <c r="F75" i="10" s="1"/>
  <c r="I75" i="10"/>
  <c r="H75" i="10"/>
  <c r="G75" i="10"/>
  <c r="E75" i="10"/>
  <c r="J74" i="10"/>
  <c r="I74" i="10"/>
  <c r="H74" i="10"/>
  <c r="G74" i="10"/>
  <c r="F74" i="10" s="1"/>
  <c r="E74" i="10"/>
  <c r="J73" i="10"/>
  <c r="I73" i="10"/>
  <c r="H73" i="10"/>
  <c r="G73" i="10"/>
  <c r="F73" i="10"/>
  <c r="E73" i="10"/>
  <c r="J72" i="10"/>
  <c r="I72" i="10"/>
  <c r="H72" i="10"/>
  <c r="G72" i="10"/>
  <c r="F72" i="10" s="1"/>
  <c r="E72" i="10"/>
  <c r="J71" i="10"/>
  <c r="F71" i="10" s="1"/>
  <c r="I71" i="10"/>
  <c r="H71" i="10"/>
  <c r="G71" i="10"/>
  <c r="E71" i="10"/>
  <c r="J70" i="10"/>
  <c r="I70" i="10"/>
  <c r="H70" i="10"/>
  <c r="F70" i="10" s="1"/>
  <c r="G70" i="10"/>
  <c r="E70" i="10"/>
  <c r="J69" i="10"/>
  <c r="J68" i="10" s="1"/>
  <c r="J66" i="10" s="1"/>
  <c r="I69" i="10"/>
  <c r="H69" i="10"/>
  <c r="G69" i="10"/>
  <c r="E69" i="10"/>
  <c r="I68" i="10"/>
  <c r="G68" i="10"/>
  <c r="E68" i="10"/>
  <c r="F67" i="10"/>
  <c r="J63" i="10"/>
  <c r="F63" i="10" s="1"/>
  <c r="I63" i="10"/>
  <c r="H63" i="10"/>
  <c r="G63" i="10"/>
  <c r="E63" i="10"/>
  <c r="J62" i="10"/>
  <c r="I62" i="10"/>
  <c r="H62" i="10"/>
  <c r="F62" i="10" s="1"/>
  <c r="G62" i="10"/>
  <c r="E62" i="10"/>
  <c r="F61" i="10"/>
  <c r="J60" i="10"/>
  <c r="I60" i="10"/>
  <c r="H60" i="10"/>
  <c r="G60" i="10"/>
  <c r="F60" i="10" s="1"/>
  <c r="E60" i="10"/>
  <c r="J59" i="10"/>
  <c r="I59" i="10"/>
  <c r="F59" i="10" s="1"/>
  <c r="H59" i="10"/>
  <c r="G59" i="10"/>
  <c r="E59" i="10"/>
  <c r="J58" i="10"/>
  <c r="I58" i="10"/>
  <c r="H58" i="10"/>
  <c r="G58" i="10"/>
  <c r="F58" i="10" s="1"/>
  <c r="E58" i="10"/>
  <c r="J57" i="10"/>
  <c r="I57" i="10"/>
  <c r="I56" i="10" s="1"/>
  <c r="H57" i="10"/>
  <c r="G57" i="10"/>
  <c r="F57" i="10" s="1"/>
  <c r="E57" i="10"/>
  <c r="E56" i="10" s="1"/>
  <c r="J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H49" i="10"/>
  <c r="G49" i="10"/>
  <c r="F49" i="10" s="1"/>
  <c r="E49" i="10"/>
  <c r="J48" i="10"/>
  <c r="I48" i="10"/>
  <c r="H48" i="10"/>
  <c r="G48" i="10"/>
  <c r="F48" i="10" s="1"/>
  <c r="E48" i="10"/>
  <c r="J47" i="10"/>
  <c r="I47" i="10"/>
  <c r="H47" i="10"/>
  <c r="G47" i="10"/>
  <c r="F47" i="10" s="1"/>
  <c r="E47" i="10"/>
  <c r="J46" i="10"/>
  <c r="I46" i="10"/>
  <c r="H46" i="10"/>
  <c r="G46" i="10"/>
  <c r="F46" i="10" s="1"/>
  <c r="E46" i="10"/>
  <c r="J45" i="10"/>
  <c r="I45" i="10"/>
  <c r="F45" i="10" s="1"/>
  <c r="H45" i="10"/>
  <c r="G45" i="10"/>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E40" i="10"/>
  <c r="J39" i="10"/>
  <c r="I39" i="10"/>
  <c r="I38" i="10" s="1"/>
  <c r="H39" i="10"/>
  <c r="E39" i="10"/>
  <c r="E38" i="10" s="1"/>
  <c r="J38" i="10"/>
  <c r="H38" i="10"/>
  <c r="J37" i="10"/>
  <c r="I37" i="10"/>
  <c r="F37" i="10" s="1"/>
  <c r="H37" i="10"/>
  <c r="G37" i="10"/>
  <c r="E37" i="10"/>
  <c r="J36" i="10"/>
  <c r="I36" i="10"/>
  <c r="H36" i="10"/>
  <c r="G36" i="10"/>
  <c r="F36" i="10" s="1"/>
  <c r="E36" i="10"/>
  <c r="F35" i="10"/>
  <c r="F34" i="10"/>
  <c r="J33" i="10"/>
  <c r="I33" i="10"/>
  <c r="H33" i="10"/>
  <c r="G33" i="10"/>
  <c r="F33" i="10" s="1"/>
  <c r="E33" i="10"/>
  <c r="J32" i="10"/>
  <c r="I32" i="10"/>
  <c r="F32" i="10" s="1"/>
  <c r="H32" i="10"/>
  <c r="G32" i="10"/>
  <c r="E32" i="10"/>
  <c r="J31" i="10"/>
  <c r="I31" i="10"/>
  <c r="H31" i="10"/>
  <c r="G31" i="10"/>
  <c r="F31" i="10" s="1"/>
  <c r="E31" i="10"/>
  <c r="J30" i="10"/>
  <c r="I30" i="10"/>
  <c r="F30" i="10" s="1"/>
  <c r="H30" i="10"/>
  <c r="G30" i="10"/>
  <c r="E30" i="10"/>
  <c r="J29" i="10"/>
  <c r="I29" i="10"/>
  <c r="H29" i="10"/>
  <c r="G29" i="10"/>
  <c r="F29" i="10" s="1"/>
  <c r="E29" i="10"/>
  <c r="J28" i="10"/>
  <c r="I28" i="10"/>
  <c r="F28" i="10" s="1"/>
  <c r="H28" i="10"/>
  <c r="G28" i="10"/>
  <c r="E28" i="10"/>
  <c r="J27" i="10"/>
  <c r="I27" i="10"/>
  <c r="H27" i="10"/>
  <c r="G27" i="10"/>
  <c r="F27" i="10" s="1"/>
  <c r="E27" i="10"/>
  <c r="J26" i="10"/>
  <c r="I26" i="10"/>
  <c r="I25" i="10" s="1"/>
  <c r="I22" i="10" s="1"/>
  <c r="I64" i="10" s="1"/>
  <c r="H26" i="10"/>
  <c r="G26" i="10"/>
  <c r="E26" i="10"/>
  <c r="E25" i="10" s="1"/>
  <c r="J25" i="10"/>
  <c r="H25" i="10"/>
  <c r="G25" i="10"/>
  <c r="G22" i="10" s="1"/>
  <c r="F24" i="10"/>
  <c r="J23" i="10"/>
  <c r="F23" i="10" s="1"/>
  <c r="I23" i="10"/>
  <c r="H23" i="10"/>
  <c r="G23" i="10"/>
  <c r="E23" i="10"/>
  <c r="E22" i="10" s="1"/>
  <c r="E64" i="10" s="1"/>
  <c r="H22"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F95" i="9" s="1"/>
  <c r="G95" i="9"/>
  <c r="E95" i="9"/>
  <c r="J94" i="9"/>
  <c r="I94" i="9"/>
  <c r="H94" i="9"/>
  <c r="G94" i="9"/>
  <c r="F94" i="9" s="1"/>
  <c r="E94" i="9"/>
  <c r="J93" i="9"/>
  <c r="I93" i="9"/>
  <c r="H93" i="9"/>
  <c r="F93" i="9" s="1"/>
  <c r="G93" i="9"/>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H88" i="9"/>
  <c r="G88" i="9"/>
  <c r="F88" i="9" s="1"/>
  <c r="E88" i="9"/>
  <c r="J87" i="9"/>
  <c r="I87" i="9"/>
  <c r="I86" i="9" s="1"/>
  <c r="H87" i="9"/>
  <c r="G87" i="9"/>
  <c r="F87" i="9" s="1"/>
  <c r="F86" i="9" s="1"/>
  <c r="E87" i="9"/>
  <c r="E86" i="9" s="1"/>
  <c r="J86" i="9"/>
  <c r="H86" i="9"/>
  <c r="G86" i="9"/>
  <c r="J85" i="9"/>
  <c r="I85" i="9"/>
  <c r="F85" i="9" s="1"/>
  <c r="H85" i="9"/>
  <c r="G85" i="9"/>
  <c r="E85" i="9"/>
  <c r="J84" i="9"/>
  <c r="I84" i="9"/>
  <c r="H84" i="9"/>
  <c r="G84" i="9"/>
  <c r="F84" i="9" s="1"/>
  <c r="E84" i="9"/>
  <c r="J83" i="9"/>
  <c r="I83" i="9"/>
  <c r="F83" i="9" s="1"/>
  <c r="H83" i="9"/>
  <c r="G83" i="9"/>
  <c r="E83" i="9"/>
  <c r="E77" i="9" s="1"/>
  <c r="J82" i="9"/>
  <c r="I82" i="9"/>
  <c r="H82" i="9"/>
  <c r="G82" i="9"/>
  <c r="F82" i="9" s="1"/>
  <c r="E82" i="9"/>
  <c r="F81" i="9"/>
  <c r="J80" i="9"/>
  <c r="I80" i="9"/>
  <c r="H80" i="9"/>
  <c r="G80" i="9"/>
  <c r="F80" i="9"/>
  <c r="E80" i="9"/>
  <c r="J79" i="9"/>
  <c r="I79" i="9"/>
  <c r="H79" i="9"/>
  <c r="F79" i="9" s="1"/>
  <c r="G79" i="9"/>
  <c r="E79" i="9"/>
  <c r="J78" i="9"/>
  <c r="J77" i="9" s="1"/>
  <c r="I78" i="9"/>
  <c r="H78" i="9"/>
  <c r="G78" i="9"/>
  <c r="G77" i="9" s="1"/>
  <c r="F78" i="9"/>
  <c r="E78" i="9"/>
  <c r="H77" i="9"/>
  <c r="J76" i="9"/>
  <c r="I76" i="9"/>
  <c r="H76" i="9"/>
  <c r="G76" i="9"/>
  <c r="F76" i="9"/>
  <c r="E76" i="9"/>
  <c r="J75" i="9"/>
  <c r="I75" i="9"/>
  <c r="H75" i="9"/>
  <c r="G75" i="9"/>
  <c r="F75" i="9" s="1"/>
  <c r="E75" i="9"/>
  <c r="J74" i="9"/>
  <c r="I74" i="9"/>
  <c r="H74" i="9"/>
  <c r="G74" i="9"/>
  <c r="F74" i="9"/>
  <c r="E74" i="9"/>
  <c r="J73" i="9"/>
  <c r="I73" i="9"/>
  <c r="H73" i="9"/>
  <c r="G73" i="9"/>
  <c r="F73" i="9" s="1"/>
  <c r="E73" i="9"/>
  <c r="J72" i="9"/>
  <c r="I72" i="9"/>
  <c r="H72" i="9"/>
  <c r="G72" i="9"/>
  <c r="F72" i="9"/>
  <c r="E72" i="9"/>
  <c r="J71" i="9"/>
  <c r="I71" i="9"/>
  <c r="H71" i="9"/>
  <c r="G71" i="9"/>
  <c r="F71" i="9" s="1"/>
  <c r="E71" i="9"/>
  <c r="J70" i="9"/>
  <c r="F70" i="9" s="1"/>
  <c r="I70" i="9"/>
  <c r="H70" i="9"/>
  <c r="G70" i="9"/>
  <c r="E70" i="9"/>
  <c r="J69" i="9"/>
  <c r="I69" i="9"/>
  <c r="I68" i="9" s="1"/>
  <c r="H69" i="9"/>
  <c r="H68" i="9" s="1"/>
  <c r="H66" i="9" s="1"/>
  <c r="G69" i="9"/>
  <c r="F69" i="9" s="1"/>
  <c r="E69" i="9"/>
  <c r="E68" i="9" s="1"/>
  <c r="J68" i="9"/>
  <c r="J66" i="9" s="1"/>
  <c r="G68" i="9"/>
  <c r="G66" i="9" s="1"/>
  <c r="F67" i="9"/>
  <c r="J63" i="9"/>
  <c r="I63" i="9"/>
  <c r="H63" i="9"/>
  <c r="G63" i="9"/>
  <c r="F63" i="9" s="1"/>
  <c r="E63" i="9"/>
  <c r="J62" i="9"/>
  <c r="J56" i="9" s="1"/>
  <c r="I62" i="9"/>
  <c r="H62" i="9"/>
  <c r="G62" i="9"/>
  <c r="F62" i="9"/>
  <c r="E62" i="9"/>
  <c r="F61" i="9"/>
  <c r="J60" i="9"/>
  <c r="I60" i="9"/>
  <c r="F60" i="9" s="1"/>
  <c r="H60" i="9"/>
  <c r="G60" i="9"/>
  <c r="E60" i="9"/>
  <c r="J59" i="9"/>
  <c r="I59" i="9"/>
  <c r="H59" i="9"/>
  <c r="G59" i="9"/>
  <c r="F59" i="9" s="1"/>
  <c r="E59" i="9"/>
  <c r="J58" i="9"/>
  <c r="I58" i="9"/>
  <c r="F58" i="9" s="1"/>
  <c r="H58" i="9"/>
  <c r="G58" i="9"/>
  <c r="E58" i="9"/>
  <c r="J57" i="9"/>
  <c r="I57" i="9"/>
  <c r="H57" i="9"/>
  <c r="H56" i="9" s="1"/>
  <c r="G57" i="9"/>
  <c r="F57" i="9" s="1"/>
  <c r="F56" i="9" s="1"/>
  <c r="E57" i="9"/>
  <c r="I56" i="9"/>
  <c r="E56" i="9"/>
  <c r="J55" i="9"/>
  <c r="I55" i="9"/>
  <c r="H55" i="9"/>
  <c r="G55" i="9"/>
  <c r="F55" i="9" s="1"/>
  <c r="E55" i="9"/>
  <c r="J54" i="9"/>
  <c r="I54" i="9"/>
  <c r="F54" i="9" s="1"/>
  <c r="H54" i="9"/>
  <c r="G54" i="9"/>
  <c r="E54" i="9"/>
  <c r="J53" i="9"/>
  <c r="I53" i="9"/>
  <c r="H53" i="9"/>
  <c r="G53" i="9"/>
  <c r="F53" i="9" s="1"/>
  <c r="E53" i="9"/>
  <c r="J52" i="9"/>
  <c r="I52" i="9"/>
  <c r="F52" i="9" s="1"/>
  <c r="H52" i="9"/>
  <c r="G52" i="9"/>
  <c r="E52" i="9"/>
  <c r="J51" i="9"/>
  <c r="I51" i="9"/>
  <c r="H51" i="9"/>
  <c r="G51" i="9"/>
  <c r="F51" i="9" s="1"/>
  <c r="E51" i="9"/>
  <c r="J50" i="9"/>
  <c r="I50" i="9"/>
  <c r="F50" i="9" s="1"/>
  <c r="H50" i="9"/>
  <c r="G50" i="9"/>
  <c r="E50" i="9"/>
  <c r="J49" i="9"/>
  <c r="I49" i="9"/>
  <c r="H49" i="9"/>
  <c r="G49" i="9"/>
  <c r="F49" i="9" s="1"/>
  <c r="E49" i="9"/>
  <c r="J48" i="9"/>
  <c r="I48" i="9"/>
  <c r="F48" i="9" s="1"/>
  <c r="H48" i="9"/>
  <c r="G48" i="9"/>
  <c r="E48" i="9"/>
  <c r="J47" i="9"/>
  <c r="I47" i="9"/>
  <c r="H47" i="9"/>
  <c r="G47" i="9"/>
  <c r="F47" i="9" s="1"/>
  <c r="E47" i="9"/>
  <c r="J46" i="9"/>
  <c r="I46" i="9"/>
  <c r="F46" i="9" s="1"/>
  <c r="H46" i="9"/>
  <c r="G46" i="9"/>
  <c r="E46" i="9"/>
  <c r="J45" i="9"/>
  <c r="I45" i="9"/>
  <c r="H45" i="9"/>
  <c r="G45" i="9"/>
  <c r="F45" i="9" s="1"/>
  <c r="E45" i="9"/>
  <c r="J44" i="9"/>
  <c r="I44" i="9"/>
  <c r="F44" i="9" s="1"/>
  <c r="H44" i="9"/>
  <c r="G44" i="9"/>
  <c r="E44" i="9"/>
  <c r="J43" i="9"/>
  <c r="I43" i="9"/>
  <c r="H43" i="9"/>
  <c r="G43" i="9"/>
  <c r="F43" i="9" s="1"/>
  <c r="E43" i="9"/>
  <c r="J42" i="9"/>
  <c r="I42" i="9"/>
  <c r="F42" i="9" s="1"/>
  <c r="H42" i="9"/>
  <c r="G42" i="9"/>
  <c r="E42" i="9"/>
  <c r="J41" i="9"/>
  <c r="I41" i="9"/>
  <c r="H41" i="9"/>
  <c r="G41" i="9"/>
  <c r="F41" i="9" s="1"/>
  <c r="E41" i="9"/>
  <c r="J40" i="9"/>
  <c r="J39" i="9" s="1"/>
  <c r="J38" i="9" s="1"/>
  <c r="I40" i="9"/>
  <c r="F40" i="9" s="1"/>
  <c r="F39" i="9" s="1"/>
  <c r="F38" i="9" s="1"/>
  <c r="H40" i="9"/>
  <c r="G40" i="9"/>
  <c r="E40" i="9"/>
  <c r="E39" i="9" s="1"/>
  <c r="E38" i="9" s="1"/>
  <c r="H39" i="9"/>
  <c r="H38" i="9" s="1"/>
  <c r="G39" i="9"/>
  <c r="G38" i="9" s="1"/>
  <c r="J37" i="9"/>
  <c r="I37" i="9"/>
  <c r="H37" i="9"/>
  <c r="G37" i="9"/>
  <c r="F37" i="9" s="1"/>
  <c r="E37" i="9"/>
  <c r="J36" i="9"/>
  <c r="I36" i="9"/>
  <c r="F36" i="9" s="1"/>
  <c r="H36" i="9"/>
  <c r="G36" i="9"/>
  <c r="E36" i="9"/>
  <c r="F35" i="9"/>
  <c r="F34" i="9"/>
  <c r="J33" i="9"/>
  <c r="I33" i="9"/>
  <c r="F33" i="9" s="1"/>
  <c r="H33" i="9"/>
  <c r="G33" i="9"/>
  <c r="E33" i="9"/>
  <c r="J32" i="9"/>
  <c r="I32" i="9"/>
  <c r="H32" i="9"/>
  <c r="G32" i="9"/>
  <c r="F32" i="9" s="1"/>
  <c r="E32" i="9"/>
  <c r="J31" i="9"/>
  <c r="I31" i="9"/>
  <c r="F31" i="9" s="1"/>
  <c r="H31" i="9"/>
  <c r="G31" i="9"/>
  <c r="E31" i="9"/>
  <c r="J30" i="9"/>
  <c r="I30" i="9"/>
  <c r="H30" i="9"/>
  <c r="G30" i="9"/>
  <c r="F30" i="9" s="1"/>
  <c r="E30" i="9"/>
  <c r="J29" i="9"/>
  <c r="I29" i="9"/>
  <c r="F29" i="9" s="1"/>
  <c r="H29" i="9"/>
  <c r="G29" i="9"/>
  <c r="E29" i="9"/>
  <c r="J28" i="9"/>
  <c r="I28" i="9"/>
  <c r="H28" i="9"/>
  <c r="G28" i="9"/>
  <c r="F28" i="9" s="1"/>
  <c r="E28" i="9"/>
  <c r="J27" i="9"/>
  <c r="I27" i="9"/>
  <c r="F27" i="9" s="1"/>
  <c r="H27" i="9"/>
  <c r="G27" i="9"/>
  <c r="E27" i="9"/>
  <c r="J26" i="9"/>
  <c r="I26" i="9"/>
  <c r="H26" i="9"/>
  <c r="H25" i="9" s="1"/>
  <c r="G26" i="9"/>
  <c r="F26" i="9" s="1"/>
  <c r="F25" i="9" s="1"/>
  <c r="E26" i="9"/>
  <c r="J25" i="9"/>
  <c r="I25" i="9"/>
  <c r="E25" i="9"/>
  <c r="F24" i="9"/>
  <c r="J23" i="9"/>
  <c r="I23" i="9"/>
  <c r="I22" i="9" s="1"/>
  <c r="H23" i="9"/>
  <c r="F23" i="9" s="1"/>
  <c r="G23" i="9"/>
  <c r="E23" i="9"/>
  <c r="E22" i="9" s="1"/>
  <c r="J22" i="9"/>
  <c r="J64" i="9" s="1"/>
  <c r="F15" i="9"/>
  <c r="E15" i="9"/>
  <c r="F13" i="9"/>
  <c r="E13" i="9"/>
  <c r="B13" i="9"/>
  <c r="I11" i="9"/>
  <c r="H11" i="9"/>
  <c r="F11" i="9"/>
  <c r="B11" i="9"/>
  <c r="B8" i="9"/>
  <c r="I114" i="8"/>
  <c r="E114" i="8"/>
  <c r="E110" i="8"/>
  <c r="J107" i="8"/>
  <c r="H107" i="8"/>
  <c r="G107" i="8"/>
  <c r="B107" i="8"/>
  <c r="J96" i="8"/>
  <c r="I96" i="8"/>
  <c r="H96" i="8"/>
  <c r="G96" i="8"/>
  <c r="F96" i="8" s="1"/>
  <c r="E96" i="8"/>
  <c r="J95" i="8"/>
  <c r="I95" i="8"/>
  <c r="F95" i="8" s="1"/>
  <c r="H95" i="8"/>
  <c r="G95" i="8"/>
  <c r="E95" i="8"/>
  <c r="J94" i="8"/>
  <c r="I94" i="8"/>
  <c r="H94" i="8"/>
  <c r="G94" i="8"/>
  <c r="F94" i="8" s="1"/>
  <c r="E94" i="8"/>
  <c r="J93" i="8"/>
  <c r="I93" i="8"/>
  <c r="F93" i="8" s="1"/>
  <c r="H93" i="8"/>
  <c r="G93" i="8"/>
  <c r="E93" i="8"/>
  <c r="J92" i="8"/>
  <c r="I92" i="8"/>
  <c r="H92" i="8"/>
  <c r="G92" i="8"/>
  <c r="F92" i="8" s="1"/>
  <c r="E92" i="8"/>
  <c r="J91" i="8"/>
  <c r="I91" i="8"/>
  <c r="H91" i="8"/>
  <c r="G91" i="8"/>
  <c r="F91" i="8" s="1"/>
  <c r="E91" i="8"/>
  <c r="J90" i="8"/>
  <c r="I90" i="8"/>
  <c r="H90" i="8"/>
  <c r="G90" i="8"/>
  <c r="F90" i="8" s="1"/>
  <c r="E90" i="8"/>
  <c r="J89" i="8"/>
  <c r="I89" i="8"/>
  <c r="H89" i="8"/>
  <c r="G89" i="8"/>
  <c r="F89" i="8" s="1"/>
  <c r="E89" i="8"/>
  <c r="J88" i="8"/>
  <c r="I88" i="8"/>
  <c r="H88" i="8"/>
  <c r="G88" i="8"/>
  <c r="F88" i="8"/>
  <c r="E88" i="8"/>
  <c r="J87" i="8"/>
  <c r="I87" i="8"/>
  <c r="H87" i="8"/>
  <c r="H86" i="8" s="1"/>
  <c r="H66" i="8" s="1"/>
  <c r="G87" i="8"/>
  <c r="F87" i="8" s="1"/>
  <c r="F86" i="8" s="1"/>
  <c r="E87" i="8"/>
  <c r="J86" i="8"/>
  <c r="I86" i="8"/>
  <c r="G86" i="8"/>
  <c r="E86" i="8"/>
  <c r="J85" i="8"/>
  <c r="I85" i="8"/>
  <c r="H85" i="8"/>
  <c r="G85" i="8"/>
  <c r="F85" i="8" s="1"/>
  <c r="E85" i="8"/>
  <c r="J84" i="8"/>
  <c r="I84" i="8"/>
  <c r="H84" i="8"/>
  <c r="G84" i="8"/>
  <c r="F84" i="8" s="1"/>
  <c r="E84" i="8"/>
  <c r="J83" i="8"/>
  <c r="I83" i="8"/>
  <c r="H83" i="8"/>
  <c r="G83" i="8"/>
  <c r="F83" i="8" s="1"/>
  <c r="E83" i="8"/>
  <c r="J82" i="8"/>
  <c r="I82" i="8"/>
  <c r="H82" i="8"/>
  <c r="G82" i="8"/>
  <c r="F82" i="8"/>
  <c r="E82" i="8"/>
  <c r="F81" i="8"/>
  <c r="J80" i="8"/>
  <c r="I80" i="8"/>
  <c r="H80" i="8"/>
  <c r="G80" i="8"/>
  <c r="F80" i="8"/>
  <c r="E80" i="8"/>
  <c r="J79" i="8"/>
  <c r="I79" i="8"/>
  <c r="H79" i="8"/>
  <c r="G79" i="8"/>
  <c r="F79" i="8" s="1"/>
  <c r="E79" i="8"/>
  <c r="J78" i="8"/>
  <c r="I78" i="8"/>
  <c r="H78" i="8"/>
  <c r="G78" i="8"/>
  <c r="F78" i="8"/>
  <c r="E78" i="8"/>
  <c r="J77" i="8"/>
  <c r="I77" i="8"/>
  <c r="H77" i="8"/>
  <c r="G77" i="8"/>
  <c r="E77" i="8"/>
  <c r="J76" i="8"/>
  <c r="I76" i="8"/>
  <c r="H76" i="8"/>
  <c r="G76" i="8"/>
  <c r="F76" i="8"/>
  <c r="E76" i="8"/>
  <c r="J75" i="8"/>
  <c r="I75" i="8"/>
  <c r="H75" i="8"/>
  <c r="G75" i="8"/>
  <c r="F75" i="8"/>
  <c r="E75" i="8"/>
  <c r="J74" i="8"/>
  <c r="I74" i="8"/>
  <c r="H74" i="8"/>
  <c r="G74" i="8"/>
  <c r="F74" i="8" s="1"/>
  <c r="E74" i="8"/>
  <c r="J73" i="8"/>
  <c r="I73" i="8"/>
  <c r="H73" i="8"/>
  <c r="G73" i="8"/>
  <c r="F73" i="8"/>
  <c r="E73" i="8"/>
  <c r="J72" i="8"/>
  <c r="I72" i="8"/>
  <c r="H72" i="8"/>
  <c r="G72" i="8"/>
  <c r="F72" i="8" s="1"/>
  <c r="E72" i="8"/>
  <c r="J71" i="8"/>
  <c r="I71" i="8"/>
  <c r="H71" i="8"/>
  <c r="G71" i="8"/>
  <c r="F71" i="8"/>
  <c r="E71" i="8"/>
  <c r="J70" i="8"/>
  <c r="I70" i="8"/>
  <c r="H70" i="8"/>
  <c r="G70" i="8"/>
  <c r="F70" i="8"/>
  <c r="E70" i="8"/>
  <c r="J69" i="8"/>
  <c r="I69" i="8"/>
  <c r="H69" i="8"/>
  <c r="G69" i="8"/>
  <c r="F69" i="8" s="1"/>
  <c r="F68" i="8" s="1"/>
  <c r="E69" i="8"/>
  <c r="J68" i="8"/>
  <c r="I68" i="8"/>
  <c r="H68" i="8"/>
  <c r="G68" i="8"/>
  <c r="E68" i="8"/>
  <c r="F67" i="8"/>
  <c r="J66" i="8"/>
  <c r="I66" i="8"/>
  <c r="G66" i="8"/>
  <c r="E66" i="8"/>
  <c r="J63" i="8"/>
  <c r="I63" i="8"/>
  <c r="H63" i="8"/>
  <c r="G63" i="8"/>
  <c r="F63" i="8"/>
  <c r="E63" i="8"/>
  <c r="J62" i="8"/>
  <c r="I62" i="8"/>
  <c r="H62" i="8"/>
  <c r="G62" i="8"/>
  <c r="F62" i="8"/>
  <c r="E62" i="8"/>
  <c r="F61" i="8"/>
  <c r="J60" i="8"/>
  <c r="I60" i="8"/>
  <c r="H60" i="8"/>
  <c r="G60" i="8"/>
  <c r="F60" i="8" s="1"/>
  <c r="E60" i="8"/>
  <c r="J59" i="8"/>
  <c r="I59" i="8"/>
  <c r="H59" i="8"/>
  <c r="G59" i="8"/>
  <c r="F59" i="8" s="1"/>
  <c r="E59" i="8"/>
  <c r="J58" i="8"/>
  <c r="I58" i="8"/>
  <c r="H58" i="8"/>
  <c r="G58" i="8"/>
  <c r="F58" i="8" s="1"/>
  <c r="E58" i="8"/>
  <c r="J57" i="8"/>
  <c r="I57" i="8"/>
  <c r="I56" i="8" s="1"/>
  <c r="H57" i="8"/>
  <c r="G57" i="8"/>
  <c r="F57" i="8" s="1"/>
  <c r="E57" i="8"/>
  <c r="E56" i="8" s="1"/>
  <c r="J56" i="8"/>
  <c r="H56" i="8"/>
  <c r="G56" i="8"/>
  <c r="J55" i="8"/>
  <c r="I55" i="8"/>
  <c r="H55" i="8"/>
  <c r="G55" i="8"/>
  <c r="F55" i="8" s="1"/>
  <c r="E55" i="8"/>
  <c r="J54" i="8"/>
  <c r="I54" i="8"/>
  <c r="H54" i="8"/>
  <c r="G54" i="8"/>
  <c r="F54" i="8" s="1"/>
  <c r="E54" i="8"/>
  <c r="J53" i="8"/>
  <c r="I53" i="8"/>
  <c r="H53" i="8"/>
  <c r="G53" i="8"/>
  <c r="F53" i="8" s="1"/>
  <c r="E53" i="8"/>
  <c r="J52" i="8"/>
  <c r="I52" i="8"/>
  <c r="H52" i="8"/>
  <c r="G52" i="8"/>
  <c r="F52" i="8" s="1"/>
  <c r="E52" i="8"/>
  <c r="J51" i="8"/>
  <c r="I51" i="8"/>
  <c r="F51" i="8" s="1"/>
  <c r="H51" i="8"/>
  <c r="G51" i="8"/>
  <c r="E51" i="8"/>
  <c r="J50" i="8"/>
  <c r="I50" i="8"/>
  <c r="H50" i="8"/>
  <c r="G50" i="8"/>
  <c r="F50" i="8" s="1"/>
  <c r="E50" i="8"/>
  <c r="J49" i="8"/>
  <c r="I49" i="8"/>
  <c r="H49" i="8"/>
  <c r="G49" i="8"/>
  <c r="F49" i="8" s="1"/>
  <c r="E49" i="8"/>
  <c r="J48" i="8"/>
  <c r="I48" i="8"/>
  <c r="H48" i="8"/>
  <c r="G48" i="8"/>
  <c r="F48" i="8" s="1"/>
  <c r="E48" i="8"/>
  <c r="J47" i="8"/>
  <c r="I47" i="8"/>
  <c r="H47" i="8"/>
  <c r="G47" i="8"/>
  <c r="F47" i="8" s="1"/>
  <c r="E47" i="8"/>
  <c r="J46" i="8"/>
  <c r="I46" i="8"/>
  <c r="H46" i="8"/>
  <c r="G46" i="8"/>
  <c r="F46" i="8" s="1"/>
  <c r="E46" i="8"/>
  <c r="J45" i="8"/>
  <c r="I45" i="8"/>
  <c r="H45" i="8"/>
  <c r="G45" i="8"/>
  <c r="F45" i="8" s="1"/>
  <c r="E45" i="8"/>
  <c r="J44" i="8"/>
  <c r="I44" i="8"/>
  <c r="H44" i="8"/>
  <c r="G44" i="8"/>
  <c r="F44" i="8" s="1"/>
  <c r="E44" i="8"/>
  <c r="J43" i="8"/>
  <c r="I43" i="8"/>
  <c r="H43" i="8"/>
  <c r="G43" i="8"/>
  <c r="F43" i="8" s="1"/>
  <c r="E43" i="8"/>
  <c r="J42" i="8"/>
  <c r="I42" i="8"/>
  <c r="H42" i="8"/>
  <c r="G42" i="8"/>
  <c r="F42" i="8" s="1"/>
  <c r="E42" i="8"/>
  <c r="J41" i="8"/>
  <c r="I41" i="8"/>
  <c r="H41" i="8"/>
  <c r="G41" i="8"/>
  <c r="F41" i="8" s="1"/>
  <c r="E41" i="8"/>
  <c r="J40" i="8"/>
  <c r="I40" i="8"/>
  <c r="H40" i="8"/>
  <c r="G40" i="8"/>
  <c r="F40" i="8" s="1"/>
  <c r="F39" i="8" s="1"/>
  <c r="F38" i="8" s="1"/>
  <c r="E40" i="8"/>
  <c r="J39" i="8"/>
  <c r="I39" i="8"/>
  <c r="I38" i="8" s="1"/>
  <c r="H39" i="8"/>
  <c r="E39" i="8"/>
  <c r="E38" i="8" s="1"/>
  <c r="J38" i="8"/>
  <c r="H38" i="8"/>
  <c r="J37" i="8"/>
  <c r="I37" i="8"/>
  <c r="F37" i="8" s="1"/>
  <c r="H37" i="8"/>
  <c r="G37" i="8"/>
  <c r="E37" i="8"/>
  <c r="J36" i="8"/>
  <c r="I36" i="8"/>
  <c r="H36" i="8"/>
  <c r="G36" i="8"/>
  <c r="F36" i="8" s="1"/>
  <c r="E36" i="8"/>
  <c r="F35" i="8"/>
  <c r="F34" i="8"/>
  <c r="J33" i="8"/>
  <c r="I33" i="8"/>
  <c r="H33" i="8"/>
  <c r="G33" i="8"/>
  <c r="F33" i="8" s="1"/>
  <c r="E33" i="8"/>
  <c r="J32" i="8"/>
  <c r="I32" i="8"/>
  <c r="F32" i="8" s="1"/>
  <c r="H32" i="8"/>
  <c r="G32" i="8"/>
  <c r="E32" i="8"/>
  <c r="J31" i="8"/>
  <c r="I31" i="8"/>
  <c r="H31" i="8"/>
  <c r="G31" i="8"/>
  <c r="F31" i="8" s="1"/>
  <c r="E31" i="8"/>
  <c r="J30" i="8"/>
  <c r="I30" i="8"/>
  <c r="F30" i="8" s="1"/>
  <c r="H30" i="8"/>
  <c r="G30" i="8"/>
  <c r="E30" i="8"/>
  <c r="J29" i="8"/>
  <c r="I29" i="8"/>
  <c r="H29" i="8"/>
  <c r="G29" i="8"/>
  <c r="F29" i="8" s="1"/>
  <c r="E29" i="8"/>
  <c r="J28" i="8"/>
  <c r="I28" i="8"/>
  <c r="F28" i="8" s="1"/>
  <c r="H28" i="8"/>
  <c r="G28" i="8"/>
  <c r="E28" i="8"/>
  <c r="J27" i="8"/>
  <c r="I27" i="8"/>
  <c r="H27" i="8"/>
  <c r="G27" i="8"/>
  <c r="F27" i="8" s="1"/>
  <c r="E27" i="8"/>
  <c r="J26" i="8"/>
  <c r="I26" i="8"/>
  <c r="I25" i="8" s="1"/>
  <c r="I22" i="8" s="1"/>
  <c r="I64" i="8" s="1"/>
  <c r="H26" i="8"/>
  <c r="G26" i="8"/>
  <c r="E26" i="8"/>
  <c r="E25" i="8" s="1"/>
  <c r="J25" i="8"/>
  <c r="H25" i="8"/>
  <c r="G25" i="8"/>
  <c r="F24" i="8"/>
  <c r="J23" i="8"/>
  <c r="J22" i="8" s="1"/>
  <c r="J64" i="8" s="1"/>
  <c r="I23" i="8"/>
  <c r="H23" i="8"/>
  <c r="G23" i="8"/>
  <c r="F23" i="8"/>
  <c r="E23" i="8"/>
  <c r="E22" i="8" s="1"/>
  <c r="E64" i="8" s="1"/>
  <c r="H22" i="8"/>
  <c r="H64" i="8" s="1"/>
  <c r="G22" i="8"/>
  <c r="F15" i="8"/>
  <c r="E15" i="8"/>
  <c r="F13" i="8"/>
  <c r="E13" i="8"/>
  <c r="B13" i="8"/>
  <c r="I11" i="8"/>
  <c r="H11" i="8"/>
  <c r="F11" i="8"/>
  <c r="B11" i="8"/>
  <c r="B8" i="8"/>
  <c r="I114" i="7"/>
  <c r="E114" i="7"/>
  <c r="E110" i="7"/>
  <c r="J107" i="7"/>
  <c r="H107" i="7"/>
  <c r="G107" i="7"/>
  <c r="B107" i="7"/>
  <c r="J96" i="7"/>
  <c r="I96" i="7"/>
  <c r="F96" i="7" s="1"/>
  <c r="H96" i="7"/>
  <c r="G96" i="7"/>
  <c r="E96" i="7"/>
  <c r="J95" i="7"/>
  <c r="I95" i="7"/>
  <c r="H95" i="7"/>
  <c r="G95" i="7"/>
  <c r="F95" i="7" s="1"/>
  <c r="E95" i="7"/>
  <c r="J94" i="7"/>
  <c r="I94" i="7"/>
  <c r="F94" i="7" s="1"/>
  <c r="H94" i="7"/>
  <c r="G94" i="7"/>
  <c r="E94" i="7"/>
  <c r="J93" i="7"/>
  <c r="I93" i="7"/>
  <c r="H93" i="7"/>
  <c r="G93" i="7"/>
  <c r="F93" i="7" s="1"/>
  <c r="E93" i="7"/>
  <c r="J92" i="7"/>
  <c r="I92" i="7"/>
  <c r="F92" i="7" s="1"/>
  <c r="H92" i="7"/>
  <c r="G92" i="7"/>
  <c r="E92" i="7"/>
  <c r="J91" i="7"/>
  <c r="I91" i="7"/>
  <c r="H91" i="7"/>
  <c r="G91" i="7"/>
  <c r="F91" i="7" s="1"/>
  <c r="E91" i="7"/>
  <c r="J90" i="7"/>
  <c r="I90" i="7"/>
  <c r="F90" i="7" s="1"/>
  <c r="H90" i="7"/>
  <c r="G90" i="7"/>
  <c r="E90" i="7"/>
  <c r="J89" i="7"/>
  <c r="I89" i="7"/>
  <c r="H89" i="7"/>
  <c r="G89" i="7"/>
  <c r="F89" i="7" s="1"/>
  <c r="E89" i="7"/>
  <c r="J88" i="7"/>
  <c r="I88" i="7"/>
  <c r="F88" i="7" s="1"/>
  <c r="H88" i="7"/>
  <c r="G88" i="7"/>
  <c r="E88" i="7"/>
  <c r="J87" i="7"/>
  <c r="I87" i="7"/>
  <c r="H87" i="7"/>
  <c r="H86" i="7" s="1"/>
  <c r="G87" i="7"/>
  <c r="F87" i="7" s="1"/>
  <c r="F86" i="7" s="1"/>
  <c r="E87" i="7"/>
  <c r="J86" i="7"/>
  <c r="I86" i="7"/>
  <c r="E86" i="7"/>
  <c r="J85" i="7"/>
  <c r="I85" i="7"/>
  <c r="H85" i="7"/>
  <c r="G85" i="7"/>
  <c r="F85" i="7" s="1"/>
  <c r="E85" i="7"/>
  <c r="J84" i="7"/>
  <c r="I84" i="7"/>
  <c r="F84" i="7" s="1"/>
  <c r="H84" i="7"/>
  <c r="G84" i="7"/>
  <c r="E84" i="7"/>
  <c r="J83" i="7"/>
  <c r="I83" i="7"/>
  <c r="H83" i="7"/>
  <c r="G83" i="7"/>
  <c r="F83" i="7" s="1"/>
  <c r="E83" i="7"/>
  <c r="J82" i="7"/>
  <c r="I82" i="7"/>
  <c r="F82" i="7" s="1"/>
  <c r="H82" i="7"/>
  <c r="G82" i="7"/>
  <c r="E82" i="7"/>
  <c r="F81" i="7"/>
  <c r="J80" i="7"/>
  <c r="I80" i="7"/>
  <c r="H80" i="7"/>
  <c r="F80" i="7" s="1"/>
  <c r="G80" i="7"/>
  <c r="E80" i="7"/>
  <c r="J79" i="7"/>
  <c r="F79" i="7" s="1"/>
  <c r="I79" i="7"/>
  <c r="H79" i="7"/>
  <c r="G79" i="7"/>
  <c r="E79" i="7"/>
  <c r="J78" i="7"/>
  <c r="I78" i="7"/>
  <c r="I77" i="7" s="1"/>
  <c r="H78" i="7"/>
  <c r="F78" i="7" s="1"/>
  <c r="G78" i="7"/>
  <c r="E78" i="7"/>
  <c r="E77" i="7" s="1"/>
  <c r="J77" i="7"/>
  <c r="J76" i="7"/>
  <c r="I76" i="7"/>
  <c r="H76" i="7"/>
  <c r="F76" i="7" s="1"/>
  <c r="G76" i="7"/>
  <c r="E76" i="7"/>
  <c r="J75" i="7"/>
  <c r="F75" i="7" s="1"/>
  <c r="I75" i="7"/>
  <c r="H75" i="7"/>
  <c r="G75" i="7"/>
  <c r="E75" i="7"/>
  <c r="J74" i="7"/>
  <c r="I74" i="7"/>
  <c r="H74" i="7"/>
  <c r="G74" i="7"/>
  <c r="F74" i="7" s="1"/>
  <c r="E74" i="7"/>
  <c r="J73" i="7"/>
  <c r="I73" i="7"/>
  <c r="H73" i="7"/>
  <c r="G73" i="7"/>
  <c r="F73" i="7"/>
  <c r="E73" i="7"/>
  <c r="J72" i="7"/>
  <c r="I72" i="7"/>
  <c r="H72" i="7"/>
  <c r="G72" i="7"/>
  <c r="F72" i="7" s="1"/>
  <c r="E72" i="7"/>
  <c r="J71" i="7"/>
  <c r="I71" i="7"/>
  <c r="H71" i="7"/>
  <c r="G71" i="7"/>
  <c r="F71" i="7"/>
  <c r="E71" i="7"/>
  <c r="J70" i="7"/>
  <c r="I70" i="7"/>
  <c r="H70" i="7"/>
  <c r="G70" i="7"/>
  <c r="F70" i="7" s="1"/>
  <c r="E70" i="7"/>
  <c r="J69" i="7"/>
  <c r="J68" i="7" s="1"/>
  <c r="J66" i="7" s="1"/>
  <c r="I69" i="7"/>
  <c r="H69" i="7"/>
  <c r="G69" i="7"/>
  <c r="G68" i="7" s="1"/>
  <c r="E69" i="7"/>
  <c r="I68" i="7"/>
  <c r="I66" i="7" s="1"/>
  <c r="H68" i="7"/>
  <c r="E68" i="7"/>
  <c r="F67" i="7"/>
  <c r="J63" i="7"/>
  <c r="I63" i="7"/>
  <c r="H63" i="7"/>
  <c r="G63" i="7"/>
  <c r="F63" i="7"/>
  <c r="E63" i="7"/>
  <c r="J62" i="7"/>
  <c r="I62" i="7"/>
  <c r="H62" i="7"/>
  <c r="F62" i="7" s="1"/>
  <c r="G62" i="7"/>
  <c r="E62" i="7"/>
  <c r="F61" i="7"/>
  <c r="J60" i="7"/>
  <c r="I60" i="7"/>
  <c r="H60" i="7"/>
  <c r="G60" i="7"/>
  <c r="F60" i="7" s="1"/>
  <c r="E60" i="7"/>
  <c r="J59" i="7"/>
  <c r="I59" i="7"/>
  <c r="F59" i="7" s="1"/>
  <c r="H59" i="7"/>
  <c r="G59" i="7"/>
  <c r="E59" i="7"/>
  <c r="J58" i="7"/>
  <c r="I58" i="7"/>
  <c r="H58" i="7"/>
  <c r="H56" i="7" s="1"/>
  <c r="G58" i="7"/>
  <c r="F58" i="7" s="1"/>
  <c r="E58" i="7"/>
  <c r="J57" i="7"/>
  <c r="J56" i="7" s="1"/>
  <c r="I57" i="7"/>
  <c r="I56" i="7" s="1"/>
  <c r="H57" i="7"/>
  <c r="G57" i="7"/>
  <c r="E57" i="7"/>
  <c r="E56" i="7" s="1"/>
  <c r="J55" i="7"/>
  <c r="I55" i="7"/>
  <c r="F55" i="7" s="1"/>
  <c r="H55" i="7"/>
  <c r="G55" i="7"/>
  <c r="E55" i="7"/>
  <c r="J54" i="7"/>
  <c r="I54" i="7"/>
  <c r="H54" i="7"/>
  <c r="G54" i="7"/>
  <c r="F54" i="7" s="1"/>
  <c r="E54" i="7"/>
  <c r="J53" i="7"/>
  <c r="I53" i="7"/>
  <c r="F53" i="7" s="1"/>
  <c r="H53" i="7"/>
  <c r="G53" i="7"/>
  <c r="E53" i="7"/>
  <c r="J52" i="7"/>
  <c r="I52" i="7"/>
  <c r="H52" i="7"/>
  <c r="G52" i="7"/>
  <c r="F52" i="7" s="1"/>
  <c r="E52" i="7"/>
  <c r="J51" i="7"/>
  <c r="I51" i="7"/>
  <c r="F51" i="7" s="1"/>
  <c r="H51" i="7"/>
  <c r="G51" i="7"/>
  <c r="E51" i="7"/>
  <c r="J50" i="7"/>
  <c r="I50" i="7"/>
  <c r="H50" i="7"/>
  <c r="G50" i="7"/>
  <c r="F50" i="7" s="1"/>
  <c r="E50" i="7"/>
  <c r="J49" i="7"/>
  <c r="I49" i="7"/>
  <c r="F49" i="7" s="1"/>
  <c r="H49" i="7"/>
  <c r="G49" i="7"/>
  <c r="E49" i="7"/>
  <c r="J48" i="7"/>
  <c r="I48" i="7"/>
  <c r="H48" i="7"/>
  <c r="G48" i="7"/>
  <c r="F48" i="7" s="1"/>
  <c r="E48" i="7"/>
  <c r="J47" i="7"/>
  <c r="I47" i="7"/>
  <c r="F47" i="7" s="1"/>
  <c r="H47" i="7"/>
  <c r="G47" i="7"/>
  <c r="E47" i="7"/>
  <c r="J46" i="7"/>
  <c r="I46" i="7"/>
  <c r="H46" i="7"/>
  <c r="G46" i="7"/>
  <c r="F46" i="7" s="1"/>
  <c r="E46" i="7"/>
  <c r="J45" i="7"/>
  <c r="I45" i="7"/>
  <c r="F45" i="7" s="1"/>
  <c r="H45" i="7"/>
  <c r="G45" i="7"/>
  <c r="E45" i="7"/>
  <c r="J44" i="7"/>
  <c r="I44" i="7"/>
  <c r="H44" i="7"/>
  <c r="G44" i="7"/>
  <c r="F44" i="7" s="1"/>
  <c r="E44" i="7"/>
  <c r="J43" i="7"/>
  <c r="I43" i="7"/>
  <c r="F43" i="7" s="1"/>
  <c r="H43" i="7"/>
  <c r="G43" i="7"/>
  <c r="E43" i="7"/>
  <c r="J42" i="7"/>
  <c r="I42" i="7"/>
  <c r="H42" i="7"/>
  <c r="G42" i="7"/>
  <c r="F42" i="7" s="1"/>
  <c r="E42" i="7"/>
  <c r="J41" i="7"/>
  <c r="I41" i="7"/>
  <c r="F41" i="7" s="1"/>
  <c r="H41" i="7"/>
  <c r="G41" i="7"/>
  <c r="E41" i="7"/>
  <c r="J40" i="7"/>
  <c r="I40" i="7"/>
  <c r="H40" i="7"/>
  <c r="H39" i="7" s="1"/>
  <c r="H38" i="7" s="1"/>
  <c r="G40" i="7"/>
  <c r="F40" i="7" s="1"/>
  <c r="E40" i="7"/>
  <c r="J39" i="7"/>
  <c r="J38" i="7" s="1"/>
  <c r="I39" i="7"/>
  <c r="I38" i="7" s="1"/>
  <c r="E39" i="7"/>
  <c r="E38" i="7" s="1"/>
  <c r="J37" i="7"/>
  <c r="I37" i="7"/>
  <c r="F37" i="7" s="1"/>
  <c r="H37" i="7"/>
  <c r="G37" i="7"/>
  <c r="E37" i="7"/>
  <c r="J36" i="7"/>
  <c r="I36" i="7"/>
  <c r="H36" i="7"/>
  <c r="G36" i="7"/>
  <c r="F36" i="7" s="1"/>
  <c r="E36" i="7"/>
  <c r="F35" i="7"/>
  <c r="F34" i="7"/>
  <c r="J33" i="7"/>
  <c r="I33" i="7"/>
  <c r="H33" i="7"/>
  <c r="G33" i="7"/>
  <c r="F33" i="7" s="1"/>
  <c r="E33" i="7"/>
  <c r="J32" i="7"/>
  <c r="I32" i="7"/>
  <c r="F32" i="7" s="1"/>
  <c r="H32" i="7"/>
  <c r="G32" i="7"/>
  <c r="E32" i="7"/>
  <c r="J31" i="7"/>
  <c r="I31" i="7"/>
  <c r="H31" i="7"/>
  <c r="G31" i="7"/>
  <c r="F31" i="7" s="1"/>
  <c r="E31" i="7"/>
  <c r="J30" i="7"/>
  <c r="I30" i="7"/>
  <c r="F30" i="7" s="1"/>
  <c r="H30" i="7"/>
  <c r="G30" i="7"/>
  <c r="E30" i="7"/>
  <c r="J29" i="7"/>
  <c r="I29" i="7"/>
  <c r="H29" i="7"/>
  <c r="G29" i="7"/>
  <c r="F29" i="7" s="1"/>
  <c r="E29" i="7"/>
  <c r="J28" i="7"/>
  <c r="I28" i="7"/>
  <c r="F28" i="7" s="1"/>
  <c r="H28" i="7"/>
  <c r="G28" i="7"/>
  <c r="E28" i="7"/>
  <c r="J27" i="7"/>
  <c r="I27" i="7"/>
  <c r="H27" i="7"/>
  <c r="G27" i="7"/>
  <c r="F27" i="7" s="1"/>
  <c r="E27" i="7"/>
  <c r="J26" i="7"/>
  <c r="J25" i="7" s="1"/>
  <c r="I26" i="7"/>
  <c r="I25" i="7" s="1"/>
  <c r="I22" i="7" s="1"/>
  <c r="H26" i="7"/>
  <c r="G26" i="7"/>
  <c r="E26" i="7"/>
  <c r="E25" i="7" s="1"/>
  <c r="E22" i="7" s="1"/>
  <c r="H25" i="7"/>
  <c r="G25" i="7"/>
  <c r="F24" i="7"/>
  <c r="J23" i="7"/>
  <c r="F23" i="7" s="1"/>
  <c r="I23" i="7"/>
  <c r="H23" i="7"/>
  <c r="G23" i="7"/>
  <c r="G22" i="7" s="1"/>
  <c r="E23" i="7"/>
  <c r="H22" i="7"/>
  <c r="F15" i="7"/>
  <c r="E15" i="7"/>
  <c r="F13" i="7"/>
  <c r="E13" i="7"/>
  <c r="B13" i="7"/>
  <c r="I11" i="7"/>
  <c r="H11" i="7"/>
  <c r="F11" i="7"/>
  <c r="B11" i="7"/>
  <c r="B8" i="7"/>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I114" i="6"/>
  <c r="E114" i="6"/>
  <c r="E110" i="6"/>
  <c r="J107" i="6"/>
  <c r="H107" i="6"/>
  <c r="G107" i="6"/>
  <c r="B107" i="6"/>
  <c r="J96" i="6"/>
  <c r="I96" i="6"/>
  <c r="F96" i="6" s="1"/>
  <c r="H96" i="6"/>
  <c r="G96" i="6"/>
  <c r="E96" i="6"/>
  <c r="J95" i="6"/>
  <c r="I95" i="6"/>
  <c r="H95" i="6"/>
  <c r="G95" i="6"/>
  <c r="F95" i="6" s="1"/>
  <c r="E95" i="6"/>
  <c r="J94" i="6"/>
  <c r="I94" i="6"/>
  <c r="F94" i="6" s="1"/>
  <c r="H94" i="6"/>
  <c r="G94" i="6"/>
  <c r="E94" i="6"/>
  <c r="J93" i="6"/>
  <c r="I93" i="6"/>
  <c r="H93" i="6"/>
  <c r="G93" i="6"/>
  <c r="F93" i="6" s="1"/>
  <c r="E93" i="6"/>
  <c r="J92" i="6"/>
  <c r="I92" i="6"/>
  <c r="F92" i="6" s="1"/>
  <c r="H92" i="6"/>
  <c r="G92" i="6"/>
  <c r="E92" i="6"/>
  <c r="J91" i="6"/>
  <c r="I91" i="6"/>
  <c r="H91" i="6"/>
  <c r="G91" i="6"/>
  <c r="F91" i="6" s="1"/>
  <c r="E91" i="6"/>
  <c r="J90" i="6"/>
  <c r="I90" i="6"/>
  <c r="F90" i="6" s="1"/>
  <c r="H90" i="6"/>
  <c r="G90" i="6"/>
  <c r="E90" i="6"/>
  <c r="J89" i="6"/>
  <c r="I89" i="6"/>
  <c r="H89" i="6"/>
  <c r="G89" i="6"/>
  <c r="F89" i="6" s="1"/>
  <c r="E89" i="6"/>
  <c r="J88" i="6"/>
  <c r="J86" i="6" s="1"/>
  <c r="I88" i="6"/>
  <c r="F88" i="6" s="1"/>
  <c r="H88" i="6"/>
  <c r="G88" i="6"/>
  <c r="E88" i="6"/>
  <c r="E86" i="6" s="1"/>
  <c r="J87" i="6"/>
  <c r="I87" i="6"/>
  <c r="H87" i="6"/>
  <c r="G87" i="6"/>
  <c r="F87" i="6" s="1"/>
  <c r="F86" i="6" s="1"/>
  <c r="E87" i="6"/>
  <c r="M86" i="6"/>
  <c r="L86" i="6"/>
  <c r="K86" i="6"/>
  <c r="H86" i="6"/>
  <c r="J85" i="6"/>
  <c r="I85" i="6"/>
  <c r="H85" i="6"/>
  <c r="G85" i="6"/>
  <c r="F85" i="6"/>
  <c r="E85" i="6"/>
  <c r="J84" i="6"/>
  <c r="I84" i="6"/>
  <c r="H84" i="6"/>
  <c r="F84" i="6" s="1"/>
  <c r="G84" i="6"/>
  <c r="E84" i="6"/>
  <c r="J83" i="6"/>
  <c r="I83" i="6"/>
  <c r="H83" i="6"/>
  <c r="G83" i="6"/>
  <c r="F83" i="6"/>
  <c r="E83" i="6"/>
  <c r="J82" i="6"/>
  <c r="I82" i="6"/>
  <c r="H82" i="6"/>
  <c r="F82" i="6" s="1"/>
  <c r="G82" i="6"/>
  <c r="E82" i="6"/>
  <c r="F81" i="6"/>
  <c r="J80" i="6"/>
  <c r="I80" i="6"/>
  <c r="H80" i="6"/>
  <c r="G80" i="6"/>
  <c r="F80" i="6" s="1"/>
  <c r="E80" i="6"/>
  <c r="J79" i="6"/>
  <c r="J77" i="6" s="1"/>
  <c r="I79" i="6"/>
  <c r="F79" i="6" s="1"/>
  <c r="H79" i="6"/>
  <c r="G79" i="6"/>
  <c r="E79" i="6"/>
  <c r="E77" i="6" s="1"/>
  <c r="J78" i="6"/>
  <c r="I78" i="6"/>
  <c r="H78" i="6"/>
  <c r="G78" i="6"/>
  <c r="F78" i="6" s="1"/>
  <c r="E78" i="6"/>
  <c r="M77" i="6"/>
  <c r="L77" i="6"/>
  <c r="K77" i="6"/>
  <c r="H77" i="6"/>
  <c r="M76" i="6"/>
  <c r="L76" i="6"/>
  <c r="K76" i="6"/>
  <c r="J76" i="6"/>
  <c r="I76" i="6"/>
  <c r="F76" i="6" s="1"/>
  <c r="H76" i="6"/>
  <c r="G76" i="6"/>
  <c r="E76" i="6"/>
  <c r="M75" i="6"/>
  <c r="L75" i="6"/>
  <c r="K75" i="6"/>
  <c r="J75" i="6"/>
  <c r="F75" i="6" s="1"/>
  <c r="I75" i="6"/>
  <c r="H75" i="6"/>
  <c r="G75" i="6"/>
  <c r="E75" i="6"/>
  <c r="M74" i="6"/>
  <c r="L74" i="6"/>
  <c r="K74" i="6"/>
  <c r="J74" i="6"/>
  <c r="I74" i="6"/>
  <c r="H74" i="6"/>
  <c r="G74" i="6"/>
  <c r="F74" i="6" s="1"/>
  <c r="E74" i="6"/>
  <c r="M73" i="6"/>
  <c r="L73" i="6"/>
  <c r="K73" i="6"/>
  <c r="J73" i="6"/>
  <c r="I73" i="6"/>
  <c r="H73" i="6"/>
  <c r="F73" i="6" s="1"/>
  <c r="G73" i="6"/>
  <c r="E73" i="6"/>
  <c r="M72" i="6"/>
  <c r="L72" i="6"/>
  <c r="K72" i="6"/>
  <c r="J72" i="6"/>
  <c r="I72" i="6"/>
  <c r="F72" i="6" s="1"/>
  <c r="H72" i="6"/>
  <c r="G72" i="6"/>
  <c r="E72" i="6"/>
  <c r="M71" i="6"/>
  <c r="L71" i="6"/>
  <c r="K71" i="6"/>
  <c r="J71" i="6"/>
  <c r="F71" i="6" s="1"/>
  <c r="I71" i="6"/>
  <c r="H71" i="6"/>
  <c r="G71" i="6"/>
  <c r="E71" i="6"/>
  <c r="M70" i="6"/>
  <c r="L70" i="6"/>
  <c r="K70" i="6"/>
  <c r="J70" i="6"/>
  <c r="I70" i="6"/>
  <c r="H70" i="6"/>
  <c r="G70" i="6"/>
  <c r="F70" i="6" s="1"/>
  <c r="E70" i="6"/>
  <c r="M69" i="6"/>
  <c r="L69" i="6"/>
  <c r="L68" i="6" s="1"/>
  <c r="L66" i="6" s="1"/>
  <c r="K69" i="6"/>
  <c r="J69" i="6"/>
  <c r="I69" i="6"/>
  <c r="H69" i="6"/>
  <c r="H68" i="6" s="1"/>
  <c r="H66" i="6" s="1"/>
  <c r="G69" i="6"/>
  <c r="E69" i="6"/>
  <c r="M68" i="6"/>
  <c r="M66" i="6" s="1"/>
  <c r="K68" i="6"/>
  <c r="I68" i="6"/>
  <c r="E68" i="6"/>
  <c r="F67" i="6"/>
  <c r="K66" i="6"/>
  <c r="J63" i="6"/>
  <c r="I63" i="6"/>
  <c r="H63" i="6"/>
  <c r="F63" i="6" s="1"/>
  <c r="G63" i="6"/>
  <c r="E63" i="6"/>
  <c r="J62" i="6"/>
  <c r="I62" i="6"/>
  <c r="H62" i="6"/>
  <c r="G62" i="6"/>
  <c r="F62" i="6"/>
  <c r="E62" i="6"/>
  <c r="F61" i="6"/>
  <c r="J60" i="6"/>
  <c r="I60" i="6"/>
  <c r="F60" i="6" s="1"/>
  <c r="H60" i="6"/>
  <c r="G60" i="6"/>
  <c r="E60" i="6"/>
  <c r="J59" i="6"/>
  <c r="I59" i="6"/>
  <c r="H59" i="6"/>
  <c r="G59" i="6"/>
  <c r="F59" i="6" s="1"/>
  <c r="E59" i="6"/>
  <c r="J58" i="6"/>
  <c r="J56" i="6" s="1"/>
  <c r="I58" i="6"/>
  <c r="F58" i="6" s="1"/>
  <c r="H58" i="6"/>
  <c r="G58" i="6"/>
  <c r="E58" i="6"/>
  <c r="E56" i="6" s="1"/>
  <c r="J57" i="6"/>
  <c r="I57" i="6"/>
  <c r="H57" i="6"/>
  <c r="G57" i="6"/>
  <c r="F57" i="6" s="1"/>
  <c r="F56" i="6" s="1"/>
  <c r="E57" i="6"/>
  <c r="M56" i="6"/>
  <c r="L56" i="6"/>
  <c r="K56" i="6"/>
  <c r="H56" i="6"/>
  <c r="J55" i="6"/>
  <c r="I55" i="6"/>
  <c r="H55" i="6"/>
  <c r="G55" i="6"/>
  <c r="F55" i="6"/>
  <c r="E55" i="6"/>
  <c r="J54" i="6"/>
  <c r="I54" i="6"/>
  <c r="H54" i="6"/>
  <c r="F54" i="6" s="1"/>
  <c r="G54" i="6"/>
  <c r="E54" i="6"/>
  <c r="J53" i="6"/>
  <c r="I53" i="6"/>
  <c r="H53" i="6"/>
  <c r="G53" i="6"/>
  <c r="F53" i="6"/>
  <c r="E53" i="6"/>
  <c r="J52" i="6"/>
  <c r="I52" i="6"/>
  <c r="H52" i="6"/>
  <c r="F52" i="6" s="1"/>
  <c r="G52" i="6"/>
  <c r="E52" i="6"/>
  <c r="J51" i="6"/>
  <c r="F51" i="6" s="1"/>
  <c r="I51" i="6"/>
  <c r="H51" i="6"/>
  <c r="G51" i="6"/>
  <c r="E51" i="6"/>
  <c r="J50" i="6"/>
  <c r="I50" i="6"/>
  <c r="H50" i="6"/>
  <c r="F50" i="6" s="1"/>
  <c r="G50" i="6"/>
  <c r="E50" i="6"/>
  <c r="J49" i="6"/>
  <c r="F49" i="6" s="1"/>
  <c r="I49" i="6"/>
  <c r="H49" i="6"/>
  <c r="G49" i="6"/>
  <c r="E49" i="6"/>
  <c r="J48" i="6"/>
  <c r="I48" i="6"/>
  <c r="H48" i="6"/>
  <c r="F48" i="6" s="1"/>
  <c r="G48" i="6"/>
  <c r="E48" i="6"/>
  <c r="J47" i="6"/>
  <c r="F47" i="6" s="1"/>
  <c r="I47" i="6"/>
  <c r="H47" i="6"/>
  <c r="G47" i="6"/>
  <c r="E47" i="6"/>
  <c r="J46" i="6"/>
  <c r="I46" i="6"/>
  <c r="H46" i="6"/>
  <c r="F46" i="6" s="1"/>
  <c r="G46" i="6"/>
  <c r="E46" i="6"/>
  <c r="J45" i="6"/>
  <c r="F45" i="6" s="1"/>
  <c r="I45" i="6"/>
  <c r="H45" i="6"/>
  <c r="G45" i="6"/>
  <c r="E45" i="6"/>
  <c r="J44" i="6"/>
  <c r="I44" i="6"/>
  <c r="H44" i="6"/>
  <c r="F44" i="6" s="1"/>
  <c r="G44" i="6"/>
  <c r="E44" i="6"/>
  <c r="J43" i="6"/>
  <c r="F43" i="6" s="1"/>
  <c r="I43" i="6"/>
  <c r="H43" i="6"/>
  <c r="G43" i="6"/>
  <c r="E43" i="6"/>
  <c r="J42" i="6"/>
  <c r="I42" i="6"/>
  <c r="H42" i="6"/>
  <c r="F42" i="6" s="1"/>
  <c r="G42" i="6"/>
  <c r="E42" i="6"/>
  <c r="J41" i="6"/>
  <c r="I41" i="6"/>
  <c r="H41" i="6"/>
  <c r="G41" i="6"/>
  <c r="F41" i="6"/>
  <c r="E41" i="6"/>
  <c r="J40" i="6"/>
  <c r="I40" i="6"/>
  <c r="I39" i="6" s="1"/>
  <c r="I38" i="6" s="1"/>
  <c r="H40" i="6"/>
  <c r="F40" i="6" s="1"/>
  <c r="F39" i="6" s="1"/>
  <c r="G40" i="6"/>
  <c r="E40" i="6"/>
  <c r="E39" i="6" s="1"/>
  <c r="E38" i="6" s="1"/>
  <c r="J39" i="6"/>
  <c r="J38" i="6" s="1"/>
  <c r="G39" i="6"/>
  <c r="M38" i="6"/>
  <c r="L38" i="6"/>
  <c r="K38" i="6"/>
  <c r="G38" i="6"/>
  <c r="J37" i="6"/>
  <c r="I37" i="6"/>
  <c r="F37" i="6" s="1"/>
  <c r="H37" i="6"/>
  <c r="G37" i="6"/>
  <c r="E37" i="6"/>
  <c r="J36" i="6"/>
  <c r="I36" i="6"/>
  <c r="H36" i="6"/>
  <c r="G36" i="6"/>
  <c r="F36" i="6" s="1"/>
  <c r="E36" i="6"/>
  <c r="F35" i="6"/>
  <c r="F34" i="6"/>
  <c r="J33" i="6"/>
  <c r="I33" i="6"/>
  <c r="H33" i="6"/>
  <c r="G33" i="6"/>
  <c r="F33" i="6" s="1"/>
  <c r="E33" i="6"/>
  <c r="J32" i="6"/>
  <c r="I32" i="6"/>
  <c r="F32" i="6" s="1"/>
  <c r="H32" i="6"/>
  <c r="G32" i="6"/>
  <c r="E32" i="6"/>
  <c r="J31" i="6"/>
  <c r="I31" i="6"/>
  <c r="H31" i="6"/>
  <c r="H25" i="6" s="1"/>
  <c r="H22" i="6" s="1"/>
  <c r="G31" i="6"/>
  <c r="F31" i="6" s="1"/>
  <c r="E31" i="6"/>
  <c r="J30" i="6"/>
  <c r="I30" i="6"/>
  <c r="F30" i="6" s="1"/>
  <c r="H30" i="6"/>
  <c r="G30" i="6"/>
  <c r="E30" i="6"/>
  <c r="J29" i="6"/>
  <c r="I29" i="6"/>
  <c r="H29" i="6"/>
  <c r="G29" i="6"/>
  <c r="F29" i="6" s="1"/>
  <c r="E29" i="6"/>
  <c r="J28" i="6"/>
  <c r="I28" i="6"/>
  <c r="F28" i="6" s="1"/>
  <c r="H28" i="6"/>
  <c r="G28" i="6"/>
  <c r="E28" i="6"/>
  <c r="J27" i="6"/>
  <c r="I27" i="6"/>
  <c r="H27" i="6"/>
  <c r="G27" i="6"/>
  <c r="F27" i="6" s="1"/>
  <c r="E27" i="6"/>
  <c r="J26" i="6"/>
  <c r="I26" i="6"/>
  <c r="I25" i="6" s="1"/>
  <c r="H26" i="6"/>
  <c r="G26" i="6"/>
  <c r="E26" i="6"/>
  <c r="E25" i="6" s="1"/>
  <c r="M25" i="6"/>
  <c r="L25" i="6"/>
  <c r="K25" i="6"/>
  <c r="J25" i="6"/>
  <c r="F24" i="6"/>
  <c r="J23" i="6"/>
  <c r="I23" i="6"/>
  <c r="I22" i="6" s="1"/>
  <c r="H23" i="6"/>
  <c r="G23" i="6"/>
  <c r="E23" i="6"/>
  <c r="E22" i="6" s="1"/>
  <c r="E64" i="6" s="1"/>
  <c r="M22" i="6"/>
  <c r="M64" i="6" s="1"/>
  <c r="L22" i="6"/>
  <c r="L64" i="6" s="1"/>
  <c r="K22" i="6"/>
  <c r="K64" i="6" s="1"/>
  <c r="K65" i="6" s="1"/>
  <c r="J22" i="6"/>
  <c r="J64" i="6" s="1"/>
  <c r="F15" i="6"/>
  <c r="E15" i="6"/>
  <c r="F13" i="6"/>
  <c r="E13" i="6"/>
  <c r="B13" i="6"/>
  <c r="I11" i="6"/>
  <c r="H11" i="6"/>
  <c r="F11" i="6"/>
  <c r="B11" i="6"/>
  <c r="B8" i="6"/>
  <c r="E105" i="10" l="1"/>
  <c r="E65" i="10"/>
  <c r="I105" i="10"/>
  <c r="I65" i="10"/>
  <c r="F39" i="10"/>
  <c r="F38" i="10" s="1"/>
  <c r="F56" i="10"/>
  <c r="H68" i="10"/>
  <c r="H66" i="10" s="1"/>
  <c r="F69" i="10"/>
  <c r="F68" i="10" s="1"/>
  <c r="F26" i="10"/>
  <c r="F25" i="10" s="1"/>
  <c r="F22" i="10" s="1"/>
  <c r="F64" i="10" s="1"/>
  <c r="H56" i="10"/>
  <c r="H64" i="10" s="1"/>
  <c r="G77" i="10"/>
  <c r="F82" i="10"/>
  <c r="F77" i="10" s="1"/>
  <c r="J22" i="10"/>
  <c r="J64" i="10" s="1"/>
  <c r="G39" i="10"/>
  <c r="G38" i="10" s="1"/>
  <c r="G64" i="10" s="1"/>
  <c r="G86" i="10"/>
  <c r="G56" i="10"/>
  <c r="F22" i="9"/>
  <c r="F64" i="9" s="1"/>
  <c r="I66" i="9"/>
  <c r="E64" i="9"/>
  <c r="E66" i="9"/>
  <c r="J65" i="9"/>
  <c r="J105" i="9"/>
  <c r="F68" i="9"/>
  <c r="F66" i="9" s="1"/>
  <c r="F77" i="9"/>
  <c r="H22" i="9"/>
  <c r="H64" i="9" s="1"/>
  <c r="G25" i="9"/>
  <c r="G22" i="9" s="1"/>
  <c r="G64" i="9" s="1"/>
  <c r="I39" i="9"/>
  <c r="I38" i="9" s="1"/>
  <c r="I64" i="9" s="1"/>
  <c r="G56" i="9"/>
  <c r="I77" i="9"/>
  <c r="J65" i="8"/>
  <c r="J105" i="8"/>
  <c r="H65" i="8"/>
  <c r="H105" i="8"/>
  <c r="F77" i="8"/>
  <c r="F66" i="8" s="1"/>
  <c r="I105" i="8"/>
  <c r="I65" i="8"/>
  <c r="E105" i="8"/>
  <c r="E65" i="8"/>
  <c r="F56" i="8"/>
  <c r="F26" i="8"/>
  <c r="F25" i="8" s="1"/>
  <c r="F22" i="8" s="1"/>
  <c r="F64" i="8" s="1"/>
  <c r="G39" i="8"/>
  <c r="G38" i="8" s="1"/>
  <c r="G64" i="8" s="1"/>
  <c r="H64" i="7"/>
  <c r="I64" i="7"/>
  <c r="F22" i="7"/>
  <c r="F64" i="7" s="1"/>
  <c r="E64" i="7"/>
  <c r="F39" i="7"/>
  <c r="F38" i="7" s="1"/>
  <c r="E66" i="7"/>
  <c r="F77" i="7"/>
  <c r="G56" i="7"/>
  <c r="F69" i="7"/>
  <c r="F68" i="7" s="1"/>
  <c r="F66" i="7" s="1"/>
  <c r="F26" i="7"/>
  <c r="F25" i="7" s="1"/>
  <c r="F57" i="7"/>
  <c r="F56" i="7" s="1"/>
  <c r="G77" i="7"/>
  <c r="G66" i="7" s="1"/>
  <c r="J22" i="7"/>
  <c r="J64" i="7" s="1"/>
  <c r="G39" i="7"/>
  <c r="G38" i="7" s="1"/>
  <c r="G64" i="7" s="1"/>
  <c r="H77" i="7"/>
  <c r="H66" i="7" s="1"/>
  <c r="G86" i="7"/>
  <c r="M65" i="7"/>
  <c r="L65" i="7"/>
  <c r="K65" i="7"/>
  <c r="E66" i="6"/>
  <c r="J105" i="6"/>
  <c r="L65" i="6"/>
  <c r="F38" i="6"/>
  <c r="F77" i="6"/>
  <c r="E105" i="6"/>
  <c r="E65" i="6"/>
  <c r="M65" i="6"/>
  <c r="F23" i="6"/>
  <c r="G25" i="6"/>
  <c r="G22" i="6" s="1"/>
  <c r="F26" i="6"/>
  <c r="F25" i="6" s="1"/>
  <c r="I56" i="6"/>
  <c r="I64" i="6" s="1"/>
  <c r="J68" i="6"/>
  <c r="J66" i="6" s="1"/>
  <c r="J65" i="6" s="1"/>
  <c r="I77" i="6"/>
  <c r="I66" i="6" s="1"/>
  <c r="I86" i="6"/>
  <c r="H39" i="6"/>
  <c r="H38" i="6" s="1"/>
  <c r="H64" i="6" s="1"/>
  <c r="G68" i="6"/>
  <c r="F69" i="6"/>
  <c r="F68" i="6" s="1"/>
  <c r="G56" i="6"/>
  <c r="G77" i="6"/>
  <c r="G86"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H65" i="10" l="1"/>
  <c r="H105" i="10"/>
  <c r="G66" i="10"/>
  <c r="G65" i="10" s="1"/>
  <c r="F66" i="10"/>
  <c r="F105" i="10" s="1"/>
  <c r="J105" i="10"/>
  <c r="J65" i="10"/>
  <c r="I105" i="9"/>
  <c r="I65" i="9"/>
  <c r="E105" i="9"/>
  <c r="E65" i="9"/>
  <c r="G65" i="9"/>
  <c r="G105" i="9"/>
  <c r="H65" i="9"/>
  <c r="H105" i="9"/>
  <c r="F65" i="9"/>
  <c r="F105" i="9"/>
  <c r="G65" i="8"/>
  <c r="G105" i="8"/>
  <c r="F65" i="8"/>
  <c r="B65" i="8" s="1"/>
  <c r="F105" i="8"/>
  <c r="G65" i="7"/>
  <c r="G105" i="7"/>
  <c r="J65" i="7"/>
  <c r="J105" i="7"/>
  <c r="E105" i="7"/>
  <c r="E65" i="7"/>
  <c r="F105" i="7"/>
  <c r="F65" i="7"/>
  <c r="I105" i="7"/>
  <c r="I65" i="7"/>
  <c r="H65" i="7"/>
  <c r="H105" i="7"/>
  <c r="I105" i="6"/>
  <c r="I65" i="6"/>
  <c r="H105" i="6"/>
  <c r="H65" i="6"/>
  <c r="F66" i="6"/>
  <c r="G64" i="6"/>
  <c r="G66" i="6"/>
  <c r="F22" i="6"/>
  <c r="F64" i="6" s="1"/>
  <c r="L64" i="10"/>
  <c r="L65" i="10" s="1"/>
  <c r="K65" i="10"/>
  <c r="L65" i="9"/>
  <c r="K65" i="9"/>
  <c r="M64" i="9"/>
  <c r="M65" i="9" s="1"/>
  <c r="M66" i="9"/>
  <c r="K65" i="8"/>
  <c r="L64" i="8"/>
  <c r="L65" i="8" s="1"/>
  <c r="F65" i="10" l="1"/>
  <c r="G105" i="10"/>
  <c r="B65" i="9"/>
  <c r="B105" i="9"/>
  <c r="B105" i="8"/>
  <c r="B65" i="7"/>
  <c r="B105" i="7"/>
  <c r="F105" i="6"/>
  <c r="F65" i="6"/>
  <c r="G65" i="6"/>
  <c r="G105" i="6"/>
  <c r="B105" i="10" l="1"/>
  <c r="B65" i="10"/>
  <c r="B65" i="6"/>
  <c r="B105" i="6"/>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<sst xmlns="http://schemas.openxmlformats.org/spreadsheetml/2006/main" count="959" uniqueCount="175">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</sst>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73">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6.2021/B1_2021_06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6.2021/B1_2021_06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6.2021/B1_2021_06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6.2021/B1_2021_06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6.2021/B1_2021_06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44377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801172</v>
          </cell>
          <cell r="H74">
            <v>0</v>
          </cell>
          <cell r="I74">
            <v>584988</v>
          </cell>
          <cell r="J74">
            <v>0</v>
          </cell>
        </row>
        <row r="77">
          <cell r="E77">
            <v>2095300</v>
          </cell>
          <cell r="G77">
            <v>758063</v>
          </cell>
          <cell r="I77">
            <v>571381</v>
          </cell>
        </row>
        <row r="78">
          <cell r="E78">
            <v>90000</v>
          </cell>
          <cell r="G78">
            <v>24054</v>
          </cell>
          <cell r="I78">
            <v>9102</v>
          </cell>
        </row>
        <row r="79">
          <cell r="E79">
            <v>25000</v>
          </cell>
          <cell r="G79">
            <v>19055</v>
          </cell>
          <cell r="I79">
            <v>4505</v>
          </cell>
        </row>
        <row r="90">
          <cell r="E90">
            <v>0</v>
          </cell>
          <cell r="G90">
            <v>0</v>
          </cell>
          <cell r="H90">
            <v>0</v>
          </cell>
          <cell r="I90">
            <v>0</v>
          </cell>
          <cell r="J90">
            <v>0</v>
          </cell>
        </row>
        <row r="94">
          <cell r="E94">
            <v>0</v>
          </cell>
          <cell r="G94">
            <v>0</v>
          </cell>
          <cell r="H94">
            <v>0</v>
          </cell>
          <cell r="I94">
            <v>0</v>
          </cell>
          <cell r="J94">
            <v>0</v>
          </cell>
        </row>
        <row r="108">
          <cell r="E108">
            <v>15000</v>
          </cell>
          <cell r="G108">
            <v>-423</v>
          </cell>
          <cell r="H108">
            <v>0</v>
          </cell>
          <cell r="I108">
            <v>951</v>
          </cell>
          <cell r="J108">
            <v>0</v>
          </cell>
        </row>
        <row r="112">
          <cell r="E112">
            <v>-1400</v>
          </cell>
          <cell r="G112">
            <v>415</v>
          </cell>
          <cell r="H112">
            <v>0</v>
          </cell>
          <cell r="I112">
            <v>62</v>
          </cell>
          <cell r="J112">
            <v>0</v>
          </cell>
        </row>
        <row r="121">
          <cell r="E121">
            <v>-89732</v>
          </cell>
          <cell r="G121">
            <v>-44375</v>
          </cell>
          <cell r="H121">
            <v>0</v>
          </cell>
          <cell r="I121">
            <v>0</v>
          </cell>
          <cell r="J121">
            <v>0</v>
          </cell>
        </row>
        <row r="125">
          <cell r="E125">
            <v>214000</v>
          </cell>
          <cell r="G125">
            <v>25596</v>
          </cell>
          <cell r="H125">
            <v>0</v>
          </cell>
          <cell r="I125">
            <v>22098</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2812941</v>
          </cell>
          <cell r="H187">
            <v>0</v>
          </cell>
          <cell r="I187">
            <v>194615</v>
          </cell>
          <cell r="J187">
            <v>850466</v>
          </cell>
        </row>
        <row r="190">
          <cell r="E190">
            <v>975067</v>
          </cell>
          <cell r="G190">
            <v>312144</v>
          </cell>
          <cell r="H190">
            <v>0</v>
          </cell>
          <cell r="I190">
            <v>2245</v>
          </cell>
          <cell r="J190">
            <v>18337</v>
          </cell>
        </row>
        <row r="196">
          <cell r="E196">
            <v>1493525</v>
          </cell>
          <cell r="G196">
            <v>0</v>
          </cell>
          <cell r="H196">
            <v>0</v>
          </cell>
          <cell r="I196">
            <v>0</v>
          </cell>
          <cell r="J196">
            <v>734587</v>
          </cell>
        </row>
        <row r="204">
          <cell r="E204">
            <v>0</v>
          </cell>
          <cell r="G204">
            <v>0</v>
          </cell>
          <cell r="H204">
            <v>0</v>
          </cell>
          <cell r="I204">
            <v>0</v>
          </cell>
          <cell r="J204">
            <v>0</v>
          </cell>
        </row>
        <row r="205">
          <cell r="E205">
            <v>2649476</v>
          </cell>
          <cell r="G205">
            <v>950614</v>
          </cell>
          <cell r="H205">
            <v>0</v>
          </cell>
          <cell r="I205">
            <v>57218</v>
          </cell>
          <cell r="J205">
            <v>669</v>
          </cell>
        </row>
        <row r="223">
          <cell r="E223">
            <v>135620</v>
          </cell>
          <cell r="G223">
            <v>108812</v>
          </cell>
          <cell r="H223">
            <v>0</v>
          </cell>
          <cell r="I223">
            <v>-7510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502390</v>
          </cell>
          <cell r="G256">
            <v>257125</v>
          </cell>
          <cell r="H256">
            <v>0</v>
          </cell>
          <cell r="I256">
            <v>690</v>
          </cell>
          <cell r="J256">
            <v>0</v>
          </cell>
        </row>
        <row r="257">
          <cell r="E257">
            <v>0</v>
          </cell>
          <cell r="G257">
            <v>0</v>
          </cell>
          <cell r="H257">
            <v>0</v>
          </cell>
          <cell r="I257">
            <v>0</v>
          </cell>
          <cell r="J257">
            <v>0</v>
          </cell>
        </row>
        <row r="258">
          <cell r="E258">
            <v>47300</v>
          </cell>
          <cell r="G258">
            <v>7837</v>
          </cell>
          <cell r="H258">
            <v>0</v>
          </cell>
          <cell r="I258">
            <v>2242</v>
          </cell>
          <cell r="J258">
            <v>0</v>
          </cell>
        </row>
        <row r="265">
          <cell r="E265">
            <v>76563</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7973</v>
          </cell>
          <cell r="H271">
            <v>0</v>
          </cell>
          <cell r="I271">
            <v>469</v>
          </cell>
          <cell r="J271">
            <v>-100</v>
          </cell>
        </row>
        <row r="272">
          <cell r="E272">
            <v>0</v>
          </cell>
          <cell r="G272">
            <v>0</v>
          </cell>
          <cell r="H272">
            <v>0</v>
          </cell>
          <cell r="I272">
            <v>0</v>
          </cell>
          <cell r="J272">
            <v>0</v>
          </cell>
        </row>
        <row r="275">
          <cell r="E275">
            <v>368720</v>
          </cell>
          <cell r="G275">
            <v>199955</v>
          </cell>
          <cell r="H275">
            <v>0</v>
          </cell>
          <cell r="I275">
            <v>0</v>
          </cell>
          <cell r="J275">
            <v>0</v>
          </cell>
        </row>
        <row r="276">
          <cell r="E276">
            <v>476294</v>
          </cell>
          <cell r="G276">
            <v>174786</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9435134</v>
          </cell>
          <cell r="G383">
            <v>3295223</v>
          </cell>
          <cell r="H383">
            <v>0</v>
          </cell>
          <cell r="I383">
            <v>0</v>
          </cell>
          <cell r="J383">
            <v>0</v>
          </cell>
        </row>
        <row r="388">
          <cell r="E388">
            <v>0</v>
          </cell>
          <cell r="G388">
            <v>0</v>
          </cell>
          <cell r="H388">
            <v>0</v>
          </cell>
          <cell r="I388">
            <v>0</v>
          </cell>
          <cell r="J388">
            <v>0</v>
          </cell>
        </row>
        <row r="391">
          <cell r="E391">
            <v>-329026</v>
          </cell>
          <cell r="G391">
            <v>860764</v>
          </cell>
          <cell r="H391">
            <v>0</v>
          </cell>
          <cell r="I391">
            <v>0</v>
          </cell>
          <cell r="J391">
            <v>0</v>
          </cell>
        </row>
        <row r="396">
          <cell r="E396">
            <v>0</v>
          </cell>
          <cell r="G396">
            <v>-75239</v>
          </cell>
          <cell r="H396">
            <v>11665</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1635994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-811</v>
          </cell>
          <cell r="H503">
            <v>0</v>
          </cell>
          <cell r="I503">
            <v>0</v>
          </cell>
          <cell r="J503">
            <v>811</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-12179</v>
          </cell>
          <cell r="H524">
            <v>64092</v>
          </cell>
          <cell r="I524">
            <v>0</v>
          </cell>
          <cell r="J524">
            <v>-29639</v>
          </cell>
        </row>
        <row r="531">
          <cell r="E531">
            <v>14497</v>
          </cell>
          <cell r="G531">
            <v>14497</v>
          </cell>
          <cell r="H531">
            <v>0</v>
          </cell>
          <cell r="I531">
            <v>0</v>
          </cell>
          <cell r="J531">
            <v>-3091</v>
          </cell>
        </row>
        <row r="536">
          <cell r="E536">
            <v>0</v>
          </cell>
          <cell r="G536">
            <v>0</v>
          </cell>
          <cell r="H536">
            <v>0</v>
          </cell>
          <cell r="I536">
            <v>0</v>
          </cell>
          <cell r="J536">
            <v>0</v>
          </cell>
        </row>
        <row r="544">
          <cell r="E544">
            <v>11540</v>
          </cell>
          <cell r="G544">
            <v>-9253</v>
          </cell>
          <cell r="H544">
            <v>-1370</v>
          </cell>
          <cell r="I544">
            <v>5632</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-4382</v>
          </cell>
          <cell r="H573">
            <v>0</v>
          </cell>
          <cell r="I573">
            <v>0</v>
          </cell>
          <cell r="J573">
            <v>0</v>
          </cell>
        </row>
        <row r="574">
          <cell r="E574">
            <v>-615224</v>
          </cell>
          <cell r="G574">
            <v>0</v>
          </cell>
          <cell r="H574">
            <v>-1293112</v>
          </cell>
          <cell r="I574">
            <v>0</v>
          </cell>
          <cell r="J574">
            <v>0</v>
          </cell>
        </row>
        <row r="575">
          <cell r="H575">
            <v>0</v>
          </cell>
          <cell r="I575">
            <v>0</v>
          </cell>
          <cell r="J575">
            <v>0</v>
          </cell>
        </row>
        <row r="576">
          <cell r="G576">
            <v>0</v>
          </cell>
          <cell r="I576">
            <v>0</v>
          </cell>
          <cell r="J576">
            <v>0</v>
          </cell>
        </row>
        <row r="577">
          <cell r="G577">
            <v>0</v>
          </cell>
          <cell r="H577">
            <v>0</v>
          </cell>
          <cell r="I577">
            <v>-63199</v>
          </cell>
          <cell r="J577">
            <v>0</v>
          </cell>
        </row>
        <row r="578">
          <cell r="G578">
            <v>0</v>
          </cell>
          <cell r="H578">
            <v>0</v>
          </cell>
          <cell r="J578">
            <v>0</v>
          </cell>
        </row>
        <row r="579">
          <cell r="G579">
            <v>-167943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-4264565</v>
          </cell>
          <cell r="H589">
            <v>0</v>
          </cell>
          <cell r="I589">
            <v>0</v>
          </cell>
          <cell r="J589">
            <v>0</v>
          </cell>
        </row>
        <row r="590">
          <cell r="H590">
            <v>0</v>
          </cell>
          <cell r="I590">
            <v>0</v>
          </cell>
          <cell r="J590">
            <v>0</v>
          </cell>
        </row>
        <row r="591">
          <cell r="E591">
            <v>0</v>
          </cell>
          <cell r="G591">
            <v>327062</v>
          </cell>
          <cell r="H591">
            <v>-21499</v>
          </cell>
          <cell r="I591">
            <v>-305563</v>
          </cell>
          <cell r="J591">
            <v>0</v>
          </cell>
        </row>
        <row r="594">
          <cell r="E594">
            <v>0</v>
          </cell>
          <cell r="G594">
            <v>21499</v>
          </cell>
          <cell r="H594">
            <v>-21499</v>
          </cell>
          <cell r="J594">
            <v>0</v>
          </cell>
        </row>
        <row r="600">
          <cell r="G600" t="str">
            <v>Иванка Налджиян</v>
          </cell>
        </row>
        <row r="603">
          <cell r="D603" t="str">
            <v>Александра Кърпачева</v>
          </cell>
          <cell r="G603" t="str">
            <v>проф.д-р Христина Янчева</v>
          </cell>
        </row>
        <row r="605">
          <cell r="B605">
            <v>44382</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44377</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-3320</v>
          </cell>
          <cell r="H544">
            <v>0</v>
          </cell>
          <cell r="I544">
            <v>480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-51790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480</v>
          </cell>
          <cell r="H591">
            <v>0</v>
          </cell>
          <cell r="I591">
            <v>-480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44382</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44377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-563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317228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14934</v>
          </cell>
        </row>
        <row r="190">
          <cell r="E190">
            <v>0</v>
          </cell>
          <cell r="G190">
            <v>0</v>
          </cell>
          <cell r="H190">
            <v>0</v>
          </cell>
          <cell r="I190">
            <v>0</v>
          </cell>
          <cell r="J190">
            <v>169941</v>
          </cell>
        </row>
        <row r="196">
          <cell r="E196">
            <v>0</v>
          </cell>
          <cell r="G196">
            <v>0</v>
          </cell>
          <cell r="H196">
            <v>0</v>
          </cell>
          <cell r="I196">
            <v>0</v>
          </cell>
          <cell r="J196">
            <v>6626</v>
          </cell>
        </row>
        <row r="204">
          <cell r="E204">
            <v>0</v>
          </cell>
          <cell r="G204">
            <v>0</v>
          </cell>
          <cell r="H204">
            <v>0</v>
          </cell>
          <cell r="I204">
            <v>0</v>
          </cell>
          <cell r="J204">
            <v>0</v>
          </cell>
        </row>
        <row r="205">
          <cell r="E205">
            <v>0</v>
          </cell>
          <cell r="G205">
            <v>0</v>
          </cell>
          <cell r="H205">
            <v>0</v>
          </cell>
          <cell r="I205">
            <v>0</v>
          </cell>
          <cell r="J205">
            <v>37935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134519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44400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62329</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-35157</v>
          </cell>
        </row>
        <row r="531">
          <cell r="E531">
            <v>0</v>
          </cell>
          <cell r="G531">
            <v>0</v>
          </cell>
          <cell r="H531">
            <v>0</v>
          </cell>
          <cell r="I531">
            <v>0</v>
          </cell>
          <cell r="J531">
            <v>2773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Алаксандра Кърпачева</v>
          </cell>
          <cell r="G603" t="str">
            <v>проф.д-р Христина Янчева</v>
          </cell>
        </row>
        <row r="605">
          <cell r="B605">
            <v>44382</v>
          </cell>
          <cell r="E605" t="str">
            <v>032/654331</v>
          </cell>
          <cell r="F605" t="str">
            <v>032/654-420</v>
          </cell>
          <cell r="H605" t="str">
            <v>vani22263@abv.bg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44377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13621</v>
          </cell>
        </row>
        <row r="190">
          <cell r="E190">
            <v>0</v>
          </cell>
          <cell r="G190">
            <v>0</v>
          </cell>
          <cell r="H190">
            <v>0</v>
          </cell>
          <cell r="I190">
            <v>0</v>
          </cell>
          <cell r="J190">
            <v>14890</v>
          </cell>
        </row>
        <row r="196">
          <cell r="E196">
            <v>0</v>
          </cell>
          <cell r="G196">
            <v>0</v>
          </cell>
          <cell r="H196">
            <v>0</v>
          </cell>
          <cell r="I196">
            <v>0</v>
          </cell>
          <cell r="J196">
            <v>3045</v>
          </cell>
        </row>
        <row r="204">
          <cell r="E204">
            <v>0</v>
          </cell>
          <cell r="G204">
            <v>0</v>
          </cell>
          <cell r="H204">
            <v>0</v>
          </cell>
          <cell r="I204">
            <v>0</v>
          </cell>
          <cell r="J204">
            <v>0</v>
          </cell>
        </row>
        <row r="205">
          <cell r="E205">
            <v>0</v>
          </cell>
          <cell r="G205">
            <v>0</v>
          </cell>
          <cell r="H205">
            <v>0</v>
          </cell>
          <cell r="I205">
            <v>0</v>
          </cell>
          <cell r="J205">
            <v>263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52800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74550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10069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44382</v>
          </cell>
          <cell r="E605" t="str">
            <v>032/654304</v>
          </cell>
          <cell r="H605" t="str">
            <v>vani2223@abv.bg</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44377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56342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1460</v>
          </cell>
        </row>
        <row r="190">
          <cell r="E190">
            <v>0</v>
          </cell>
          <cell r="G190">
            <v>0</v>
          </cell>
          <cell r="H190">
            <v>0</v>
          </cell>
          <cell r="I190">
            <v>0</v>
          </cell>
          <cell r="J190">
            <v>0</v>
          </cell>
        </row>
        <row r="196">
          <cell r="E196">
            <v>0</v>
          </cell>
          <cell r="G196">
            <v>0</v>
          </cell>
          <cell r="H196">
            <v>0</v>
          </cell>
          <cell r="I196">
            <v>0</v>
          </cell>
          <cell r="J196">
            <v>104</v>
          </cell>
        </row>
        <row r="204">
          <cell r="E204">
            <v>0</v>
          </cell>
          <cell r="G204">
            <v>0</v>
          </cell>
          <cell r="H204">
            <v>0</v>
          </cell>
          <cell r="I204">
            <v>0</v>
          </cell>
          <cell r="J204">
            <v>0</v>
          </cell>
        </row>
        <row r="205">
          <cell r="E205">
            <v>0</v>
          </cell>
          <cell r="G205">
            <v>0</v>
          </cell>
          <cell r="H205">
            <v>0</v>
          </cell>
          <cell r="I205">
            <v>0</v>
          </cell>
          <cell r="J205">
            <v>59156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1246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2814</v>
          </cell>
        </row>
        <row r="531">
          <cell r="E531">
            <v>0</v>
          </cell>
          <cell r="G531">
            <v>0</v>
          </cell>
          <cell r="H531">
            <v>0</v>
          </cell>
          <cell r="I531">
            <v>0</v>
          </cell>
          <cell r="J531">
            <v>318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44382</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9" zoomScale="60" zoomScaleNormal="60" workbookViewId="0">
      <selection activeCell="H29" sqref="H2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44377</v>
      </c>
      <c r="G11" s="35" t="s">
        <v>1</v>
      </c>
      <c r="H11" s="36">
        <f>+[2]OTCHET!H9</f>
        <v>455464</v>
      </c>
      <c r="I11" s="739">
        <f>+[2]OTCHET!I9</f>
        <v>0</v>
      </c>
      <c r="J11" s="740"/>
      <c r="K11" s="606"/>
      <c r="L11" s="606"/>
      <c r="N11" s="312"/>
      <c r="O11" s="756"/>
      <c r="P11" s="312"/>
      <c r="Q11" s="607"/>
      <c r="R11" s="607"/>
      <c r="S11" s="607"/>
      <c r="T11" s="607"/>
    </row>
    <row r="12" spans="1:25" ht="23.25" customHeight="1">
      <c r="B12" s="26" t="s">
        <v>2</v>
      </c>
      <c r="C12" s="13"/>
      <c r="D12" s="10"/>
      <c r="E12" s="18"/>
      <c r="F12" s="14"/>
      <c r="G12" s="18"/>
      <c r="H12" s="32"/>
      <c r="I12" s="741" t="s">
        <v>3</v>
      </c>
      <c r="J12" s="741"/>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42"/>
      <c r="J13" s="742"/>
      <c r="N13" s="312"/>
      <c r="O13" s="13"/>
      <c r="P13" s="312"/>
      <c r="Q13" s="607"/>
      <c r="R13" s="607"/>
      <c r="S13" s="607"/>
      <c r="T13" s="607"/>
    </row>
    <row r="14" spans="1:25" ht="23.25" customHeight="1">
      <c r="B14" s="27" t="s">
        <v>4</v>
      </c>
      <c r="C14" s="17"/>
      <c r="D14" s="17"/>
      <c r="E14" s="17"/>
      <c r="F14" s="17"/>
      <c r="G14" s="17"/>
      <c r="H14" s="32"/>
      <c r="I14" s="742"/>
      <c r="J14" s="742"/>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57"/>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758" t="s">
        <v>171</v>
      </c>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75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6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6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6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1395484</v>
      </c>
      <c r="G22" s="88">
        <f t="shared" si="0"/>
        <v>782385</v>
      </c>
      <c r="H22" s="89">
        <f t="shared" si="0"/>
        <v>0</v>
      </c>
      <c r="I22" s="89">
        <f t="shared" si="0"/>
        <v>613099</v>
      </c>
      <c r="J22" s="90">
        <f t="shared" si="0"/>
        <v>0</v>
      </c>
      <c r="K22" s="627">
        <f>+K23+K25+K35+K36+K37</f>
        <v>0</v>
      </c>
      <c r="L22" s="627">
        <f>+L23+L25+L35+L36+L37</f>
        <v>0</v>
      </c>
      <c r="M22" s="627">
        <f>+M23+M25+M35+M36</f>
        <v>0</v>
      </c>
      <c r="N22" s="628"/>
      <c r="O22" s="76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6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65" t="s">
        <v>26</v>
      </c>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1390484</v>
      </c>
      <c r="G25" s="103">
        <f t="shared" ref="G25:M25" si="2">+G26+G30+G31+G32+G33</f>
        <v>782385</v>
      </c>
      <c r="H25" s="104">
        <f>+H26+H30+H31+H32+H33</f>
        <v>0</v>
      </c>
      <c r="I25" s="104">
        <f>+I26+I30+I31+I32+I33</f>
        <v>608099</v>
      </c>
      <c r="J25" s="105">
        <f>+J26+J30+J31+J32+J33</f>
        <v>0</v>
      </c>
      <c r="K25" s="627">
        <f t="shared" si="2"/>
        <v>0</v>
      </c>
      <c r="L25" s="627">
        <f t="shared" si="2"/>
        <v>0</v>
      </c>
      <c r="M25" s="627">
        <f t="shared" si="2"/>
        <v>0</v>
      </c>
      <c r="N25" s="631"/>
      <c r="O25" s="766" t="s">
        <v>28</v>
      </c>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1386160</v>
      </c>
      <c r="G26" s="108">
        <f>[2]OTCHET!G74</f>
        <v>801172</v>
      </c>
      <c r="H26" s="109">
        <f>[2]OTCHET!H74</f>
        <v>0</v>
      </c>
      <c r="I26" s="109">
        <f>[2]OTCHET!I74</f>
        <v>584988</v>
      </c>
      <c r="J26" s="110">
        <f>[2]OTCHET!J74</f>
        <v>0</v>
      </c>
      <c r="K26" s="633"/>
      <c r="L26" s="633"/>
      <c r="M26" s="633"/>
      <c r="N26" s="631"/>
      <c r="O26" s="76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68" t="s">
        <v>32</v>
      </c>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1329444</v>
      </c>
      <c r="G28" s="120">
        <f>[2]OTCHET!G77</f>
        <v>758063</v>
      </c>
      <c r="H28" s="121">
        <f>[2]OTCHET!H77</f>
        <v>0</v>
      </c>
      <c r="I28" s="121">
        <f>[2]OTCHET!I77</f>
        <v>571381</v>
      </c>
      <c r="J28" s="122">
        <f>[2]OTCHET!J77</f>
        <v>0</v>
      </c>
      <c r="K28" s="635"/>
      <c r="L28" s="635"/>
      <c r="M28" s="635"/>
      <c r="N28" s="631"/>
      <c r="O28" s="769" t="s">
        <v>34</v>
      </c>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56716</v>
      </c>
      <c r="G29" s="126">
        <f>+[2]OTCHET!G78+[2]OTCHET!G79</f>
        <v>43109</v>
      </c>
      <c r="H29" s="127">
        <f>+[2]OTCHET!H78+[2]OTCHET!H79</f>
        <v>0</v>
      </c>
      <c r="I29" s="127">
        <f>+[2]OTCHET!I78+[2]OTCHET!I79</f>
        <v>13607</v>
      </c>
      <c r="J29" s="128">
        <f>+[2]OTCHET!J78+[2]OTCHET!J79</f>
        <v>0</v>
      </c>
      <c r="K29" s="635"/>
      <c r="L29" s="635"/>
      <c r="M29" s="635"/>
      <c r="N29" s="631"/>
      <c r="O29" s="77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7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528</v>
      </c>
      <c r="G31" s="136">
        <f>[2]OTCHET!G108</f>
        <v>-423</v>
      </c>
      <c r="H31" s="137">
        <f>[2]OTCHET!H108</f>
        <v>0</v>
      </c>
      <c r="I31" s="137">
        <f>[2]OTCHET!I108</f>
        <v>951</v>
      </c>
      <c r="J31" s="138">
        <f>[2]OTCHET!J108</f>
        <v>0</v>
      </c>
      <c r="K31" s="635"/>
      <c r="L31" s="635"/>
      <c r="M31" s="635"/>
      <c r="N31" s="631"/>
      <c r="O31" s="77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-43898</v>
      </c>
      <c r="G32" s="136">
        <f>[2]OTCHET!G112+[2]OTCHET!G121+[2]OTCHET!G137+[2]OTCHET!G138</f>
        <v>-43960</v>
      </c>
      <c r="H32" s="137">
        <f>[2]OTCHET!H112+[2]OTCHET!H121+[2]OTCHET!H137+[2]OTCHET!H138</f>
        <v>0</v>
      </c>
      <c r="I32" s="137">
        <f>[2]OTCHET!I112+[2]OTCHET!I121+[2]OTCHET!I137+[2]OTCHET!I138</f>
        <v>62</v>
      </c>
      <c r="J32" s="138">
        <f>[2]OTCHET!J112+[2]OTCHET!J121+[2]OTCHET!J137+[2]OTCHET!J138</f>
        <v>0</v>
      </c>
      <c r="K32" s="636"/>
      <c r="L32" s="636"/>
      <c r="M32" s="636"/>
      <c r="N32" s="631"/>
      <c r="O32" s="772" t="s">
        <v>42</v>
      </c>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47694</v>
      </c>
      <c r="G33" s="98">
        <f>[2]OTCHET!G125</f>
        <v>25596</v>
      </c>
      <c r="H33" s="99">
        <f>[2]OTCHET!H125</f>
        <v>0</v>
      </c>
      <c r="I33" s="99">
        <f>[2]OTCHET!I125</f>
        <v>22098</v>
      </c>
      <c r="J33" s="100">
        <f>[2]OTCHET!J125</f>
        <v>0</v>
      </c>
      <c r="K33" s="636"/>
      <c r="L33" s="636"/>
      <c r="M33" s="636"/>
      <c r="N33" s="631"/>
      <c r="O33" s="76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7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7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77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76" t="s">
        <v>48</v>
      </c>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14948629</v>
      </c>
      <c r="F38" s="165">
        <f t="shared" si="3"/>
        <v>6789635</v>
      </c>
      <c r="G38" s="166">
        <f t="shared" si="3"/>
        <v>4935707</v>
      </c>
      <c r="H38" s="167">
        <f t="shared" si="3"/>
        <v>0</v>
      </c>
      <c r="I38" s="167">
        <f t="shared" si="3"/>
        <v>249969</v>
      </c>
      <c r="J38" s="168">
        <f t="shared" si="3"/>
        <v>1603959</v>
      </c>
      <c r="K38" s="642">
        <f>SUM(K40:K54)-K45-K47-K53</f>
        <v>0</v>
      </c>
      <c r="L38" s="642">
        <f>SUM(L40:L54)-L45-L47-L53</f>
        <v>0</v>
      </c>
      <c r="M38" s="642">
        <f>SUM(M40:M53)-M45-M52</f>
        <v>0</v>
      </c>
      <c r="N38" s="631"/>
      <c r="O38" s="77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10627516</v>
      </c>
      <c r="F39" s="171">
        <f t="shared" si="4"/>
        <v>4925335</v>
      </c>
      <c r="G39" s="172">
        <f t="shared" si="4"/>
        <v>3125085</v>
      </c>
      <c r="H39" s="173">
        <f t="shared" si="4"/>
        <v>0</v>
      </c>
      <c r="I39" s="173">
        <f t="shared" si="4"/>
        <v>196860</v>
      </c>
      <c r="J39" s="174">
        <f t="shared" si="4"/>
        <v>1603390</v>
      </c>
      <c r="K39" s="633"/>
      <c r="L39" s="633"/>
      <c r="M39" s="633"/>
      <c r="N39" s="647"/>
      <c r="O39" s="764" t="s">
        <v>172</v>
      </c>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3858022</v>
      </c>
      <c r="G40" s="45">
        <f>[2]OTCHET!G187</f>
        <v>2812941</v>
      </c>
      <c r="H40" s="39">
        <f>[2]OTCHET!H187</f>
        <v>0</v>
      </c>
      <c r="I40" s="39">
        <f>[2]OTCHET!I187</f>
        <v>194615</v>
      </c>
      <c r="J40" s="40">
        <f>[2]OTCHET!J187</f>
        <v>850466</v>
      </c>
      <c r="K40" s="633"/>
      <c r="L40" s="633"/>
      <c r="M40" s="633"/>
      <c r="N40" s="647"/>
      <c r="O40" s="778" t="s">
        <v>52</v>
      </c>
      <c r="P40" s="644"/>
      <c r="Q40" s="645"/>
      <c r="R40" s="645"/>
      <c r="S40" s="645"/>
      <c r="T40" s="645"/>
      <c r="U40" s="645"/>
      <c r="V40" s="645"/>
      <c r="W40" s="646"/>
      <c r="X40" s="645"/>
      <c r="Y40" s="645"/>
    </row>
    <row r="41" spans="1:25" ht="15.75">
      <c r="A41" s="312">
        <v>80</v>
      </c>
      <c r="B41" s="178" t="s">
        <v>54</v>
      </c>
      <c r="C41" s="179" t="s">
        <v>55</v>
      </c>
      <c r="D41" s="180"/>
      <c r="E41" s="49">
        <f>[2]OTCHET!E190</f>
        <v>975067</v>
      </c>
      <c r="F41" s="49">
        <f t="shared" si="1"/>
        <v>332726</v>
      </c>
      <c r="G41" s="46">
        <f>[2]OTCHET!G190</f>
        <v>312144</v>
      </c>
      <c r="H41" s="41">
        <f>[2]OTCHET!H190</f>
        <v>0</v>
      </c>
      <c r="I41" s="41">
        <f>[2]OTCHET!I190</f>
        <v>2245</v>
      </c>
      <c r="J41" s="42">
        <f>[2]OTCHET!J190</f>
        <v>18337</v>
      </c>
      <c r="K41" s="635"/>
      <c r="L41" s="635"/>
      <c r="M41" s="635"/>
      <c r="N41" s="647"/>
      <c r="O41" s="772" t="s">
        <v>55</v>
      </c>
      <c r="P41" s="644"/>
      <c r="Q41" s="645"/>
      <c r="R41" s="645"/>
      <c r="S41" s="645"/>
      <c r="T41" s="645"/>
      <c r="U41" s="645"/>
      <c r="V41" s="645"/>
      <c r="W41" s="646"/>
      <c r="X41" s="645"/>
      <c r="Y41" s="645"/>
    </row>
    <row r="42" spans="1:25" ht="15.75">
      <c r="A42" s="312">
        <v>85</v>
      </c>
      <c r="B42" s="181" t="s">
        <v>56</v>
      </c>
      <c r="C42" s="182" t="s">
        <v>57</v>
      </c>
      <c r="D42" s="183"/>
      <c r="E42" s="50">
        <f>+[2]OTCHET!E196+[2]OTCHET!E204</f>
        <v>1493525</v>
      </c>
      <c r="F42" s="50">
        <f t="shared" si="1"/>
        <v>734587</v>
      </c>
      <c r="G42" s="47">
        <f>+[2]OTCHET!G196+[2]OTCHET!G204</f>
        <v>0</v>
      </c>
      <c r="H42" s="43">
        <f>+[2]OTCHET!H196+[2]OTCHET!H204</f>
        <v>0</v>
      </c>
      <c r="I42" s="43">
        <f>+[2]OTCHET!I196+[2]OTCHET!I204</f>
        <v>0</v>
      </c>
      <c r="J42" s="44">
        <f>+[2]OTCHET!J196+[2]OTCHET!J204</f>
        <v>734587</v>
      </c>
      <c r="K42" s="635"/>
      <c r="L42" s="635"/>
      <c r="M42" s="635"/>
      <c r="N42" s="647"/>
      <c r="O42" s="77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2807346</v>
      </c>
      <c r="F43" s="186">
        <f t="shared" si="1"/>
        <v>1118145</v>
      </c>
      <c r="G43" s="187">
        <f>+[2]OTCHET!G205+[2]OTCHET!G223+[2]OTCHET!G271</f>
        <v>1067399</v>
      </c>
      <c r="H43" s="188">
        <f>+[2]OTCHET!H205+[2]OTCHET!H223+[2]OTCHET!H271</f>
        <v>0</v>
      </c>
      <c r="I43" s="188">
        <f>+[2]OTCHET!I205+[2]OTCHET!I223+[2]OTCHET!I271</f>
        <v>50177</v>
      </c>
      <c r="J43" s="189">
        <f>+[2]OTCHET!J205+[2]OTCHET!J223+[2]OTCHET!J271</f>
        <v>569</v>
      </c>
      <c r="K43" s="635"/>
      <c r="L43" s="635"/>
      <c r="M43" s="635"/>
      <c r="N43" s="647"/>
      <c r="O43" s="77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6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7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549690</v>
      </c>
      <c r="F46" s="186">
        <f t="shared" si="1"/>
        <v>267894</v>
      </c>
      <c r="G46" s="187">
        <f>+[2]OTCHET!G255+[2]OTCHET!G256+[2]OTCHET!G257+[2]OTCHET!G258</f>
        <v>264962</v>
      </c>
      <c r="H46" s="188">
        <f>+[2]OTCHET!H255+[2]OTCHET!H256+[2]OTCHET!H257+[2]OTCHET!H258</f>
        <v>0</v>
      </c>
      <c r="I46" s="188">
        <f>+[2]OTCHET!I255+[2]OTCHET!I256+[2]OTCHET!I257+[2]OTCHET!I258</f>
        <v>2932</v>
      </c>
      <c r="J46" s="189">
        <f>+[2]OTCHET!J255+[2]OTCHET!J256+[2]OTCHET!J257+[2]OTCHET!J258</f>
        <v>0</v>
      </c>
      <c r="K46" s="635"/>
      <c r="L46" s="635"/>
      <c r="M46" s="635"/>
      <c r="N46" s="647"/>
      <c r="O46" s="778" t="s">
        <v>65</v>
      </c>
      <c r="P46" s="644"/>
      <c r="Q46" s="645"/>
      <c r="R46" s="645"/>
      <c r="S46" s="645"/>
      <c r="T46" s="645"/>
      <c r="U46" s="645"/>
      <c r="V46" s="645"/>
      <c r="W46" s="646"/>
      <c r="X46" s="645"/>
      <c r="Y46" s="645"/>
    </row>
    <row r="47" spans="1:25" ht="15.75">
      <c r="A47" s="312">
        <v>106</v>
      </c>
      <c r="B47" s="191" t="s">
        <v>66</v>
      </c>
      <c r="C47" s="191" t="s">
        <v>67</v>
      </c>
      <c r="D47" s="191"/>
      <c r="E47" s="192">
        <f>+[2]OTCHET!E256</f>
        <v>502390</v>
      </c>
      <c r="F47" s="192">
        <f t="shared" si="1"/>
        <v>257815</v>
      </c>
      <c r="G47" s="193">
        <f>+[2]OTCHET!G256</f>
        <v>257125</v>
      </c>
      <c r="H47" s="194">
        <f>+[2]OTCHET!H256</f>
        <v>0</v>
      </c>
      <c r="I47" s="19">
        <f>+[2]OTCHET!I256</f>
        <v>690</v>
      </c>
      <c r="J47" s="195">
        <f>+[2]OTCHET!J256</f>
        <v>0</v>
      </c>
      <c r="K47" s="635"/>
      <c r="L47" s="635"/>
      <c r="M47" s="635"/>
      <c r="N47" s="647"/>
      <c r="O47" s="77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76563</v>
      </c>
      <c r="F48" s="135">
        <f t="shared" si="1"/>
        <v>76563</v>
      </c>
      <c r="G48" s="131">
        <f>+[2]OTCHET!G265+[2]OTCHET!G269+[2]OTCHET!G270</f>
        <v>76563</v>
      </c>
      <c r="H48" s="132">
        <f>+[2]OTCHET!H265+[2]OTCHET!H269+[2]OTCHET!H270</f>
        <v>0</v>
      </c>
      <c r="I48" s="132">
        <f>+[2]OTCHET!I265+[2]OTCHET!I269+[2]OTCHET!I270</f>
        <v>0</v>
      </c>
      <c r="J48" s="133">
        <f>+[2]OTCHET!J265+[2]OTCHET!J269+[2]OTCHET!J270</f>
        <v>0</v>
      </c>
      <c r="K48" s="635"/>
      <c r="L48" s="635"/>
      <c r="M48" s="635"/>
      <c r="N48" s="647"/>
      <c r="O48" s="772" t="s">
        <v>173</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887514</v>
      </c>
      <c r="F49" s="135">
        <f t="shared" si="1"/>
        <v>401698</v>
      </c>
      <c r="G49" s="136">
        <f>[2]OTCHET!G275+[2]OTCHET!G276+[2]OTCHET!G284+[2]OTCHET!G287</f>
        <v>401698</v>
      </c>
      <c r="H49" s="137">
        <f>[2]OTCHET!H275+[2]OTCHET!H276+[2]OTCHET!H284+[2]OTCHET!H287</f>
        <v>0</v>
      </c>
      <c r="I49" s="137">
        <f>[2]OTCHET!I275+[2]OTCHET!I276+[2]OTCHET!I284+[2]OTCHET!I287</f>
        <v>0</v>
      </c>
      <c r="J49" s="138">
        <f>[2]OTCHET!J275+[2]OTCHET!J276+[2]OTCHET!J284+[2]OTCHET!J287</f>
        <v>0</v>
      </c>
      <c r="K49" s="635"/>
      <c r="L49" s="635"/>
      <c r="M49" s="635"/>
      <c r="N49" s="647"/>
      <c r="O49" s="77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7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72" t="s">
        <v>174</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6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8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8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82" t="s">
        <v>82</v>
      </c>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9106108</v>
      </c>
      <c r="F56" s="219">
        <f t="shared" si="5"/>
        <v>5728407</v>
      </c>
      <c r="G56" s="220">
        <f t="shared" si="5"/>
        <v>4080748</v>
      </c>
      <c r="H56" s="221">
        <f t="shared" si="5"/>
        <v>11665</v>
      </c>
      <c r="I56" s="21">
        <f t="shared" si="5"/>
        <v>0</v>
      </c>
      <c r="J56" s="222">
        <f t="shared" si="5"/>
        <v>1635994</v>
      </c>
      <c r="K56" s="627">
        <f>+K57+K58+K61</f>
        <v>0</v>
      </c>
      <c r="L56" s="627">
        <f>+L57+L58+L61</f>
        <v>0</v>
      </c>
      <c r="M56" s="627">
        <f>+M57+M58+M61</f>
        <v>0</v>
      </c>
      <c r="N56" s="631"/>
      <c r="O56" s="78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8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9106108</v>
      </c>
      <c r="F58" s="227">
        <f t="shared" si="1"/>
        <v>4092413</v>
      </c>
      <c r="G58" s="228">
        <f>+[2]OTCHET!G383+[2]OTCHET!G391+[2]OTCHET!G396+[2]OTCHET!G399+[2]OTCHET!G402+[2]OTCHET!G405+[2]OTCHET!G406+[2]OTCHET!G409+[2]OTCHET!G422+[2]OTCHET!G423+[2]OTCHET!G424+[2]OTCHET!G425+[2]OTCHET!G426</f>
        <v>4080748</v>
      </c>
      <c r="H58" s="229">
        <f>+[2]OTCHET!H383+[2]OTCHET!H391+[2]OTCHET!H396+[2]OTCHET!H399+[2]OTCHET!H402+[2]OTCHET!H405+[2]OTCHET!H406+[2]OTCHET!H409+[2]OTCHET!H422+[2]OTCHET!H423+[2]OTCHET!H424+[2]OTCHET!H425+[2]OTCHET!H426</f>
        <v>11665</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8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8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8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8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1635994</v>
      </c>
      <c r="G62" s="159">
        <f>[2]OTCHET!G412</f>
        <v>0</v>
      </c>
      <c r="H62" s="160">
        <f>[2]OTCHET!H412</f>
        <v>0</v>
      </c>
      <c r="I62" s="160">
        <f>[2]OTCHET!I412</f>
        <v>0</v>
      </c>
      <c r="J62" s="161">
        <f>[2]OTCHET!J412</f>
        <v>1635994</v>
      </c>
      <c r="K62" s="653"/>
      <c r="L62" s="653"/>
      <c r="M62" s="653"/>
      <c r="N62" s="639"/>
      <c r="O62" s="77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8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-3494353</v>
      </c>
      <c r="F64" s="252">
        <f t="shared" si="6"/>
        <v>334256</v>
      </c>
      <c r="G64" s="253">
        <f t="shared" si="6"/>
        <v>-72574</v>
      </c>
      <c r="H64" s="254">
        <f t="shared" si="6"/>
        <v>11665</v>
      </c>
      <c r="I64" s="254">
        <f t="shared" si="6"/>
        <v>363130</v>
      </c>
      <c r="J64" s="255">
        <f t="shared" si="6"/>
        <v>32035</v>
      </c>
      <c r="K64" s="627">
        <f>+K22-K38+K56</f>
        <v>0</v>
      </c>
      <c r="L64" s="627">
        <f>+L22-L38+L56</f>
        <v>0</v>
      </c>
      <c r="M64" s="627">
        <f>+M22-M38+M56</f>
        <v>0</v>
      </c>
      <c r="N64" s="639"/>
      <c r="O64" s="78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79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-334256</v>
      </c>
      <c r="G66" s="262">
        <f t="shared" ref="G66:L66" si="8">SUM(+G68+G76+G77+G84+G85+G86+G89+G90+G91+G92+G93+G94+G95)</f>
        <v>72574</v>
      </c>
      <c r="H66" s="263">
        <f>SUM(+H68+H76+H77+H84+H85+H86+H89+H90+H91+H92+H93+H94+H95)</f>
        <v>-11665</v>
      </c>
      <c r="I66" s="263">
        <f>SUM(+I68+I76+I77+I84+I85+I86+I89+I90+I91+I92+I93+I94+I95)</f>
        <v>-363130</v>
      </c>
      <c r="J66" s="264">
        <f>SUM(+J68+J76+J77+J84+J85+J86+J89+J90+J91+J92+J93+J94+J95)</f>
        <v>-32035</v>
      </c>
      <c r="K66" s="655" t="e">
        <f t="shared" si="8"/>
        <v>#REF!</v>
      </c>
      <c r="L66" s="655" t="e">
        <f t="shared" si="8"/>
        <v>#REF!</v>
      </c>
      <c r="M66" s="655" t="e">
        <f>SUM(+M68+M76+M77+M84+M85+M86+M89+M90+M91+M92+M93+M95+M96)</f>
        <v>#REF!</v>
      </c>
      <c r="N66" s="639"/>
      <c r="O66" s="79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9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78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9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9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9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9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9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9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9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8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78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9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9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9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9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9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9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8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8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17167</v>
      </c>
      <c r="G86" s="232">
        <f t="shared" ref="G86:M86" si="11">+G87+G88</f>
        <v>-22243</v>
      </c>
      <c r="H86" s="233">
        <f>+H87+H88</f>
        <v>62722</v>
      </c>
      <c r="I86" s="233">
        <f>+I87+I88</f>
        <v>5632</v>
      </c>
      <c r="J86" s="234">
        <f>+J87+J88</f>
        <v>-28944</v>
      </c>
      <c r="K86" s="663">
        <f t="shared" si="11"/>
        <v>0</v>
      </c>
      <c r="L86" s="663">
        <f t="shared" si="11"/>
        <v>0</v>
      </c>
      <c r="M86" s="663">
        <f t="shared" si="11"/>
        <v>0</v>
      </c>
      <c r="N86" s="639"/>
      <c r="O86" s="78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-811</v>
      </c>
      <c r="H87" s="274">
        <f>+[2]OTCHET!H503+[2]OTCHET!H512+[2]OTCHET!H516+[2]OTCHET!H543</f>
        <v>0</v>
      </c>
      <c r="I87" s="274">
        <f>+[2]OTCHET!I503+[2]OTCHET!I512+[2]OTCHET!I516+[2]OTCHET!I543</f>
        <v>0</v>
      </c>
      <c r="J87" s="275">
        <f>+[2]OTCHET!J503+[2]OTCHET!J512+[2]OTCHET!J516+[2]OTCHET!J543</f>
        <v>811</v>
      </c>
      <c r="K87" s="663"/>
      <c r="L87" s="663"/>
      <c r="M87" s="663"/>
      <c r="N87" s="639"/>
      <c r="O87" s="79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17167</v>
      </c>
      <c r="G88" s="284">
        <f>+[2]OTCHET!G521+[2]OTCHET!G524+[2]OTCHET!G544</f>
        <v>-21432</v>
      </c>
      <c r="H88" s="285">
        <f>+[2]OTCHET!H521+[2]OTCHET!H524+[2]OTCHET!H544</f>
        <v>62722</v>
      </c>
      <c r="I88" s="285">
        <f>+[2]OTCHET!I521+[2]OTCHET!I524+[2]OTCHET!I544</f>
        <v>5632</v>
      </c>
      <c r="J88" s="286">
        <f>+[2]OTCHET!J521+[2]OTCHET!J524+[2]OTCHET!J544</f>
        <v>-29755</v>
      </c>
      <c r="K88" s="663"/>
      <c r="L88" s="663"/>
      <c r="M88" s="663"/>
      <c r="N88" s="639"/>
      <c r="O88" s="795" t="s">
        <v>138</v>
      </c>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2">+G89+H89+I89+J89</f>
        <v>11406</v>
      </c>
      <c r="G89" s="224">
        <f>[2]OTCHET!G531</f>
        <v>14497</v>
      </c>
      <c r="H89" s="225">
        <f>[2]OTCHET!H531</f>
        <v>0</v>
      </c>
      <c r="I89" s="225">
        <f>[2]OTCHET!I531</f>
        <v>0</v>
      </c>
      <c r="J89" s="226">
        <f>[2]OTCHET!J531</f>
        <v>-3091</v>
      </c>
      <c r="K89" s="663"/>
      <c r="L89" s="663"/>
      <c r="M89" s="663"/>
      <c r="N89" s="639"/>
      <c r="O89" s="78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78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2"/>
        <v>-1528636</v>
      </c>
      <c r="G91" s="136">
        <f>+[2]OTCHET!G573+[2]OTCHET!G574+[2]OTCHET!G575+[2]OTCHET!G576+[2]OTCHET!G577+[2]OTCHET!G578+[2]OTCHET!G579</f>
        <v>-172325</v>
      </c>
      <c r="H91" s="137">
        <f>+[2]OTCHET!H573+[2]OTCHET!H574+[2]OTCHET!H575+[2]OTCHET!H576+[2]OTCHET!H577+[2]OTCHET!H578+[2]OTCHET!H579</f>
        <v>-1293112</v>
      </c>
      <c r="I91" s="137">
        <f>+[2]OTCHET!I573+[2]OTCHET!I574+[2]OTCHET!I575+[2]OTCHET!I576+[2]OTCHET!I577+[2]OTCHET!I578+[2]OTCHET!I579</f>
        <v>-63199</v>
      </c>
      <c r="J91" s="138">
        <f>+[2]OTCHET!J573+[2]OTCHET!J574+[2]OTCHET!J575+[2]OTCHET!J576+[2]OTCHET!J577+[2]OTCHET!J578+[2]OTCHET!J579</f>
        <v>0</v>
      </c>
      <c r="K91" s="664"/>
      <c r="L91" s="664"/>
      <c r="M91" s="664"/>
      <c r="N91" s="639"/>
      <c r="O91" s="77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2"/>
        <v>0</v>
      </c>
      <c r="G92" s="136">
        <f>+[2]OTCHET!G580</f>
        <v>0</v>
      </c>
      <c r="H92" s="137">
        <f>+[2]OTCHET!H580</f>
        <v>0</v>
      </c>
      <c r="I92" s="137">
        <f>+[2]OTCHET!I580</f>
        <v>0</v>
      </c>
      <c r="J92" s="138">
        <f>+[2]OTCHET!J580</f>
        <v>0</v>
      </c>
      <c r="K92" s="664"/>
      <c r="L92" s="664"/>
      <c r="M92" s="664"/>
      <c r="N92" s="639"/>
      <c r="O92" s="772" t="s">
        <v>146</v>
      </c>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64"/>
      <c r="L93" s="664"/>
      <c r="M93" s="664"/>
      <c r="N93" s="639"/>
      <c r="O93" s="772" t="s">
        <v>148</v>
      </c>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2"/>
        <v>-4264565</v>
      </c>
      <c r="G94" s="136">
        <f>+[2]OTCHET!G589+[2]OTCHET!G590</f>
        <v>-4264565</v>
      </c>
      <c r="H94" s="137">
        <f>+[2]OTCHET!H589+[2]OTCHET!H590</f>
        <v>0</v>
      </c>
      <c r="I94" s="137">
        <f>+[2]OTCHET!I589+[2]OTCHET!I590</f>
        <v>0</v>
      </c>
      <c r="J94" s="138">
        <f>+[2]OTCHET!J589+[2]OTCHET!J590</f>
        <v>0</v>
      </c>
      <c r="K94" s="664"/>
      <c r="L94" s="664"/>
      <c r="M94" s="664"/>
      <c r="N94" s="639"/>
      <c r="O94" s="77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2"/>
        <v>0</v>
      </c>
      <c r="G95" s="98">
        <f>[2]OTCHET!G591</f>
        <v>327062</v>
      </c>
      <c r="H95" s="99">
        <f>[2]OTCHET!H591</f>
        <v>-21499</v>
      </c>
      <c r="I95" s="99">
        <f>[2]OTCHET!I591</f>
        <v>-305563</v>
      </c>
      <c r="J95" s="100">
        <f>[2]OTCHET!J591</f>
        <v>0</v>
      </c>
      <c r="K95" s="664"/>
      <c r="L95" s="664"/>
      <c r="M95" s="664"/>
      <c r="N95" s="639"/>
      <c r="O95" s="76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2"/>
        <v>0</v>
      </c>
      <c r="G96" s="294">
        <f>+[2]OTCHET!G594</f>
        <v>21499</v>
      </c>
      <c r="H96" s="295">
        <f>+[2]OTCHET!H594</f>
        <v>-21499</v>
      </c>
      <c r="I96" s="295">
        <f>+[2]OTCHET!I594</f>
        <v>0</v>
      </c>
      <c r="J96" s="296">
        <f>+[2]OTCHET!J594</f>
        <v>0</v>
      </c>
      <c r="K96" s="666"/>
      <c r="L96" s="666"/>
      <c r="M96" s="666"/>
      <c r="N96" s="639"/>
      <c r="O96" s="79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44382</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36" t="str">
        <f>+[2]OTCHET!D603</f>
        <v>Александра Кърпачева</v>
      </c>
      <c r="F110" s="736"/>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97"/>
      <c r="P113" s="641"/>
      <c r="Q113" s="645"/>
      <c r="R113" s="645"/>
      <c r="S113" s="645"/>
      <c r="T113" s="645"/>
      <c r="U113" s="645"/>
      <c r="V113" s="645"/>
      <c r="W113" s="646"/>
      <c r="X113" s="645"/>
      <c r="Y113" s="645"/>
    </row>
    <row r="114" spans="1:25" ht="18" customHeight="1">
      <c r="E114" s="736" t="str">
        <f>+[2]OTCHET!G600</f>
        <v>Иванка Налджиян</v>
      </c>
      <c r="F114" s="736"/>
      <c r="G114" s="320"/>
      <c r="H114" s="18"/>
      <c r="I114" s="736" t="str">
        <f>+[2]OTCHET!G603</f>
        <v>проф.д-р Христина Янчева</v>
      </c>
      <c r="J114" s="736"/>
      <c r="K114" s="681"/>
      <c r="L114" s="681"/>
      <c r="M114" s="681"/>
      <c r="N114" s="680"/>
      <c r="O114" s="79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67" priority="21" stopIfTrue="1" operator="notEqual">
      <formula>0</formula>
    </cfRule>
  </conditionalFormatting>
  <conditionalFormatting sqref="E105:J105">
    <cfRule type="cellIs" dxfId="166" priority="20" stopIfTrue="1" operator="notEqual">
      <formula>0</formula>
    </cfRule>
  </conditionalFormatting>
  <conditionalFormatting sqref="G107:H107 B107">
    <cfRule type="cellIs" dxfId="165" priority="19" stopIfTrue="1" operator="equal">
      <formula>0</formula>
    </cfRule>
  </conditionalFormatting>
  <conditionalFormatting sqref="I114 E110">
    <cfRule type="cellIs" dxfId="164" priority="18" stopIfTrue="1" operator="equal">
      <formula>0</formula>
    </cfRule>
  </conditionalFormatting>
  <conditionalFormatting sqref="J107">
    <cfRule type="cellIs" dxfId="163" priority="17" stopIfTrue="1" operator="equal">
      <formula>0</formula>
    </cfRule>
  </conditionalFormatting>
  <conditionalFormatting sqref="E114:F114">
    <cfRule type="cellIs" dxfId="162" priority="16" stopIfTrue="1" operator="equal">
      <formula>0</formula>
    </cfRule>
  </conditionalFormatting>
  <conditionalFormatting sqref="F15">
    <cfRule type="cellIs" dxfId="161" priority="11" stopIfTrue="1" operator="equal">
      <formula>"Чужди средства"</formula>
    </cfRule>
    <cfRule type="cellIs" dxfId="160" priority="12" stopIfTrue="1" operator="equal">
      <formula>"СЕС - ДМП"</formula>
    </cfRule>
    <cfRule type="cellIs" dxfId="159" priority="13" stopIfTrue="1" operator="equal">
      <formula>"СЕС - РА"</formula>
    </cfRule>
    <cfRule type="cellIs" dxfId="158" priority="14" stopIfTrue="1" operator="equal">
      <formula>"СЕС - ДЕС"</formula>
    </cfRule>
    <cfRule type="cellIs" dxfId="157" priority="15" stopIfTrue="1" operator="equal">
      <formula>"СЕС - КСФ"</formula>
    </cfRule>
  </conditionalFormatting>
  <conditionalFormatting sqref="B105">
    <cfRule type="cellIs" dxfId="156" priority="10" stopIfTrue="1" operator="notEqual">
      <formula>0</formula>
    </cfRule>
  </conditionalFormatting>
  <conditionalFormatting sqref="I11:J11">
    <cfRule type="cellIs" dxfId="155" priority="6" stopIfTrue="1" operator="between">
      <formula>1000000000000</formula>
      <formula>9999999999999990</formula>
    </cfRule>
    <cfRule type="cellIs" dxfId="154" priority="7" stopIfTrue="1" operator="between">
      <formula>10000000000</formula>
      <formula>999999999999</formula>
    </cfRule>
    <cfRule type="cellIs" dxfId="153" priority="8" stopIfTrue="1" operator="between">
      <formula>1000000</formula>
      <formula>99999999</formula>
    </cfRule>
    <cfRule type="cellIs" dxfId="152" priority="9" stopIfTrue="1" operator="between">
      <formula>100</formula>
      <formula>9999</formula>
    </cfRule>
  </conditionalFormatting>
  <conditionalFormatting sqref="E15">
    <cfRule type="cellIs" dxfId="151" priority="1" stopIfTrue="1" operator="equal">
      <formula>"Чужди средства"</formula>
    </cfRule>
    <cfRule type="cellIs" dxfId="150" priority="2" stopIfTrue="1" operator="equal">
      <formula>"СЕС - ДМП"</formula>
    </cfRule>
    <cfRule type="cellIs" dxfId="149" priority="3" stopIfTrue="1" operator="equal">
      <formula>"СЕС - РА"</formula>
    </cfRule>
    <cfRule type="cellIs" dxfId="148" priority="4" stopIfTrue="1" operator="equal">
      <formula>"СЕС - ДЕС"</formula>
    </cfRule>
    <cfRule type="cellIs" dxfId="147"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O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E92:E96 G92:J96 E55:E89 E22:E32 G55:J89 K69:M76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52" zoomScale="60" zoomScaleNormal="60" workbookViewId="0">
      <selection activeCell="E31" sqref="E3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44377</v>
      </c>
      <c r="G11" s="35" t="s">
        <v>1</v>
      </c>
      <c r="H11" s="36">
        <f>+[3]OTCHET!H9</f>
        <v>455464</v>
      </c>
      <c r="I11" s="739">
        <f>+[3]OTCHET!I9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G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G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-2840</v>
      </c>
      <c r="G86" s="232">
        <f t="shared" ref="G86:J86" si="15">+G87+G88</f>
        <v>-3320</v>
      </c>
      <c r="H86" s="233">
        <f>+H87+H88</f>
        <v>0</v>
      </c>
      <c r="I86" s="233">
        <f>+I87+I88</f>
        <v>480</v>
      </c>
      <c r="J86" s="234">
        <f>+J87+J88</f>
        <v>0</v>
      </c>
      <c r="K86" s="663">
        <f t="shared" ref="G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-2840</v>
      </c>
      <c r="G88" s="284">
        <f>+[3]OTCHET!G521+[3]OTCHET!G524+[3]OTCHET!G544</f>
        <v>-3320</v>
      </c>
      <c r="H88" s="285">
        <f>+[3]OTCHET!H521+[3]OTCHET!H524+[3]OTCHET!H544</f>
        <v>0</v>
      </c>
      <c r="I88" s="285">
        <f>+[3]OTCHET!I521+[3]OTCHET!I524+[3]OTCHET!I544</f>
        <v>480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-51790</v>
      </c>
      <c r="G91" s="136">
        <f>+[3]OTCHET!G573+[3]OTCHET!G574+[3]OTCHET!G575+[3]OTCHET!G576+[3]OTCHET!G577+[3]OTCHET!G578+[3]OTCHET!G579</f>
        <v>-51790</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480</v>
      </c>
      <c r="H95" s="99">
        <f>[3]OTCHET!H591</f>
        <v>0</v>
      </c>
      <c r="I95" s="99">
        <f>[3]OTCHET!I591</f>
        <v>-480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44382</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+[3]OTCHET!D603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+[3]OTCHET!G600</f>
        <v>Иванка Налджиян</v>
      </c>
      <c r="F114" s="736"/>
      <c r="G114" s="320"/>
      <c r="H114" s="18"/>
      <c r="I114" s="736" t="str">
        <f>+[3]OTCHET!G603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3" zoomScale="60" zoomScaleNormal="60" workbookViewId="0">
      <selection activeCell="B6" sqref="B6:J1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44377</v>
      </c>
      <c r="G11" s="688" t="s">
        <v>1</v>
      </c>
      <c r="H11" s="689">
        <f>+[4]OTCHET!H9</f>
        <v>455464</v>
      </c>
      <c r="I11" s="749">
        <f>+[4]OTCHET!I9</f>
        <v>0</v>
      </c>
      <c r="J11" s="750"/>
      <c r="K11" s="606"/>
      <c r="L11" s="606"/>
      <c r="N11" s="589"/>
      <c r="P11" s="589"/>
      <c r="Q11" s="690"/>
      <c r="R11" s="690"/>
      <c r="S11" s="690"/>
      <c r="T11" s="690"/>
    </row>
    <row r="12" spans="1:25" ht="23.25" customHeight="1">
      <c r="B12" s="691" t="s">
        <v>2</v>
      </c>
      <c r="C12" s="692"/>
      <c r="D12" s="330"/>
      <c r="E12" s="322"/>
      <c r="F12" s="693"/>
      <c r="G12" s="322"/>
      <c r="H12" s="694"/>
      <c r="I12" s="751" t="s">
        <v>3</v>
      </c>
      <c r="J12" s="751"/>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52"/>
      <c r="J13" s="752"/>
      <c r="N13" s="589"/>
      <c r="P13" s="589"/>
      <c r="Q13" s="690"/>
      <c r="R13" s="690"/>
      <c r="S13" s="690"/>
      <c r="T13" s="690"/>
    </row>
    <row r="14" spans="1:25" ht="23.25" customHeight="1">
      <c r="B14" s="698" t="s">
        <v>4</v>
      </c>
      <c r="C14" s="684"/>
      <c r="D14" s="684"/>
      <c r="E14" s="684"/>
      <c r="F14" s="684"/>
      <c r="G14" s="684"/>
      <c r="H14" s="694"/>
      <c r="I14" s="752"/>
      <c r="J14" s="752"/>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47" t="s">
        <v>161</v>
      </c>
      <c r="F17" s="753"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48"/>
      <c r="F18" s="754"/>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316665</v>
      </c>
      <c r="G22" s="366">
        <f t="shared" si="0"/>
        <v>0</v>
      </c>
      <c r="H22" s="367">
        <f t="shared" si="0"/>
        <v>0</v>
      </c>
      <c r="I22" s="367">
        <f t="shared" si="0"/>
        <v>0</v>
      </c>
      <c r="J22" s="368">
        <f t="shared" si="0"/>
        <v>316665</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-563</v>
      </c>
      <c r="G25" s="381">
        <f t="shared" ref="G25:J25" si="2">+G26+G30+G31+G32+G33</f>
        <v>0</v>
      </c>
      <c r="H25" s="382">
        <f>+H26+H30+H31+H32+H33</f>
        <v>0</v>
      </c>
      <c r="I25" s="382">
        <f>+I26+I30+I31+I32+I33</f>
        <v>0</v>
      </c>
      <c r="J25" s="383">
        <f>+J26+J30+J31+J32+J33</f>
        <v>-563</v>
      </c>
      <c r="K25" s="627">
        <f t="shared" ref="G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-563</v>
      </c>
      <c r="G32" s="414">
        <f>[4]OTCHET!G112+[4]OTCHET!G121+[4]OTCHET!G137+[4]OTCHET!G138</f>
        <v>0</v>
      </c>
      <c r="H32" s="415">
        <f>[4]OTCHET!H112+[4]OTCHET!H121+[4]OTCHET!H137+[4]OTCHET!H138</f>
        <v>0</v>
      </c>
      <c r="I32" s="415">
        <f>[4]OTCHET!I112+[4]OTCHET!I121+[4]OTCHET!I137+[4]OTCHET!I138</f>
        <v>0</v>
      </c>
      <c r="J32" s="416">
        <f>[4]OTCHET!J112+[4]OTCHET!J121+[4]OTCHET!J137+[4]OTCHET!J138</f>
        <v>-563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317228</v>
      </c>
      <c r="G37" s="437">
        <f>[4]OTCHET!G142+[4]OTCHET!G151+[4]OTCHET!G160</f>
        <v>0</v>
      </c>
      <c r="H37" s="438">
        <f>[4]OTCHET!H142+[4]OTCHET!H151+[4]OTCHET!H160</f>
        <v>0</v>
      </c>
      <c r="I37" s="438">
        <f>[4]OTCHET!I142+[4]OTCHET!I151+[4]OTCHET!I160</f>
        <v>0</v>
      </c>
      <c r="J37" s="439">
        <f>[4]OTCHET!J142+[4]OTCHET!J151+[4]OTCHET!J160</f>
        <v>317228</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408355</v>
      </c>
      <c r="G38" s="442">
        <f t="shared" si="4"/>
        <v>0</v>
      </c>
      <c r="H38" s="443">
        <f t="shared" si="4"/>
        <v>0</v>
      </c>
      <c r="I38" s="443">
        <f t="shared" si="4"/>
        <v>0</v>
      </c>
      <c r="J38" s="444">
        <f t="shared" si="4"/>
        <v>408355</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191501</v>
      </c>
      <c r="G39" s="448">
        <f t="shared" si="5"/>
        <v>0</v>
      </c>
      <c r="H39" s="449">
        <f t="shared" si="5"/>
        <v>0</v>
      </c>
      <c r="I39" s="449">
        <f t="shared" si="5"/>
        <v>0</v>
      </c>
      <c r="J39" s="450">
        <f t="shared" si="5"/>
        <v>191501</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14934</v>
      </c>
      <c r="G40" s="455">
        <f>[4]OTCHET!G187</f>
        <v>0</v>
      </c>
      <c r="H40" s="456">
        <f>[4]OTCHET!H187</f>
        <v>0</v>
      </c>
      <c r="I40" s="456">
        <f>[4]OTCHET!I187</f>
        <v>0</v>
      </c>
      <c r="J40" s="457">
        <f>[4]OTCHET!J187</f>
        <v>14934</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169941</v>
      </c>
      <c r="G41" s="462">
        <f>[4]OTCHET!G190</f>
        <v>0</v>
      </c>
      <c r="H41" s="463">
        <f>[4]OTCHET!H190</f>
        <v>0</v>
      </c>
      <c r="I41" s="463">
        <f>[4]OTCHET!I190</f>
        <v>0</v>
      </c>
      <c r="J41" s="464">
        <f>[4]OTCHET!J190</f>
        <v>169941</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6626</v>
      </c>
      <c r="G42" s="469">
        <f>+[4]OTCHET!G196+[4]OTCHET!G204</f>
        <v>0</v>
      </c>
      <c r="H42" s="470">
        <f>+[4]OTCHET!H196+[4]OTCHET!H204</f>
        <v>0</v>
      </c>
      <c r="I42" s="470">
        <f>+[4]OTCHET!I196+[4]OTCHET!I204</f>
        <v>0</v>
      </c>
      <c r="J42" s="471">
        <f>+[4]OTCHET!J196+[4]OTCHET!J204</f>
        <v>6626</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37935</v>
      </c>
      <c r="G43" s="475">
        <f>+[4]OTCHET!G205+[4]OTCHET!G223+[4]OTCHET!G271</f>
        <v>0</v>
      </c>
      <c r="H43" s="476">
        <f>+[4]OTCHET!H205+[4]OTCHET!H223+[4]OTCHET!H271</f>
        <v>0</v>
      </c>
      <c r="I43" s="476">
        <f>+[4]OTCHET!I205+[4]OTCHET!I223+[4]OTCHET!I271</f>
        <v>0</v>
      </c>
      <c r="J43" s="477">
        <f>+[4]OTCHET!J205+[4]OTCHET!J223+[4]OTCHET!J271</f>
        <v>37935</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134519</v>
      </c>
      <c r="G46" s="475">
        <f>+[4]OTCHET!G255+[4]OTCHET!G256+[4]OTCHET!G257+[4]OTCHET!G258</f>
        <v>0</v>
      </c>
      <c r="H46" s="476">
        <f>+[4]OTCHET!H255+[4]OTCHET!H256+[4]OTCHET!H257+[4]OTCHET!H258</f>
        <v>0</v>
      </c>
      <c r="I46" s="476">
        <f>+[4]OTCHET!I255+[4]OTCHET!I256+[4]OTCHET!I257+[4]OTCHET!I258</f>
        <v>0</v>
      </c>
      <c r="J46" s="477">
        <f>+[4]OTCHET!J255+[4]OTCHET!J256+[4]OTCHET!J257+[4]OTCHET!J258</f>
        <v>134519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44400</v>
      </c>
      <c r="G49" s="414">
        <f>[4]OTCHET!G275+[4]OTCHET!G276+[4]OTCHET!G284+[4]OTCHET!G287</f>
        <v>0</v>
      </c>
      <c r="H49" s="415">
        <f>[4]OTCHET!H275+[4]OTCHET!H276+[4]OTCHET!H284+[4]OTCHET!H287</f>
        <v>0</v>
      </c>
      <c r="I49" s="415">
        <f>[4]OTCHET!I275+[4]OTCHET!I276+[4]OTCHET!I284+[4]OTCHET!I287</f>
        <v>0</v>
      </c>
      <c r="J49" s="416">
        <f>[4]OTCHET!J275+[4]OTCHET!J276+[4]OTCHET!J284+[4]OTCHET!J287</f>
        <v>44400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124074</v>
      </c>
      <c r="G56" s="508">
        <f t="shared" si="6"/>
        <v>0</v>
      </c>
      <c r="H56" s="509">
        <f t="shared" si="6"/>
        <v>0</v>
      </c>
      <c r="I56" s="510">
        <f t="shared" si="6"/>
        <v>0</v>
      </c>
      <c r="J56" s="511">
        <f t="shared" si="6"/>
        <v>124074</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124074</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124074</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32384</v>
      </c>
      <c r="G64" s="542">
        <f t="shared" si="7"/>
        <v>0</v>
      </c>
      <c r="H64" s="543">
        <f t="shared" si="7"/>
        <v>0</v>
      </c>
      <c r="I64" s="543">
        <f t="shared" si="7"/>
        <v>0</v>
      </c>
      <c r="J64" s="544">
        <f t="shared" si="7"/>
        <v>32384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-32384</v>
      </c>
      <c r="G66" s="551">
        <f t="shared" ref="G66:J66" si="9">SUM(+G68+G76+G77+G84+G85+G86+G89+G90+G91+G92+G93+G94+G95)</f>
        <v>0</v>
      </c>
      <c r="H66" s="552">
        <f>SUM(+H68+H76+H77+H84+H85+H86+H89+H90+H91+H92+H93+H94+H95)</f>
        <v>0</v>
      </c>
      <c r="I66" s="552">
        <f>SUM(+I68+I76+I77+I84+I85+I86+I89+I90+I91+I92+I93+I94+I95)</f>
        <v>0</v>
      </c>
      <c r="J66" s="553">
        <f>SUM(+J68+J76+J77+J84+J85+J86+J89+J90+J91+J92+J93+J94+J95)</f>
        <v>-32384</v>
      </c>
      <c r="K66" s="655" t="e">
        <f t="shared" ref="G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G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G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-35157</v>
      </c>
      <c r="G86" s="521">
        <f t="shared" ref="G86:J86" si="15">+G87+G88</f>
        <v>0</v>
      </c>
      <c r="H86" s="522">
        <f>+H87+H88</f>
        <v>0</v>
      </c>
      <c r="I86" s="522">
        <f>+I87+I88</f>
        <v>0</v>
      </c>
      <c r="J86" s="523">
        <f>+J87+J88</f>
        <v>-35157</v>
      </c>
      <c r="K86" s="663">
        <f t="shared" ref="G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-35157</v>
      </c>
      <c r="G88" s="437">
        <f>+[4]OTCHET!G521+[4]OTCHET!G524+[4]OTCHET!G544</f>
        <v>0</v>
      </c>
      <c r="H88" s="438">
        <f>+[4]OTCHET!H521+[4]OTCHET!H524+[4]OTCHET!H544</f>
        <v>0</v>
      </c>
      <c r="I88" s="438">
        <f>+[4]OTCHET!I521+[4]OTCHET!I524+[4]OTCHET!I544</f>
        <v>0</v>
      </c>
      <c r="J88" s="439">
        <f>+[4]OTCHET!J521+[4]OTCHET!J524+[4]OTCHET!J544</f>
        <v>-35157</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2773</v>
      </c>
      <c r="G89" s="513">
        <f>[4]OTCHET!G531</f>
        <v>0</v>
      </c>
      <c r="H89" s="514">
        <f>[4]OTCHET!H531</f>
        <v>0</v>
      </c>
      <c r="I89" s="514">
        <f>[4]OTCHET!I531</f>
        <v>0</v>
      </c>
      <c r="J89" s="515">
        <f>[4]OTCHET!J531</f>
        <v>2773</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vani22263@abv.bg</v>
      </c>
      <c r="C107" s="574"/>
      <c r="D107" s="574"/>
      <c r="E107" s="579"/>
      <c r="F107" s="304"/>
      <c r="G107" s="580" t="str">
        <f>+[4]OTCHET!E605</f>
        <v>032/654331</v>
      </c>
      <c r="H107" s="580" t="str">
        <f>+[4]OTCHET!F605</f>
        <v>032/654-420</v>
      </c>
      <c r="I107" s="581"/>
      <c r="J107" s="582">
        <f>+[4]OTCHET!B605</f>
        <v>44382</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55" t="s">
        <v>156</v>
      </c>
      <c r="H108" s="755"/>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46" t="str">
        <f>+[4]OTCHET!D603</f>
        <v>Алаксандра Кърпачева</v>
      </c>
      <c r="F110" s="746"/>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46" t="str">
        <f>+[4]OTCHET!G600</f>
        <v>Иванка Налджиян</v>
      </c>
      <c r="F114" s="746"/>
      <c r="G114" s="596"/>
      <c r="H114" s="322"/>
      <c r="I114" s="746" t="str">
        <f>+[4]OTCHET!G603</f>
        <v>проф.д-р Христина Янчева</v>
      </c>
      <c r="J114" s="746"/>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62" priority="19" stopIfTrue="1" operator="equal">
      <formula>0</formula>
    </cfRule>
  </conditionalFormatting>
  <conditionalFormatting sqref="I114 E110">
    <cfRule type="cellIs" dxfId="61" priority="18" stopIfTrue="1" operator="equal">
      <formula>0</formula>
    </cfRule>
  </conditionalFormatting>
  <conditionalFormatting sqref="J107">
    <cfRule type="cellIs" dxfId="60" priority="17" stopIfTrue="1" operator="equal">
      <formula>0</formula>
    </cfRule>
  </conditionalFormatting>
  <conditionalFormatting sqref="E114:F114">
    <cfRule type="cellIs" dxfId="59" priority="16" stopIfTrue="1" operator="equal">
      <formula>0</formula>
    </cfRule>
  </conditionalFormatting>
  <conditionalFormatting sqref="F15">
    <cfRule type="cellIs" dxfId="58" priority="11" stopIfTrue="1" operator="equal">
      <formula>"Чужди средства"</formula>
    </cfRule>
    <cfRule type="cellIs" dxfId="57" priority="12" stopIfTrue="1" operator="equal">
      <formula>"СЕС - ДМП"</formula>
    </cfRule>
    <cfRule type="cellIs" dxfId="56" priority="13" stopIfTrue="1" operator="equal">
      <formula>"СЕС - РА"</formula>
    </cfRule>
    <cfRule type="cellIs" dxfId="55" priority="14" stopIfTrue="1" operator="equal">
      <formula>"СЕС - ДЕС"</formula>
    </cfRule>
    <cfRule type="cellIs" dxfId="54" priority="15" stopIfTrue="1" operator="equal">
      <formula>"СЕС - КСФ"</formula>
    </cfRule>
  </conditionalFormatting>
  <conditionalFormatting sqref="B105">
    <cfRule type="cellIs" dxfId="53" priority="10" stopIfTrue="1" operator="notEqual">
      <formula>0</formula>
    </cfRule>
  </conditionalFormatting>
  <conditionalFormatting sqref="E15">
    <cfRule type="cellIs" dxfId="52" priority="1" stopIfTrue="1" operator="equal">
      <formula>"Чужди средства"</formula>
    </cfRule>
    <cfRule type="cellIs" dxfId="51" priority="2" stopIfTrue="1" operator="equal">
      <formula>"СЕС - ДМП"</formula>
    </cfRule>
    <cfRule type="cellIs" dxfId="50" priority="3" stopIfTrue="1" operator="equal">
      <formula>"СЕС - РА"</formula>
    </cfRule>
    <cfRule type="cellIs" dxfId="49" priority="4" stopIfTrue="1" operator="equal">
      <formula>"СЕС - ДЕС"</formula>
    </cfRule>
    <cfRule type="cellIs" dxfId="48" priority="5" stopIfTrue="1" operator="equal">
      <formula>"СЕС - КСФ"</formula>
    </cfRule>
  </conditionalFormatting>
  <conditionalFormatting sqref="E65:J65">
    <cfRule type="cellIs" dxfId="47" priority="21" stopIfTrue="1" operator="notEqual">
      <formula>0</formula>
    </cfRule>
  </conditionalFormatting>
  <conditionalFormatting sqref="E105:J105">
    <cfRule type="cellIs" dxfId="46" priority="20" stopIfTrue="1" operator="notEqual">
      <formula>0</formula>
    </cfRule>
  </conditionalFormatting>
  <conditionalFormatting sqref="I11:J11">
    <cfRule type="cellIs" dxfId="45" priority="6" stopIfTrue="1" operator="between">
      <formula>1000000000000</formula>
      <formula>9999999999999990</formula>
    </cfRule>
    <cfRule type="cellIs" dxfId="44" priority="7" stopIfTrue="1" operator="between">
      <formula>10000000000</formula>
      <formula>999999999999</formula>
    </cfRule>
    <cfRule type="cellIs" dxfId="43" priority="8" stopIfTrue="1" operator="between">
      <formula>1000000</formula>
      <formula>99999999</formula>
    </cfRule>
    <cfRule type="cellIs" dxfId="42"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H18" sqref="H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44377</v>
      </c>
      <c r="G11" s="35" t="s">
        <v>1</v>
      </c>
      <c r="H11" s="36">
        <f>+[5]OTCHET!H9</f>
        <v>455464</v>
      </c>
      <c r="I11" s="739">
        <f>+[5]OTCHET!I9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G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84619</v>
      </c>
      <c r="G38" s="166">
        <f t="shared" si="4"/>
        <v>0</v>
      </c>
      <c r="H38" s="167">
        <f t="shared" si="4"/>
        <v>0</v>
      </c>
      <c r="I38" s="167">
        <f t="shared" si="4"/>
        <v>0</v>
      </c>
      <c r="J38" s="168">
        <f t="shared" si="4"/>
        <v>84619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31556</v>
      </c>
      <c r="G39" s="172">
        <f t="shared" si="5"/>
        <v>0</v>
      </c>
      <c r="H39" s="173">
        <f t="shared" si="5"/>
        <v>0</v>
      </c>
      <c r="I39" s="173">
        <f t="shared" si="5"/>
        <v>0</v>
      </c>
      <c r="J39" s="174">
        <f t="shared" si="5"/>
        <v>31556</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13621</v>
      </c>
      <c r="G40" s="45">
        <f>[5]OTCHET!G187</f>
        <v>0</v>
      </c>
      <c r="H40" s="39">
        <f>[5]OTCHET!H187</f>
        <v>0</v>
      </c>
      <c r="I40" s="39">
        <f>[5]OTCHET!I187</f>
        <v>0</v>
      </c>
      <c r="J40" s="40">
        <f>[5]OTCHET!J187</f>
        <v>13621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14890</v>
      </c>
      <c r="G41" s="46">
        <f>[5]OTCHET!G190</f>
        <v>0</v>
      </c>
      <c r="H41" s="41">
        <f>[5]OTCHET!H190</f>
        <v>0</v>
      </c>
      <c r="I41" s="41">
        <f>[5]OTCHET!I190</f>
        <v>0</v>
      </c>
      <c r="J41" s="42">
        <f>[5]OTCHET!J190</f>
        <v>14890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3045</v>
      </c>
      <c r="G42" s="47">
        <f>+[5]OTCHET!G196+[5]OTCHET!G204</f>
        <v>0</v>
      </c>
      <c r="H42" s="43">
        <f>+[5]OTCHET!H196+[5]OTCHET!H204</f>
        <v>0</v>
      </c>
      <c r="I42" s="43">
        <f>+[5]OTCHET!I196+[5]OTCHET!I204</f>
        <v>0</v>
      </c>
      <c r="J42" s="44">
        <f>+[5]OTCHET!J196+[5]OTCHET!J204</f>
        <v>3045</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263</v>
      </c>
      <c r="G43" s="187">
        <f>+[5]OTCHET!G205+[5]OTCHET!G223+[5]OTCHET!G271</f>
        <v>0</v>
      </c>
      <c r="H43" s="188">
        <f>+[5]OTCHET!H205+[5]OTCHET!H223+[5]OTCHET!H271</f>
        <v>0</v>
      </c>
      <c r="I43" s="188">
        <f>+[5]OTCHET!I205+[5]OTCHET!I223+[5]OTCHET!I271</f>
        <v>0</v>
      </c>
      <c r="J43" s="189">
        <f>+[5]OTCHET!J205+[5]OTCHET!J223+[5]OTCHET!J271</f>
        <v>263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52800</v>
      </c>
      <c r="G46" s="187">
        <f>+[5]OTCHET!G255+[5]OTCHET!G256+[5]OTCHET!G257+[5]OTCHET!G258</f>
        <v>0</v>
      </c>
      <c r="H46" s="188">
        <f>+[5]OTCHET!H255+[5]OTCHET!H256+[5]OTCHET!H257+[5]OTCHET!H258</f>
        <v>0</v>
      </c>
      <c r="I46" s="188">
        <f>+[5]OTCHET!I255+[5]OTCHET!I256+[5]OTCHET!I257+[5]OTCHET!I258</f>
        <v>0</v>
      </c>
      <c r="J46" s="189">
        <f>+[5]OTCHET!J255+[5]OTCHET!J256+[5]OTCHET!J257+[5]OTCHET!J258</f>
        <v>52800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52800</v>
      </c>
      <c r="G47" s="193">
        <f>+[5]OTCHET!G256</f>
        <v>0</v>
      </c>
      <c r="H47" s="194">
        <f>+[5]OTCHET!H256</f>
        <v>0</v>
      </c>
      <c r="I47" s="19">
        <f>+[5]OTCHET!I256</f>
        <v>0</v>
      </c>
      <c r="J47" s="195">
        <f>+[5]OTCHET!J256</f>
        <v>52800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74550</v>
      </c>
      <c r="G56" s="220">
        <f t="shared" si="6"/>
        <v>0</v>
      </c>
      <c r="H56" s="221">
        <f t="shared" si="6"/>
        <v>0</v>
      </c>
      <c r="I56" s="21">
        <f t="shared" si="6"/>
        <v>0</v>
      </c>
      <c r="J56" s="222">
        <f t="shared" si="6"/>
        <v>74550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74550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74550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-10069</v>
      </c>
      <c r="G64" s="253">
        <f t="shared" si="7"/>
        <v>0</v>
      </c>
      <c r="H64" s="254">
        <f t="shared" si="7"/>
        <v>0</v>
      </c>
      <c r="I64" s="254">
        <f t="shared" si="7"/>
        <v>0</v>
      </c>
      <c r="J64" s="255">
        <f t="shared" si="7"/>
        <v>-10069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10069</v>
      </c>
      <c r="G66" s="262">
        <f t="shared" ref="G66:J66" si="9">SUM(+G68+G76+G77+G84+G85+G86+G89+G90+G91+G92+G93+G94+G95)</f>
        <v>0</v>
      </c>
      <c r="H66" s="263">
        <f>SUM(+H68+H76+H77+H84+H85+H86+H89+H90+H91+H92+H93+H94+H95)</f>
        <v>0</v>
      </c>
      <c r="I66" s="263">
        <f>SUM(+I68+I76+I77+I84+I85+I86+I89+I90+I91+I92+I93+I94+I95)</f>
        <v>0</v>
      </c>
      <c r="J66" s="264">
        <f>SUM(+J68+J76+J77+J84+J85+J86+J89+J90+J91+J92+J93+J94+J95)</f>
        <v>10069</v>
      </c>
      <c r="K66" s="655" t="e">
        <f t="shared" ref="G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10069</v>
      </c>
      <c r="G86" s="232">
        <f t="shared" ref="G86:J86" si="15">+G87+G88</f>
        <v>0</v>
      </c>
      <c r="H86" s="233">
        <f>+H87+H88</f>
        <v>0</v>
      </c>
      <c r="I86" s="233">
        <f>+I87+I88</f>
        <v>0</v>
      </c>
      <c r="J86" s="234">
        <f>+J87+J88</f>
        <v>10069</v>
      </c>
      <c r="K86" s="663">
        <f t="shared" ref="G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10069</v>
      </c>
      <c r="G88" s="284">
        <f>+[5]OTCHET!G521+[5]OTCHET!G524+[5]OTCHET!G544</f>
        <v>0</v>
      </c>
      <c r="H88" s="285">
        <f>+[5]OTCHET!H521+[5]OTCHET!H524+[5]OTCHET!H544</f>
        <v>0</v>
      </c>
      <c r="I88" s="285">
        <f>+[5]OTCHET!I521+[5]OTCHET!I524+[5]OTCHET!I544</f>
        <v>0</v>
      </c>
      <c r="J88" s="286">
        <f>+[5]OTCHET!J521+[5]OTCHET!J524+[5]OTCHET!J544</f>
        <v>10069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032/654304</v>
      </c>
      <c r="H107" s="31">
        <f>+[5]OTCHET!F605</f>
        <v>0</v>
      </c>
      <c r="I107" s="305"/>
      <c r="J107" s="37">
        <f>+[5]OTCHET!B605</f>
        <v>44382</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+[5]OTCHET!D603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+[5]OTCHET!G600</f>
        <v>Иванка Налджиян</v>
      </c>
      <c r="F114" s="736"/>
      <c r="G114" s="320"/>
      <c r="H114" s="18"/>
      <c r="I114" s="736" t="str">
        <f>+[5]OTCHET!G603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70" zoomScaleNormal="70" workbookViewId="0">
      <selection activeCell="E92" sqref="E9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44377</v>
      </c>
      <c r="G11" s="35" t="s">
        <v>1</v>
      </c>
      <c r="H11" s="36">
        <f>+[6]OTCHET!H9</f>
        <v>455464</v>
      </c>
      <c r="I11" s="739">
        <f>+[6]OTCHET!I9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56342</v>
      </c>
      <c r="G22" s="88">
        <f t="shared" si="0"/>
        <v>0</v>
      </c>
      <c r="H22" s="89">
        <f t="shared" si="0"/>
        <v>0</v>
      </c>
      <c r="I22" s="89">
        <f t="shared" si="0"/>
        <v>0</v>
      </c>
      <c r="J22" s="90">
        <f t="shared" si="0"/>
        <v>56342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G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56342</v>
      </c>
      <c r="G37" s="159">
        <f>[6]OTCHET!G142+[6]OTCHET!G151+[6]OTCHET!G160</f>
        <v>0</v>
      </c>
      <c r="H37" s="160">
        <f>[6]OTCHET!H142+[6]OTCHET!H151+[6]OTCHET!H160</f>
        <v>0</v>
      </c>
      <c r="I37" s="160">
        <f>[6]OTCHET!I142+[6]OTCHET!I151+[6]OTCHET!I160</f>
        <v>0</v>
      </c>
      <c r="J37" s="161">
        <f>[6]OTCHET!J142+[6]OTCHET!J151+[6]OTCHET!J160</f>
        <v>56342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60720</v>
      </c>
      <c r="G38" s="166">
        <f t="shared" si="4"/>
        <v>0</v>
      </c>
      <c r="H38" s="167">
        <f t="shared" si="4"/>
        <v>0</v>
      </c>
      <c r="I38" s="167">
        <f t="shared" si="4"/>
        <v>0</v>
      </c>
      <c r="J38" s="168">
        <f t="shared" si="4"/>
        <v>60720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1564</v>
      </c>
      <c r="G39" s="172">
        <f t="shared" si="5"/>
        <v>0</v>
      </c>
      <c r="H39" s="173">
        <f t="shared" si="5"/>
        <v>0</v>
      </c>
      <c r="I39" s="173">
        <f t="shared" si="5"/>
        <v>0</v>
      </c>
      <c r="J39" s="174">
        <f t="shared" si="5"/>
        <v>1564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1460</v>
      </c>
      <c r="G40" s="45">
        <f>[6]OTCHET!G187</f>
        <v>0</v>
      </c>
      <c r="H40" s="39">
        <f>[6]OTCHET!H187</f>
        <v>0</v>
      </c>
      <c r="I40" s="39">
        <f>[6]OTCHET!I187</f>
        <v>0</v>
      </c>
      <c r="J40" s="40">
        <f>[6]OTCHET!J187</f>
        <v>1460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104</v>
      </c>
      <c r="G42" s="47">
        <f>+[6]OTCHET!G196+[6]OTCHET!G204</f>
        <v>0</v>
      </c>
      <c r="H42" s="43">
        <f>+[6]OTCHET!H196+[6]OTCHET!H204</f>
        <v>0</v>
      </c>
      <c r="I42" s="43">
        <f>+[6]OTCHET!I196+[6]OTCHET!I204</f>
        <v>0</v>
      </c>
      <c r="J42" s="44">
        <f>+[6]OTCHET!J196+[6]OTCHET!J204</f>
        <v>104</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59156</v>
      </c>
      <c r="G43" s="187">
        <f>+[6]OTCHET!G205+[6]OTCHET!G223+[6]OTCHET!G271</f>
        <v>0</v>
      </c>
      <c r="H43" s="188">
        <f>+[6]OTCHET!H205+[6]OTCHET!H223+[6]OTCHET!H271</f>
        <v>0</v>
      </c>
      <c r="I43" s="188">
        <f>+[6]OTCHET!I205+[6]OTCHET!I223+[6]OTCHET!I271</f>
        <v>0</v>
      </c>
      <c r="J43" s="189">
        <f>+[6]OTCHET!J205+[6]OTCHET!J223+[6]OTCHET!J271</f>
        <v>59156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1246</v>
      </c>
      <c r="G56" s="220">
        <f t="shared" si="6"/>
        <v>0</v>
      </c>
      <c r="H56" s="221">
        <f t="shared" si="6"/>
        <v>0</v>
      </c>
      <c r="I56" s="21">
        <f t="shared" si="6"/>
        <v>0</v>
      </c>
      <c r="J56" s="222">
        <f t="shared" si="6"/>
        <v>1246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1246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1246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-3132</v>
      </c>
      <c r="G64" s="253">
        <f t="shared" si="7"/>
        <v>0</v>
      </c>
      <c r="H64" s="254">
        <f t="shared" si="7"/>
        <v>0</v>
      </c>
      <c r="I64" s="254">
        <f t="shared" si="7"/>
        <v>0</v>
      </c>
      <c r="J64" s="255">
        <f t="shared" si="7"/>
        <v>-3132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3132</v>
      </c>
      <c r="G66" s="262">
        <f t="shared" ref="G66:J66" si="9">SUM(+G68+G76+G77+G84+G85+G86+G89+G90+G91+G92+G93+G94+G95)</f>
        <v>0</v>
      </c>
      <c r="H66" s="263">
        <f>SUM(+H68+H76+H77+H84+H85+H86+H89+H90+H91+H92+H93+H94+H95)</f>
        <v>0</v>
      </c>
      <c r="I66" s="263">
        <f>SUM(+I68+I76+I77+I84+I85+I86+I89+I90+I91+I92+I93+I94+I95)</f>
        <v>0</v>
      </c>
      <c r="J66" s="264">
        <f>SUM(+J68+J76+J77+J84+J85+J86+J89+J90+J91+J92+J93+J94+J95)</f>
        <v>3132</v>
      </c>
      <c r="K66" s="655" t="e">
        <f t="shared" ref="G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2814</v>
      </c>
      <c r="G86" s="232">
        <f t="shared" ref="G86:J86" si="15">+G87+G88</f>
        <v>0</v>
      </c>
      <c r="H86" s="233">
        <f>+H87+H88</f>
        <v>0</v>
      </c>
      <c r="I86" s="233">
        <f>+I87+I88</f>
        <v>0</v>
      </c>
      <c r="J86" s="234">
        <f>+J87+J88</f>
        <v>2814</v>
      </c>
      <c r="K86" s="663">
        <f t="shared" ref="G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2814</v>
      </c>
      <c r="G88" s="284">
        <f>+[6]OTCHET!G521+[6]OTCHET!G524+[6]OTCHET!G544</f>
        <v>0</v>
      </c>
      <c r="H88" s="285">
        <f>+[6]OTCHET!H521+[6]OTCHET!H524+[6]OTCHET!H544</f>
        <v>0</v>
      </c>
      <c r="I88" s="285">
        <f>+[6]OTCHET!I521+[6]OTCHET!I524+[6]OTCHET!I544</f>
        <v>0</v>
      </c>
      <c r="J88" s="286">
        <f>+[6]OTCHET!J521+[6]OTCHET!J524+[6]OTCHET!J544</f>
        <v>2814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318</v>
      </c>
      <c r="G89" s="224">
        <f>[6]OTCHET!G531</f>
        <v>0</v>
      </c>
      <c r="H89" s="225">
        <f>[6]OTCHET!H531</f>
        <v>0</v>
      </c>
      <c r="I89" s="225">
        <f>[6]OTCHET!I531</f>
        <v>0</v>
      </c>
      <c r="J89" s="226">
        <f>[6]OTCHET!J531</f>
        <v>318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44382</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+[6]OTCHET!D603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+[6]OTCHET!G600</f>
        <v>Иванка Налджиян</v>
      </c>
      <c r="F114" s="736"/>
      <c r="G114" s="320"/>
      <c r="H114" s="18"/>
      <c r="I114" s="736" t="str">
        <f>+[6]OTCHET!G603</f>
        <v>проф.д-р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2021-12-10T12:42:26Z</dcterms:modified>
</cp:coreProperties>
</file>