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5E563E70-2E14-43A3-8CBF-5CB2B7BD59BC}"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I39" i="10" s="1"/>
  <c r="I38" i="10" s="1"/>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F32" i="10" s="1"/>
  <c r="E32" i="10"/>
  <c r="J31" i="10"/>
  <c r="I31" i="10"/>
  <c r="H31" i="10"/>
  <c r="F31" i="10" s="1"/>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F92" i="7" s="1"/>
  <c r="G92" i="7"/>
  <c r="E92" i="7"/>
  <c r="J91" i="7"/>
  <c r="I91" i="7"/>
  <c r="H91" i="7"/>
  <c r="G91" i="7"/>
  <c r="E91" i="7"/>
  <c r="J90" i="7"/>
  <c r="F90" i="7" s="1"/>
  <c r="I90" i="7"/>
  <c r="H90" i="7"/>
  <c r="G90" i="7"/>
  <c r="E90" i="7"/>
  <c r="J89" i="7"/>
  <c r="I89" i="7"/>
  <c r="H89" i="7"/>
  <c r="G89" i="7"/>
  <c r="E89" i="7"/>
  <c r="J88" i="7"/>
  <c r="I88" i="7"/>
  <c r="H88" i="7"/>
  <c r="G88" i="7"/>
  <c r="E88" i="7"/>
  <c r="J87" i="7"/>
  <c r="I87" i="7"/>
  <c r="I86" i="7" s="1"/>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E76" i="7"/>
  <c r="J75" i="7"/>
  <c r="I75" i="7"/>
  <c r="H75" i="7"/>
  <c r="G75" i="7"/>
  <c r="E75" i="7"/>
  <c r="E68" i="7" s="1"/>
  <c r="E66" i="7" s="1"/>
  <c r="J74" i="7"/>
  <c r="I74" i="7"/>
  <c r="H74" i="7"/>
  <c r="G74" i="7"/>
  <c r="E74" i="7"/>
  <c r="J73" i="7"/>
  <c r="I73" i="7"/>
  <c r="H73" i="7"/>
  <c r="H68" i="7" s="1"/>
  <c r="G73" i="7"/>
  <c r="E73" i="7"/>
  <c r="J72" i="7"/>
  <c r="I72" i="7"/>
  <c r="H72" i="7"/>
  <c r="G72" i="7"/>
  <c r="E72" i="7"/>
  <c r="J71" i="7"/>
  <c r="J68" i="7" s="1"/>
  <c r="I71" i="7"/>
  <c r="H71" i="7"/>
  <c r="G71" i="7"/>
  <c r="E71" i="7"/>
  <c r="J70" i="7"/>
  <c r="I70" i="7"/>
  <c r="H70" i="7"/>
  <c r="G70" i="7"/>
  <c r="G68" i="7" s="1"/>
  <c r="E70" i="7"/>
  <c r="J69" i="7"/>
  <c r="I69" i="7"/>
  <c r="H69" i="7"/>
  <c r="G69" i="7"/>
  <c r="E69" i="7"/>
  <c r="J63" i="7"/>
  <c r="I63" i="7"/>
  <c r="H63" i="7"/>
  <c r="G63" i="7"/>
  <c r="E63" i="7"/>
  <c r="J62" i="7"/>
  <c r="I62" i="7"/>
  <c r="H62" i="7"/>
  <c r="G62" i="7"/>
  <c r="E62" i="7"/>
  <c r="E56" i="7" s="1"/>
  <c r="J60" i="7"/>
  <c r="I60" i="7"/>
  <c r="H60" i="7"/>
  <c r="G60" i="7"/>
  <c r="E60" i="7"/>
  <c r="J59" i="7"/>
  <c r="I59" i="7"/>
  <c r="H59" i="7"/>
  <c r="F59" i="7" s="1"/>
  <c r="G59" i="7"/>
  <c r="E59" i="7"/>
  <c r="J58" i="7"/>
  <c r="I58" i="7"/>
  <c r="H58" i="7"/>
  <c r="G58" i="7"/>
  <c r="E58" i="7"/>
  <c r="J57" i="7"/>
  <c r="J56" i="7" s="1"/>
  <c r="I57" i="7"/>
  <c r="H57" i="7"/>
  <c r="G57" i="7"/>
  <c r="E57" i="7"/>
  <c r="J55" i="7"/>
  <c r="I55" i="7"/>
  <c r="H55" i="7"/>
  <c r="G55" i="7"/>
  <c r="E55" i="7"/>
  <c r="J54" i="7"/>
  <c r="I54" i="7"/>
  <c r="H54" i="7"/>
  <c r="G54" i="7"/>
  <c r="E54" i="7"/>
  <c r="J53" i="7"/>
  <c r="I53" i="7"/>
  <c r="F53" i="7" s="1"/>
  <c r="H53" i="7"/>
  <c r="G53" i="7"/>
  <c r="E53" i="7"/>
  <c r="J52" i="7"/>
  <c r="I52" i="7"/>
  <c r="H52" i="7"/>
  <c r="G52" i="7"/>
  <c r="E52" i="7"/>
  <c r="J51" i="7"/>
  <c r="I51" i="7"/>
  <c r="H51" i="7"/>
  <c r="G51" i="7"/>
  <c r="E51" i="7"/>
  <c r="J50" i="7"/>
  <c r="I50" i="7"/>
  <c r="H50" i="7"/>
  <c r="F50" i="7" s="1"/>
  <c r="G50" i="7"/>
  <c r="E50" i="7"/>
  <c r="J49" i="7"/>
  <c r="I49" i="7"/>
  <c r="H49" i="7"/>
  <c r="G49" i="7"/>
  <c r="E49" i="7"/>
  <c r="J48" i="7"/>
  <c r="F48" i="7" s="1"/>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H39" i="7" s="1"/>
  <c r="H38" i="7" s="1"/>
  <c r="G42" i="7"/>
  <c r="E42" i="7"/>
  <c r="J41" i="7"/>
  <c r="I41" i="7"/>
  <c r="H41" i="7"/>
  <c r="F41" i="7" s="1"/>
  <c r="G41" i="7"/>
  <c r="E41" i="7"/>
  <c r="J40" i="7"/>
  <c r="J39" i="7" s="1"/>
  <c r="J38" i="7" s="1"/>
  <c r="I40" i="7"/>
  <c r="H40" i="7"/>
  <c r="G40" i="7"/>
  <c r="E40" i="7"/>
  <c r="J37" i="7"/>
  <c r="I37" i="7"/>
  <c r="H37" i="7"/>
  <c r="G37" i="7"/>
  <c r="F37" i="7" s="1"/>
  <c r="E37" i="7"/>
  <c r="J36" i="7"/>
  <c r="I36" i="7"/>
  <c r="H36" i="7"/>
  <c r="G36" i="7"/>
  <c r="E36" i="7"/>
  <c r="J33" i="7"/>
  <c r="I33" i="7"/>
  <c r="H33" i="7"/>
  <c r="G33" i="7"/>
  <c r="E33" i="7"/>
  <c r="J32" i="7"/>
  <c r="I32" i="7"/>
  <c r="I25" i="7" s="1"/>
  <c r="H32" i="7"/>
  <c r="G32" i="7"/>
  <c r="E32" i="7"/>
  <c r="J31" i="7"/>
  <c r="I31" i="7"/>
  <c r="H31" i="7"/>
  <c r="G31" i="7"/>
  <c r="E31" i="7"/>
  <c r="E25" i="7" s="1"/>
  <c r="J30" i="7"/>
  <c r="I30" i="7"/>
  <c r="H30" i="7"/>
  <c r="F30" i="7" s="1"/>
  <c r="G30" i="7"/>
  <c r="E30" i="7"/>
  <c r="J29" i="7"/>
  <c r="I29" i="7"/>
  <c r="H29" i="7"/>
  <c r="F29" i="7" s="1"/>
  <c r="G29" i="7"/>
  <c r="E29" i="7"/>
  <c r="J28" i="7"/>
  <c r="F28" i="7" s="1"/>
  <c r="I28" i="7"/>
  <c r="H28" i="7"/>
  <c r="G28" i="7"/>
  <c r="E28" i="7"/>
  <c r="J27" i="7"/>
  <c r="I27" i="7"/>
  <c r="H27" i="7"/>
  <c r="G27" i="7"/>
  <c r="E27" i="7"/>
  <c r="J26" i="7"/>
  <c r="I26" i="7"/>
  <c r="H26" i="7"/>
  <c r="G26" i="7"/>
  <c r="F26" i="7" s="1"/>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J77" i="6" s="1"/>
  <c r="I78" i="6"/>
  <c r="H78" i="6"/>
  <c r="G78" i="6"/>
  <c r="E78" i="6"/>
  <c r="J76" i="6"/>
  <c r="I76" i="6"/>
  <c r="H76" i="6"/>
  <c r="G76" i="6"/>
  <c r="E76" i="6"/>
  <c r="J75" i="6"/>
  <c r="I75" i="6"/>
  <c r="H75" i="6"/>
  <c r="G75" i="6"/>
  <c r="E75" i="6"/>
  <c r="J74" i="6"/>
  <c r="I74" i="6"/>
  <c r="I68" i="6" s="1"/>
  <c r="H74" i="6"/>
  <c r="G74" i="6"/>
  <c r="E74" i="6"/>
  <c r="J73" i="6"/>
  <c r="I73" i="6"/>
  <c r="H73" i="6"/>
  <c r="G73" i="6"/>
  <c r="G68" i="6" s="1"/>
  <c r="E73" i="6"/>
  <c r="J72" i="6"/>
  <c r="I72" i="6"/>
  <c r="H72" i="6"/>
  <c r="G72" i="6"/>
  <c r="E72" i="6"/>
  <c r="J71" i="6"/>
  <c r="I71" i="6"/>
  <c r="H71" i="6"/>
  <c r="G71" i="6"/>
  <c r="E71" i="6"/>
  <c r="J70" i="6"/>
  <c r="I70" i="6"/>
  <c r="H70" i="6"/>
  <c r="G70" i="6"/>
  <c r="E70" i="6"/>
  <c r="E68" i="6" s="1"/>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F51" i="6" s="1"/>
  <c r="H51" i="6"/>
  <c r="G51" i="6"/>
  <c r="E51" i="6"/>
  <c r="J50" i="6"/>
  <c r="I50" i="6"/>
  <c r="H50" i="6"/>
  <c r="G50" i="6"/>
  <c r="E50" i="6"/>
  <c r="J49" i="6"/>
  <c r="F49" i="6" s="1"/>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F43" i="6" s="1"/>
  <c r="H43" i="6"/>
  <c r="G43" i="6"/>
  <c r="E43" i="6"/>
  <c r="J42" i="6"/>
  <c r="I42" i="6"/>
  <c r="H42" i="6"/>
  <c r="G42" i="6"/>
  <c r="E42" i="6"/>
  <c r="E39" i="6" s="1"/>
  <c r="E38" i="6" s="1"/>
  <c r="J41" i="6"/>
  <c r="I41" i="6"/>
  <c r="H41" i="6"/>
  <c r="G41" i="6"/>
  <c r="E41" i="6"/>
  <c r="J40" i="6"/>
  <c r="I40" i="6"/>
  <c r="H40" i="6"/>
  <c r="F40" i="6" s="1"/>
  <c r="G40" i="6"/>
  <c r="E40" i="6"/>
  <c r="J37" i="6"/>
  <c r="I37" i="6"/>
  <c r="H37" i="6"/>
  <c r="G37" i="6"/>
  <c r="E37" i="6"/>
  <c r="J36" i="6"/>
  <c r="I36" i="6"/>
  <c r="F36" i="6" s="1"/>
  <c r="H36" i="6"/>
  <c r="G36" i="6"/>
  <c r="E36" i="6"/>
  <c r="J33" i="6"/>
  <c r="I33" i="6"/>
  <c r="H33" i="6"/>
  <c r="H25" i="6" s="1"/>
  <c r="H22" i="6" s="1"/>
  <c r="G33" i="6"/>
  <c r="E33" i="6"/>
  <c r="J32" i="6"/>
  <c r="I32" i="6"/>
  <c r="H32" i="6"/>
  <c r="G32" i="6"/>
  <c r="E32" i="6"/>
  <c r="J31" i="6"/>
  <c r="I31" i="6"/>
  <c r="F31" i="6" s="1"/>
  <c r="H31" i="6"/>
  <c r="G31" i="6"/>
  <c r="E31" i="6"/>
  <c r="J30" i="6"/>
  <c r="I30" i="6"/>
  <c r="H30" i="6"/>
  <c r="G30" i="6"/>
  <c r="F30" i="6" s="1"/>
  <c r="E30" i="6"/>
  <c r="E25" i="6" s="1"/>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J86" i="10"/>
  <c r="I86" i="10"/>
  <c r="E86" i="10"/>
  <c r="F85" i="10"/>
  <c r="F81" i="10"/>
  <c r="F79" i="10"/>
  <c r="J77" i="10"/>
  <c r="F75" i="10"/>
  <c r="F73" i="10"/>
  <c r="E68" i="10"/>
  <c r="G68" i="10"/>
  <c r="F67" i="10"/>
  <c r="F61" i="10"/>
  <c r="F58" i="10"/>
  <c r="E56" i="10"/>
  <c r="J56" i="10"/>
  <c r="H39" i="10"/>
  <c r="H38" i="10" s="1"/>
  <c r="J39" i="10"/>
  <c r="F35" i="10"/>
  <c r="F34" i="10"/>
  <c r="J25" i="10"/>
  <c r="H25" i="10"/>
  <c r="H22" i="10" s="1"/>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H25"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6" i="7"/>
  <c r="F94" i="7"/>
  <c r="F93" i="7"/>
  <c r="F91" i="7"/>
  <c r="F88" i="7"/>
  <c r="J86" i="7"/>
  <c r="G86" i="7"/>
  <c r="E86" i="7"/>
  <c r="F84" i="7"/>
  <c r="I77" i="7"/>
  <c r="F82" i="7"/>
  <c r="F81" i="7"/>
  <c r="F78" i="7"/>
  <c r="E77" i="7"/>
  <c r="F76" i="7"/>
  <c r="F75" i="7"/>
  <c r="F72" i="7"/>
  <c r="I68" i="7"/>
  <c r="F67" i="7"/>
  <c r="F61" i="7"/>
  <c r="F60" i="7"/>
  <c r="F58" i="7"/>
  <c r="I56" i="7"/>
  <c r="G56" i="7"/>
  <c r="F54" i="7"/>
  <c r="F52" i="7"/>
  <c r="F51" i="7"/>
  <c r="F46" i="7"/>
  <c r="F44" i="7"/>
  <c r="I39" i="7"/>
  <c r="G39" i="7"/>
  <c r="E39" i="7"/>
  <c r="F35" i="7"/>
  <c r="F34" i="7"/>
  <c r="F31" i="7"/>
  <c r="J25" i="7"/>
  <c r="J22" i="7" s="1"/>
  <c r="F24" i="7"/>
  <c r="B8" i="7"/>
  <c r="F94" i="6"/>
  <c r="I86" i="6"/>
  <c r="H86" i="6"/>
  <c r="E86" i="6"/>
  <c r="F85" i="6"/>
  <c r="F81" i="6"/>
  <c r="F79" i="6"/>
  <c r="F73" i="6"/>
  <c r="F71" i="6"/>
  <c r="F67" i="6"/>
  <c r="F62" i="6"/>
  <c r="F61" i="6"/>
  <c r="F60" i="6"/>
  <c r="J56" i="6"/>
  <c r="F52" i="6"/>
  <c r="F44" i="6"/>
  <c r="I39" i="6"/>
  <c r="I38" i="6" s="1"/>
  <c r="F41" i="6"/>
  <c r="J39" i="6"/>
  <c r="F35" i="6"/>
  <c r="F34" i="6"/>
  <c r="F29"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F33" i="10" l="1"/>
  <c r="J38" i="10"/>
  <c r="J38" i="9"/>
  <c r="J77" i="9"/>
  <c r="I38" i="9"/>
  <c r="F74" i="8"/>
  <c r="F78" i="8"/>
  <c r="J86" i="8"/>
  <c r="I38" i="8"/>
  <c r="J38" i="8"/>
  <c r="J64" i="7"/>
  <c r="J65" i="7" s="1"/>
  <c r="H25" i="7"/>
  <c r="H22" i="7" s="1"/>
  <c r="F32" i="7"/>
  <c r="I38" i="7"/>
  <c r="E38" i="7"/>
  <c r="I66" i="7"/>
  <c r="G38" i="7"/>
  <c r="F74" i="6"/>
  <c r="H39" i="6"/>
  <c r="H38" i="6" s="1"/>
  <c r="J38" i="6"/>
  <c r="H22" i="9"/>
  <c r="I22" i="7"/>
  <c r="I64" i="7" s="1"/>
  <c r="F91" i="6"/>
  <c r="F73" i="7"/>
  <c r="F30" i="8"/>
  <c r="F44" i="8"/>
  <c r="F52" i="8"/>
  <c r="F83" i="8"/>
  <c r="I86" i="8"/>
  <c r="F96" i="8"/>
  <c r="F26" i="9"/>
  <c r="F46" i="9"/>
  <c r="F54" i="9"/>
  <c r="F58" i="9"/>
  <c r="F93" i="9"/>
  <c r="F49" i="10"/>
  <c r="F62" i="10"/>
  <c r="F69" i="10"/>
  <c r="F68" i="10" s="1"/>
  <c r="F74" i="10"/>
  <c r="F78" i="10"/>
  <c r="H86" i="10"/>
  <c r="K65" i="9"/>
  <c r="E66" i="10"/>
  <c r="F59" i="6"/>
  <c r="F72" i="6"/>
  <c r="M64" i="9"/>
  <c r="M65" i="9" s="1"/>
  <c r="F26" i="6"/>
  <c r="F32" i="6"/>
  <c r="F25" i="6" s="1"/>
  <c r="F46" i="6"/>
  <c r="F54" i="6"/>
  <c r="F58" i="6"/>
  <c r="F83" i="6"/>
  <c r="F88" i="6"/>
  <c r="F96" i="6"/>
  <c r="G25" i="7"/>
  <c r="F40" i="7"/>
  <c r="F47" i="7"/>
  <c r="F63" i="7"/>
  <c r="F70" i="7"/>
  <c r="F80" i="7"/>
  <c r="F77" i="7" s="1"/>
  <c r="H77" i="7"/>
  <c r="F85" i="7"/>
  <c r="F87" i="7"/>
  <c r="F86" i="7" s="1"/>
  <c r="E25" i="8"/>
  <c r="E22" i="8" s="1"/>
  <c r="F29" i="8"/>
  <c r="F41" i="8"/>
  <c r="F72" i="8"/>
  <c r="F93" i="8"/>
  <c r="F31" i="9"/>
  <c r="F43" i="9"/>
  <c r="F51" i="9"/>
  <c r="F62" i="9"/>
  <c r="F56" i="9" s="1"/>
  <c r="F74" i="9"/>
  <c r="F75" i="9"/>
  <c r="E77" i="9"/>
  <c r="E66" i="9" s="1"/>
  <c r="F85" i="9"/>
  <c r="F90" i="9"/>
  <c r="J22" i="10"/>
  <c r="J64" i="10" s="1"/>
  <c r="I25" i="10"/>
  <c r="I22" i="10" s="1"/>
  <c r="F28" i="10"/>
  <c r="F36" i="10"/>
  <c r="F40" i="10"/>
  <c r="F48" i="10"/>
  <c r="F60" i="10"/>
  <c r="F76" i="10"/>
  <c r="F89" i="10"/>
  <c r="L65" i="9"/>
  <c r="E22" i="7"/>
  <c r="E64" i="7" s="1"/>
  <c r="E65" i="7" s="1"/>
  <c r="E77" i="8"/>
  <c r="E66" i="8" s="1"/>
  <c r="F23" i="9"/>
  <c r="E56" i="9"/>
  <c r="F69" i="9"/>
  <c r="F86" i="9"/>
  <c r="F71" i="10"/>
  <c r="I77" i="10"/>
  <c r="I66" i="10" s="1"/>
  <c r="F84" i="10"/>
  <c r="F92" i="10"/>
  <c r="F94" i="10"/>
  <c r="J22" i="6"/>
  <c r="J64" i="6" s="1"/>
  <c r="I25" i="6"/>
  <c r="I22" i="6" s="1"/>
  <c r="I64" i="6" s="1"/>
  <c r="E56" i="6"/>
  <c r="J68" i="6"/>
  <c r="J66" i="6" s="1"/>
  <c r="J105" i="6" s="1"/>
  <c r="F75" i="6"/>
  <c r="E77" i="6"/>
  <c r="E66" i="6" s="1"/>
  <c r="F23" i="7"/>
  <c r="F43" i="7"/>
  <c r="J77" i="7"/>
  <c r="J66" i="7" s="1"/>
  <c r="F37" i="8"/>
  <c r="F49" i="8"/>
  <c r="F63" i="8"/>
  <c r="F75" i="8"/>
  <c r="F79" i="8"/>
  <c r="F86" i="8"/>
  <c r="F92" i="9"/>
  <c r="F30" i="10"/>
  <c r="F42" i="10"/>
  <c r="F50" i="10"/>
  <c r="H68" i="10"/>
  <c r="F80" i="10"/>
  <c r="E38" i="8"/>
  <c r="F37" i="6"/>
  <c r="F33" i="6"/>
  <c r="F45" i="6"/>
  <c r="F53" i="6"/>
  <c r="F57" i="6"/>
  <c r="F56" i="6" s="1"/>
  <c r="F78" i="6"/>
  <c r="F77" i="6" s="1"/>
  <c r="F82" i="6"/>
  <c r="F87" i="6"/>
  <c r="F86" i="6" s="1"/>
  <c r="F95" i="6"/>
  <c r="F36" i="7"/>
  <c r="F49" i="7"/>
  <c r="F62" i="7"/>
  <c r="F69" i="7"/>
  <c r="G77" i="7"/>
  <c r="G66" i="7" s="1"/>
  <c r="F79" i="7"/>
  <c r="F89" i="7"/>
  <c r="J22" i="8"/>
  <c r="J64" i="8" s="1"/>
  <c r="I25" i="8"/>
  <c r="I22" i="8" s="1"/>
  <c r="I64" i="8" s="1"/>
  <c r="F36" i="8"/>
  <c r="F40" i="8"/>
  <c r="F39" i="8" s="1"/>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25" i="7" s="1"/>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G22" i="7"/>
  <c r="F45" i="7"/>
  <c r="F57" i="7"/>
  <c r="F71" i="7"/>
  <c r="F83" i="7"/>
  <c r="F28" i="8"/>
  <c r="F42" i="8"/>
  <c r="F50" i="8"/>
  <c r="F57" i="8"/>
  <c r="F71" i="8"/>
  <c r="F80" i="8"/>
  <c r="F94" i="8"/>
  <c r="E22" i="9"/>
  <c r="E64" i="9" s="1"/>
  <c r="E105" i="9" s="1"/>
  <c r="F32" i="9"/>
  <c r="F44" i="9"/>
  <c r="F52" i="9"/>
  <c r="F91" i="9"/>
  <c r="E25" i="10"/>
  <c r="E22" i="10" s="1"/>
  <c r="E64" i="10" s="1"/>
  <c r="F29" i="10"/>
  <c r="F37" i="10"/>
  <c r="F41" i="10"/>
  <c r="F39" i="10" s="1"/>
  <c r="F38" i="10" s="1"/>
  <c r="F88" i="10"/>
  <c r="F86" i="10" s="1"/>
  <c r="F90" i="10"/>
  <c r="F56" i="10"/>
  <c r="F23" i="10"/>
  <c r="G56" i="10"/>
  <c r="F26" i="10"/>
  <c r="F25" i="10" s="1"/>
  <c r="H56" i="10"/>
  <c r="H64" i="10" s="1"/>
  <c r="G77" i="10"/>
  <c r="F82" i="10"/>
  <c r="G39" i="10"/>
  <c r="G38" i="10" s="1"/>
  <c r="J68" i="10"/>
  <c r="J66" i="10" s="1"/>
  <c r="F70" i="10"/>
  <c r="H77" i="10"/>
  <c r="G86" i="10"/>
  <c r="H56" i="9"/>
  <c r="H64" i="9" s="1"/>
  <c r="G77" i="9"/>
  <c r="J22" i="9"/>
  <c r="J64" i="9" s="1"/>
  <c r="G39" i="9"/>
  <c r="G38" i="9" s="1"/>
  <c r="J68" i="9"/>
  <c r="J66" i="9" s="1"/>
  <c r="F70" i="9"/>
  <c r="H77" i="9"/>
  <c r="G86" i="9"/>
  <c r="G56" i="9"/>
  <c r="F26" i="8"/>
  <c r="H56" i="8"/>
  <c r="H64" i="8" s="1"/>
  <c r="G77" i="8"/>
  <c r="F23" i="8"/>
  <c r="H68" i="8"/>
  <c r="F69" i="8"/>
  <c r="G39" i="8"/>
  <c r="G38" i="8" s="1"/>
  <c r="G64" i="8" s="1"/>
  <c r="G86" i="8"/>
  <c r="I105" i="7"/>
  <c r="I65" i="7"/>
  <c r="H56" i="7"/>
  <c r="H86" i="7"/>
  <c r="E22" i="6"/>
  <c r="E64" i="6" s="1"/>
  <c r="G56" i="6"/>
  <c r="H68" i="6"/>
  <c r="F69" i="6"/>
  <c r="H56" i="6"/>
  <c r="G77" i="6"/>
  <c r="F23" i="6"/>
  <c r="G39" i="6"/>
  <c r="G38" i="6" s="1"/>
  <c r="H77" i="6"/>
  <c r="G86" i="6"/>
  <c r="I64" i="10" l="1"/>
  <c r="I105" i="10" s="1"/>
  <c r="H66" i="10"/>
  <c r="F25" i="9"/>
  <c r="F22" i="9" s="1"/>
  <c r="H66" i="9"/>
  <c r="F68" i="9"/>
  <c r="F66" i="9" s="1"/>
  <c r="F56" i="8"/>
  <c r="I66" i="8"/>
  <c r="I65" i="8" s="1"/>
  <c r="F77" i="8"/>
  <c r="F25" i="8"/>
  <c r="J66" i="8"/>
  <c r="J105" i="8" s="1"/>
  <c r="E64" i="8"/>
  <c r="F22" i="7"/>
  <c r="G64" i="7"/>
  <c r="G105" i="7" s="1"/>
  <c r="H66" i="7"/>
  <c r="H65" i="7" s="1"/>
  <c r="H64" i="7"/>
  <c r="F56" i="7"/>
  <c r="J105" i="7"/>
  <c r="G66" i="6"/>
  <c r="J65" i="6"/>
  <c r="F68" i="6"/>
  <c r="F66" i="6" s="1"/>
  <c r="F38" i="6"/>
  <c r="H64" i="6"/>
  <c r="I105" i="9"/>
  <c r="I65" i="9"/>
  <c r="E65" i="10"/>
  <c r="E105" i="10"/>
  <c r="E105" i="7"/>
  <c r="F68" i="8"/>
  <c r="F66" i="8" s="1"/>
  <c r="J65" i="10"/>
  <c r="F39" i="7"/>
  <c r="F38" i="7" s="1"/>
  <c r="F64" i="7" s="1"/>
  <c r="F38" i="9"/>
  <c r="F64" i="9" s="1"/>
  <c r="H66" i="8"/>
  <c r="H65" i="8" s="1"/>
  <c r="G64" i="10"/>
  <c r="G65" i="7"/>
  <c r="J65" i="8"/>
  <c r="G64" i="9"/>
  <c r="F77" i="10"/>
  <c r="F66" i="10" s="1"/>
  <c r="I65" i="10"/>
  <c r="F68" i="7"/>
  <c r="F66" i="7" s="1"/>
  <c r="F38" i="8"/>
  <c r="G64" i="6"/>
  <c r="G66" i="8"/>
  <c r="G105" i="8" s="1"/>
  <c r="E65" i="9"/>
  <c r="F22" i="6"/>
  <c r="F64" i="6" s="1"/>
  <c r="H65" i="10"/>
  <c r="H105" i="10"/>
  <c r="J105" i="10"/>
  <c r="G66" i="10"/>
  <c r="G65" i="10" s="1"/>
  <c r="F22" i="10"/>
  <c r="F64" i="10" s="1"/>
  <c r="H65" i="9"/>
  <c r="H105" i="9"/>
  <c r="J105" i="9"/>
  <c r="J65" i="9"/>
  <c r="G66" i="9"/>
  <c r="G105" i="9" s="1"/>
  <c r="H105" i="8"/>
  <c r="E105" i="8"/>
  <c r="E65" i="8"/>
  <c r="F22" i="8"/>
  <c r="H105" i="6"/>
  <c r="I105" i="6"/>
  <c r="I65" i="6"/>
  <c r="E105" i="6"/>
  <c r="E65" i="6"/>
  <c r="H66" i="6"/>
  <c r="H65" i="6" s="1"/>
  <c r="F65" i="9" l="1"/>
  <c r="F105" i="9"/>
  <c r="I105" i="8"/>
  <c r="G65" i="8"/>
  <c r="B105" i="8" s="1"/>
  <c r="F64" i="8"/>
  <c r="H105" i="7"/>
  <c r="G105" i="6"/>
  <c r="F65" i="7"/>
  <c r="F105" i="7"/>
  <c r="G65" i="6"/>
  <c r="G105" i="10"/>
  <c r="F105" i="10"/>
  <c r="F65" i="10"/>
  <c r="G65" i="9"/>
  <c r="B105" i="9" s="1"/>
  <c r="F105" i="8"/>
  <c r="F6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65" i="8"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<sst xmlns="http://schemas.openxmlformats.org/spreadsheetml/2006/main" count="959" uniqueCount="175">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</sst>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05.2022/B1_2022_05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5.2022/B1_2022_05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5.2022/B1_2022_05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5.2022/B1_2022_05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5.2022/B1_2022_05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44712</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793774</v>
          </cell>
          <cell r="H74">
            <v>0</v>
          </cell>
          <cell r="I74">
            <v>526051</v>
          </cell>
          <cell r="J74">
            <v>0</v>
          </cell>
        </row>
        <row r="77">
          <cell r="E77">
            <v>2625300</v>
          </cell>
          <cell r="G77">
            <v>759496</v>
          </cell>
          <cell r="I77">
            <v>518605</v>
          </cell>
        </row>
        <row r="78">
          <cell r="E78">
            <v>70000</v>
          </cell>
          <cell r="G78">
            <v>24573</v>
          </cell>
          <cell r="I78">
            <v>4649</v>
          </cell>
        </row>
        <row r="79">
          <cell r="E79">
            <v>65000</v>
          </cell>
          <cell r="G79">
            <v>9705</v>
          </cell>
          <cell r="I79">
            <v>2797</v>
          </cell>
        </row>
        <row r="90">
          <cell r="E90">
            <v>0</v>
          </cell>
          <cell r="G90">
            <v>0</v>
          </cell>
          <cell r="H90">
            <v>0</v>
          </cell>
          <cell r="I90">
            <v>0</v>
          </cell>
          <cell r="J90">
            <v>0</v>
          </cell>
        </row>
        <row r="94">
          <cell r="E94">
            <v>0</v>
          </cell>
          <cell r="G94">
            <v>0</v>
          </cell>
          <cell r="H94">
            <v>0</v>
          </cell>
          <cell r="I94">
            <v>0</v>
          </cell>
          <cell r="J94">
            <v>0</v>
          </cell>
        </row>
        <row r="108">
          <cell r="E108">
            <v>15000</v>
          </cell>
          <cell r="G108">
            <v>2831</v>
          </cell>
          <cell r="H108">
            <v>0</v>
          </cell>
          <cell r="I108">
            <v>116</v>
          </cell>
          <cell r="J108">
            <v>0</v>
          </cell>
        </row>
        <row r="112">
          <cell r="E112">
            <v>1500</v>
          </cell>
          <cell r="G112">
            <v>1352</v>
          </cell>
          <cell r="H112">
            <v>0</v>
          </cell>
          <cell r="I112">
            <v>12</v>
          </cell>
          <cell r="J112">
            <v>0</v>
          </cell>
        </row>
        <row r="121">
          <cell r="E121">
            <v>-89732</v>
          </cell>
          <cell r="G121">
            <v>-23173</v>
          </cell>
          <cell r="H121">
            <v>0</v>
          </cell>
          <cell r="I121">
            <v>0</v>
          </cell>
          <cell r="J121">
            <v>0</v>
          </cell>
        </row>
        <row r="125">
          <cell r="E125">
            <v>234000</v>
          </cell>
          <cell r="G125">
            <v>16639</v>
          </cell>
          <cell r="H125">
            <v>0</v>
          </cell>
          <cell r="I125">
            <v>17337</v>
          </cell>
          <cell r="J125">
            <v>0</v>
          </cell>
        </row>
        <row r="139">
          <cell r="E139">
            <v>18000</v>
          </cell>
          <cell r="G139">
            <v>18000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8680800</v>
          </cell>
          <cell r="G187">
            <v>2348881</v>
          </cell>
          <cell r="H187">
            <v>0</v>
          </cell>
          <cell r="I187">
            <v>174660</v>
          </cell>
          <cell r="J187">
            <v>652236</v>
          </cell>
        </row>
        <row r="190">
          <cell r="E190">
            <v>1044472</v>
          </cell>
          <cell r="G190">
            <v>300749</v>
          </cell>
          <cell r="H190">
            <v>0</v>
          </cell>
          <cell r="I190">
            <v>3672</v>
          </cell>
          <cell r="J190">
            <v>17063</v>
          </cell>
        </row>
        <row r="196">
          <cell r="E196">
            <v>1728605</v>
          </cell>
          <cell r="G196">
            <v>0</v>
          </cell>
          <cell r="H196">
            <v>0</v>
          </cell>
          <cell r="I196">
            <v>0</v>
          </cell>
          <cell r="J196">
            <v>609492</v>
          </cell>
        </row>
        <row r="204">
          <cell r="E204">
            <v>0</v>
          </cell>
          <cell r="G204">
            <v>0</v>
          </cell>
          <cell r="H204">
            <v>0</v>
          </cell>
          <cell r="I204">
            <v>0</v>
          </cell>
          <cell r="J204">
            <v>0</v>
          </cell>
        </row>
        <row r="205">
          <cell r="E205">
            <v>2486490</v>
          </cell>
          <cell r="G205">
            <v>1161870</v>
          </cell>
          <cell r="H205">
            <v>1099</v>
          </cell>
          <cell r="I205">
            <v>52046</v>
          </cell>
          <cell r="J205">
            <v>-71</v>
          </cell>
        </row>
        <row r="223">
          <cell r="E223">
            <v>123500</v>
          </cell>
          <cell r="G223">
            <v>113156</v>
          </cell>
          <cell r="H223">
            <v>0</v>
          </cell>
          <cell r="I223">
            <v>694</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459180</v>
          </cell>
          <cell r="G256">
            <v>210930</v>
          </cell>
          <cell r="H256">
            <v>0</v>
          </cell>
          <cell r="I256">
            <v>7230</v>
          </cell>
          <cell r="J256">
            <v>0</v>
          </cell>
        </row>
        <row r="257">
          <cell r="E257">
            <v>0</v>
          </cell>
          <cell r="G257">
            <v>0</v>
          </cell>
          <cell r="H257">
            <v>0</v>
          </cell>
          <cell r="I257">
            <v>0</v>
          </cell>
          <cell r="J257">
            <v>0</v>
          </cell>
        </row>
        <row r="258">
          <cell r="E258">
            <v>42500</v>
          </cell>
          <cell r="G258">
            <v>9746</v>
          </cell>
          <cell r="H258">
            <v>0</v>
          </cell>
          <cell r="I258">
            <v>2577</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7550</v>
          </cell>
          <cell r="H271">
            <v>0</v>
          </cell>
          <cell r="I271">
            <v>343</v>
          </cell>
          <cell r="J271">
            <v>0</v>
          </cell>
        </row>
        <row r="272">
          <cell r="E272">
            <v>0</v>
          </cell>
          <cell r="G272">
            <v>0</v>
          </cell>
          <cell r="H272">
            <v>0</v>
          </cell>
          <cell r="I272">
            <v>0</v>
          </cell>
          <cell r="J272">
            <v>0</v>
          </cell>
        </row>
        <row r="275">
          <cell r="E275">
            <v>156000</v>
          </cell>
          <cell r="G275">
            <v>0</v>
          </cell>
          <cell r="H275">
            <v>0</v>
          </cell>
          <cell r="I275">
            <v>0</v>
          </cell>
          <cell r="J275">
            <v>0</v>
          </cell>
        </row>
        <row r="276">
          <cell r="E276">
            <v>683908</v>
          </cell>
          <cell r="G276">
            <v>248443</v>
          </cell>
          <cell r="H276">
            <v>0</v>
          </cell>
          <cell r="I276">
            <v>0</v>
          </cell>
          <cell r="J276">
            <v>0</v>
          </cell>
        </row>
        <row r="284">
          <cell r="E284">
            <v>57500</v>
          </cell>
          <cell r="G284">
            <v>3038</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9254189</v>
          </cell>
          <cell r="G383">
            <v>2692050</v>
          </cell>
          <cell r="H383">
            <v>0</v>
          </cell>
          <cell r="I383">
            <v>0</v>
          </cell>
          <cell r="J383">
            <v>0</v>
          </cell>
        </row>
        <row r="388">
          <cell r="E388">
            <v>0</v>
          </cell>
          <cell r="G388">
            <v>0</v>
          </cell>
          <cell r="H388">
            <v>0</v>
          </cell>
          <cell r="I388">
            <v>0</v>
          </cell>
          <cell r="J388">
            <v>0</v>
          </cell>
        </row>
        <row r="391">
          <cell r="E391">
            <v>-796000</v>
          </cell>
          <cell r="G391">
            <v>-615974</v>
          </cell>
          <cell r="H391">
            <v>0</v>
          </cell>
          <cell r="I391">
            <v>0</v>
          </cell>
          <cell r="J391">
            <v>0</v>
          </cell>
        </row>
        <row r="396">
          <cell r="E396">
            <v>0</v>
          </cell>
          <cell r="G396">
            <v>5271</v>
          </cell>
          <cell r="H396">
            <v>8814</v>
          </cell>
          <cell r="I396">
            <v>-463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1307632</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-5</v>
          </cell>
          <cell r="H503">
            <v>0</v>
          </cell>
          <cell r="I503">
            <v>0</v>
          </cell>
          <cell r="J503">
            <v>5</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-347847</v>
          </cell>
          <cell r="G524">
            <v>33007</v>
          </cell>
          <cell r="H524">
            <v>751822</v>
          </cell>
          <cell r="I524">
            <v>-11735</v>
          </cell>
          <cell r="J524">
            <v>-24523</v>
          </cell>
        </row>
        <row r="531">
          <cell r="E531">
            <v>-95673</v>
          </cell>
          <cell r="G531">
            <v>-95673</v>
          </cell>
          <cell r="H531">
            <v>0</v>
          </cell>
          <cell r="I531">
            <v>0</v>
          </cell>
          <cell r="J531">
            <v>-4394</v>
          </cell>
        </row>
        <row r="536">
          <cell r="E536">
            <v>0</v>
          </cell>
          <cell r="G536">
            <v>0</v>
          </cell>
          <cell r="H536">
            <v>0</v>
          </cell>
          <cell r="I536">
            <v>0</v>
          </cell>
          <cell r="J536">
            <v>0</v>
          </cell>
        </row>
        <row r="544">
          <cell r="E544">
            <v>11540</v>
          </cell>
          <cell r="G544">
            <v>-3853</v>
          </cell>
          <cell r="H544">
            <v>0</v>
          </cell>
          <cell r="I544">
            <v>4461</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-4894</v>
          </cell>
          <cell r="H573">
            <v>0</v>
          </cell>
          <cell r="I573">
            <v>0</v>
          </cell>
          <cell r="J573">
            <v>0</v>
          </cell>
        </row>
        <row r="574">
          <cell r="E574">
            <v>-1010366</v>
          </cell>
          <cell r="G574">
            <v>0</v>
          </cell>
          <cell r="H574">
            <v>-2364432</v>
          </cell>
          <cell r="I574">
            <v>0</v>
          </cell>
          <cell r="J574">
            <v>0</v>
          </cell>
        </row>
        <row r="575">
          <cell r="H575">
            <v>0</v>
          </cell>
          <cell r="I575">
            <v>0</v>
          </cell>
          <cell r="J575">
            <v>0</v>
          </cell>
        </row>
        <row r="576">
          <cell r="G576">
            <v>0</v>
          </cell>
          <cell r="I576">
            <v>0</v>
          </cell>
          <cell r="J576">
            <v>0</v>
          </cell>
        </row>
        <row r="577">
          <cell r="G577">
            <v>0</v>
          </cell>
          <cell r="H577">
            <v>0</v>
          </cell>
          <cell r="I577">
            <v>-135874</v>
          </cell>
          <cell r="J577">
            <v>0</v>
          </cell>
        </row>
        <row r="578">
          <cell r="G578">
            <v>0</v>
          </cell>
          <cell r="H578">
            <v>0</v>
          </cell>
          <cell r="J578">
            <v>0</v>
          </cell>
        </row>
        <row r="579">
          <cell r="G579">
            <v>-27527</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-779886</v>
          </cell>
          <cell r="G589">
            <v>-3251430</v>
          </cell>
          <cell r="H589">
            <v>0</v>
          </cell>
          <cell r="I589">
            <v>0</v>
          </cell>
          <cell r="J589">
            <v>0</v>
          </cell>
        </row>
        <row r="590">
          <cell r="H590">
            <v>0</v>
          </cell>
          <cell r="I590">
            <v>0</v>
          </cell>
          <cell r="J590">
            <v>0</v>
          </cell>
        </row>
        <row r="591">
          <cell r="E591">
            <v>0</v>
          </cell>
          <cell r="G591">
            <v>189154</v>
          </cell>
          <cell r="H591">
            <v>-30471</v>
          </cell>
          <cell r="I591">
            <v>-158683</v>
          </cell>
          <cell r="J591">
            <v>0</v>
          </cell>
        </row>
        <row r="594">
          <cell r="E594">
            <v>0</v>
          </cell>
          <cell r="G594">
            <v>18736</v>
          </cell>
          <cell r="H594">
            <v>-18736</v>
          </cell>
          <cell r="J594">
            <v>0</v>
          </cell>
        </row>
        <row r="600">
          <cell r="G600" t="str">
            <v>Иванка Налджиян</v>
          </cell>
        </row>
        <row r="603">
          <cell r="D603" t="str">
            <v>Александра Кърпачева</v>
          </cell>
          <cell r="G603" t="str">
            <v>проф.д-р Христина Янчева</v>
          </cell>
        </row>
        <row r="605">
          <cell r="B605">
            <v>44715</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44712</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-4289</v>
          </cell>
          <cell r="H544">
            <v>0</v>
          </cell>
          <cell r="I544">
            <v>311</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-39992</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311</v>
          </cell>
          <cell r="H591">
            <v>0</v>
          </cell>
          <cell r="I591">
            <v>-311</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44715</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44712</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-594</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929941</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160441</v>
          </cell>
        </row>
        <row r="196">
          <cell r="E196">
            <v>0</v>
          </cell>
          <cell r="G196">
            <v>0</v>
          </cell>
          <cell r="H196">
            <v>0</v>
          </cell>
          <cell r="I196">
            <v>0</v>
          </cell>
          <cell r="J196">
            <v>4003</v>
          </cell>
        </row>
        <row r="204">
          <cell r="E204">
            <v>0</v>
          </cell>
          <cell r="G204">
            <v>0</v>
          </cell>
          <cell r="H204">
            <v>0</v>
          </cell>
          <cell r="I204">
            <v>0</v>
          </cell>
          <cell r="J204">
            <v>0</v>
          </cell>
        </row>
        <row r="205">
          <cell r="E205">
            <v>0</v>
          </cell>
          <cell r="G205">
            <v>0</v>
          </cell>
          <cell r="H205">
            <v>0</v>
          </cell>
          <cell r="I205">
            <v>0</v>
          </cell>
          <cell r="J205">
            <v>77915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124696</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-7963</v>
          </cell>
        </row>
        <row r="399">
          <cell r="E399">
            <v>0</v>
          </cell>
          <cell r="G399">
            <v>0</v>
          </cell>
          <cell r="H399">
            <v>0</v>
          </cell>
          <cell r="I399">
            <v>0</v>
          </cell>
          <cell r="J399">
            <v>167022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-721351</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44715</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44712</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15766</v>
          </cell>
        </row>
        <row r="190">
          <cell r="E190">
            <v>0</v>
          </cell>
          <cell r="G190">
            <v>0</v>
          </cell>
          <cell r="H190">
            <v>0</v>
          </cell>
          <cell r="I190">
            <v>0</v>
          </cell>
          <cell r="J190">
            <v>16174</v>
          </cell>
        </row>
        <row r="196">
          <cell r="E196">
            <v>0</v>
          </cell>
          <cell r="G196">
            <v>0</v>
          </cell>
          <cell r="H196">
            <v>0</v>
          </cell>
          <cell r="I196">
            <v>0</v>
          </cell>
          <cell r="J196">
            <v>2170</v>
          </cell>
        </row>
        <row r="204">
          <cell r="E204">
            <v>0</v>
          </cell>
          <cell r="G204">
            <v>0</v>
          </cell>
          <cell r="H204">
            <v>0</v>
          </cell>
          <cell r="I204">
            <v>0</v>
          </cell>
          <cell r="J204">
            <v>0</v>
          </cell>
        </row>
        <row r="205">
          <cell r="E205">
            <v>0</v>
          </cell>
          <cell r="G205">
            <v>0</v>
          </cell>
          <cell r="H205">
            <v>0</v>
          </cell>
          <cell r="I205">
            <v>0</v>
          </cell>
          <cell r="J205">
            <v>297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52800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120167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-32960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44715</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44712</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65304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8687</v>
          </cell>
        </row>
        <row r="190">
          <cell r="E190">
            <v>0</v>
          </cell>
          <cell r="G190">
            <v>0</v>
          </cell>
          <cell r="H190">
            <v>0</v>
          </cell>
          <cell r="I190">
            <v>0</v>
          </cell>
          <cell r="J190">
            <v>0</v>
          </cell>
        </row>
        <row r="196">
          <cell r="E196">
            <v>0</v>
          </cell>
          <cell r="G196">
            <v>0</v>
          </cell>
          <cell r="H196">
            <v>0</v>
          </cell>
          <cell r="I196">
            <v>0</v>
          </cell>
          <cell r="J196">
            <v>1927</v>
          </cell>
        </row>
        <row r="204">
          <cell r="E204">
            <v>0</v>
          </cell>
          <cell r="G204">
            <v>0</v>
          </cell>
          <cell r="H204">
            <v>0</v>
          </cell>
          <cell r="I204">
            <v>0</v>
          </cell>
          <cell r="J204">
            <v>0</v>
          </cell>
        </row>
        <row r="205">
          <cell r="E205">
            <v>0</v>
          </cell>
          <cell r="G205">
            <v>0</v>
          </cell>
          <cell r="H205">
            <v>0</v>
          </cell>
          <cell r="I205">
            <v>0</v>
          </cell>
          <cell r="J205">
            <v>62635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-5659</v>
          </cell>
        </row>
        <row r="399">
          <cell r="E399">
            <v>0</v>
          </cell>
          <cell r="G399">
            <v>0</v>
          </cell>
          <cell r="H399">
            <v>0</v>
          </cell>
          <cell r="I399">
            <v>0</v>
          </cell>
          <cell r="J399">
            <v>3470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5740</v>
          </cell>
        </row>
        <row r="531">
          <cell r="E531">
            <v>0</v>
          </cell>
          <cell r="G531">
            <v>0</v>
          </cell>
          <cell r="H531">
            <v>0</v>
          </cell>
          <cell r="I531">
            <v>0</v>
          </cell>
          <cell r="J531">
            <v>4394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44715</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B28" sqref="AB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44712</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2939068</v>
      </c>
      <c r="F22" s="87">
        <f t="shared" si="0"/>
        <v>1352939</v>
      </c>
      <c r="G22" s="88">
        <f t="shared" si="0"/>
        <v>809423</v>
      </c>
      <c r="H22" s="89">
        <f t="shared" si="0"/>
        <v>0</v>
      </c>
      <c r="I22" s="89">
        <f t="shared" si="0"/>
        <v>543516</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2921068</v>
      </c>
      <c r="F25" s="102">
        <f>+F26+F30+F31+F32+F33</f>
        <v>1334939</v>
      </c>
      <c r="G25" s="103">
        <f t="shared" ref="G25" si="2">+G26+G30+G31+G32+G33</f>
        <v>791423</v>
      </c>
      <c r="H25" s="104">
        <f>+H26+H30+H31+H32+H33</f>
        <v>0</v>
      </c>
      <c r="I25" s="104">
        <f>+I26+I30+I31+I32+I33</f>
        <v>543516</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1319825</v>
      </c>
      <c r="G26" s="108">
        <f>[2]OTCHET!G74</f>
        <v>793774</v>
      </c>
      <c r="H26" s="109">
        <f>[2]OTCHET!H74</f>
        <v>0</v>
      </c>
      <c r="I26" s="109">
        <f>[2]OTCHET!I74</f>
        <v>526051</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1278101</v>
      </c>
      <c r="G28" s="120">
        <f>[2]OTCHET!G77</f>
        <v>759496</v>
      </c>
      <c r="H28" s="121">
        <f>[2]OTCHET!H77</f>
        <v>0</v>
      </c>
      <c r="I28" s="121">
        <f>[2]OTCHET!I77</f>
        <v>518605</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41724</v>
      </c>
      <c r="G29" s="126">
        <f>+[2]OTCHET!G78+[2]OTCHET!G79</f>
        <v>34278</v>
      </c>
      <c r="H29" s="127">
        <f>+[2]OTCHET!H78+[2]OTCHET!H79</f>
        <v>0</v>
      </c>
      <c r="I29" s="127">
        <f>+[2]OTCHET!I78+[2]OTCHET!I79</f>
        <v>7446</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2947</v>
      </c>
      <c r="G31" s="136">
        <f>[2]OTCHET!G108</f>
        <v>2831</v>
      </c>
      <c r="H31" s="137">
        <f>[2]OTCHET!H108</f>
        <v>0</v>
      </c>
      <c r="I31" s="137">
        <f>[2]OTCHET!I108</f>
        <v>116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-88232</v>
      </c>
      <c r="F32" s="135">
        <f t="shared" si="1"/>
        <v>-21809</v>
      </c>
      <c r="G32" s="136">
        <f>[2]OTCHET!G112+[2]OTCHET!G121+[2]OTCHET!G137+[2]OTCHET!G138</f>
        <v>-21821</v>
      </c>
      <c r="H32" s="137">
        <f>[2]OTCHET!H112+[2]OTCHET!H121+[2]OTCHET!H137+[2]OTCHET!H138</f>
        <v>0</v>
      </c>
      <c r="I32" s="137">
        <f>[2]OTCHET!I112+[2]OTCHET!I121+[2]OTCHET!I137+[2]OTCHET!I138</f>
        <v>12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33976</v>
      </c>
      <c r="G33" s="98">
        <f>[2]OTCHET!G125</f>
        <v>16639</v>
      </c>
      <c r="H33" s="99">
        <f>[2]OTCHET!H125</f>
        <v>0</v>
      </c>
      <c r="I33" s="99">
        <f>[2]OTCHET!I125</f>
        <v>17337</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18000</v>
      </c>
      <c r="F36" s="153">
        <f t="shared" si="1"/>
        <v>18000</v>
      </c>
      <c r="G36" s="154">
        <f>+[2]OTCHET!G139</f>
        <v>18000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15485205</v>
      </c>
      <c r="F38" s="165">
        <f t="shared" si="4"/>
        <v>5925404</v>
      </c>
      <c r="G38" s="166">
        <f t="shared" si="4"/>
        <v>4404363</v>
      </c>
      <c r="H38" s="167">
        <f t="shared" si="4"/>
        <v>1099</v>
      </c>
      <c r="I38" s="167">
        <f t="shared" si="4"/>
        <v>241222</v>
      </c>
      <c r="J38" s="168">
        <f t="shared" si="4"/>
        <v>1278720</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11453877</v>
      </c>
      <c r="F39" s="171">
        <f t="shared" si="5"/>
        <v>4106753</v>
      </c>
      <c r="G39" s="172">
        <f t="shared" si="5"/>
        <v>2649630</v>
      </c>
      <c r="H39" s="173">
        <f t="shared" si="5"/>
        <v>0</v>
      </c>
      <c r="I39" s="173">
        <f t="shared" si="5"/>
        <v>178332</v>
      </c>
      <c r="J39" s="174">
        <f t="shared" si="5"/>
        <v>1278791</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8680800</v>
      </c>
      <c r="F40" s="48">
        <f t="shared" si="1"/>
        <v>3175777</v>
      </c>
      <c r="G40" s="45">
        <f>[2]OTCHET!G187</f>
        <v>2348881</v>
      </c>
      <c r="H40" s="39">
        <f>[2]OTCHET!H187</f>
        <v>0</v>
      </c>
      <c r="I40" s="39">
        <f>[2]OTCHET!I187</f>
        <v>174660</v>
      </c>
      <c r="J40" s="40">
        <f>[2]OTCHET!J187</f>
        <v>652236</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1044472</v>
      </c>
      <c r="F41" s="49">
        <f t="shared" si="1"/>
        <v>321484</v>
      </c>
      <c r="G41" s="46">
        <f>[2]OTCHET!G190</f>
        <v>300749</v>
      </c>
      <c r="H41" s="41">
        <f>[2]OTCHET!H190</f>
        <v>0</v>
      </c>
      <c r="I41" s="41">
        <f>[2]OTCHET!I190</f>
        <v>3672</v>
      </c>
      <c r="J41" s="42">
        <f>[2]OTCHET!J190</f>
        <v>17063</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1728605</v>
      </c>
      <c r="F42" s="50">
        <f t="shared" si="1"/>
        <v>609492</v>
      </c>
      <c r="G42" s="47">
        <f>+[2]OTCHET!G196+[2]OTCHET!G204</f>
        <v>0</v>
      </c>
      <c r="H42" s="43">
        <f>+[2]OTCHET!H196+[2]OTCHET!H204</f>
        <v>0</v>
      </c>
      <c r="I42" s="43">
        <f>+[2]OTCHET!I196+[2]OTCHET!I204</f>
        <v>0</v>
      </c>
      <c r="J42" s="44">
        <f>+[2]OTCHET!J196+[2]OTCHET!J204</f>
        <v>609492</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2632240</v>
      </c>
      <c r="F43" s="186">
        <f t="shared" si="1"/>
        <v>1336687</v>
      </c>
      <c r="G43" s="187">
        <f>+[2]OTCHET!G205+[2]OTCHET!G223+[2]OTCHET!G271</f>
        <v>1282576</v>
      </c>
      <c r="H43" s="188">
        <f>+[2]OTCHET!H205+[2]OTCHET!H223+[2]OTCHET!H271</f>
        <v>1099</v>
      </c>
      <c r="I43" s="188">
        <f>+[2]OTCHET!I205+[2]OTCHET!I223+[2]OTCHET!I271</f>
        <v>53083</v>
      </c>
      <c r="J43" s="189">
        <f>+[2]OTCHET!J205+[2]OTCHET!J223+[2]OTCHET!J271</f>
        <v>-71</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501680</v>
      </c>
      <c r="F46" s="186">
        <f t="shared" si="1"/>
        <v>230483</v>
      </c>
      <c r="G46" s="187">
        <f>+[2]OTCHET!G255+[2]OTCHET!G256+[2]OTCHET!G257+[2]OTCHET!G258</f>
        <v>220676</v>
      </c>
      <c r="H46" s="188">
        <f>+[2]OTCHET!H255+[2]OTCHET!H256+[2]OTCHET!H257+[2]OTCHET!H258</f>
        <v>0</v>
      </c>
      <c r="I46" s="188">
        <f>+[2]OTCHET!I255+[2]OTCHET!I256+[2]OTCHET!I257+[2]OTCHET!I258</f>
        <v>9807</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459180</v>
      </c>
      <c r="F47" s="192">
        <f t="shared" si="1"/>
        <v>218160</v>
      </c>
      <c r="G47" s="193">
        <f>+[2]OTCHET!G256</f>
        <v>210930</v>
      </c>
      <c r="H47" s="194">
        <f>+[2]OTCHET!H256</f>
        <v>0</v>
      </c>
      <c r="I47" s="19">
        <f>+[2]OTCHET!I256</f>
        <v>7230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897408</v>
      </c>
      <c r="F49" s="135">
        <f t="shared" si="1"/>
        <v>251481</v>
      </c>
      <c r="G49" s="136">
        <f>[2]OTCHET!G275+[2]OTCHET!G276+[2]OTCHET!G284+[2]OTCHET!G287</f>
        <v>251481</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8458189</v>
      </c>
      <c r="F56" s="219">
        <f t="shared" si="6"/>
        <v>3397330</v>
      </c>
      <c r="G56" s="220">
        <f t="shared" si="6"/>
        <v>2081347</v>
      </c>
      <c r="H56" s="221">
        <f t="shared" si="6"/>
        <v>8814</v>
      </c>
      <c r="I56" s="21">
        <f t="shared" si="6"/>
        <v>-463</v>
      </c>
      <c r="J56" s="222">
        <f t="shared" si="6"/>
        <v>1307632</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8458189</v>
      </c>
      <c r="F58" s="227">
        <f t="shared" si="1"/>
        <v>2089698</v>
      </c>
      <c r="G58" s="228">
        <f>+[2]OTCHET!G383+[2]OTCHET!G391+[2]OTCHET!G396+[2]OTCHET!G399+[2]OTCHET!G402+[2]OTCHET!G405+[2]OTCHET!G406+[2]OTCHET!G409+[2]OTCHET!G422+[2]OTCHET!G423+[2]OTCHET!G424+[2]OTCHET!G425+[2]OTCHET!G426</f>
        <v>2081347</v>
      </c>
      <c r="H58" s="229">
        <f>+[2]OTCHET!H383+[2]OTCHET!H391+[2]OTCHET!H396+[2]OTCHET!H399+[2]OTCHET!H402+[2]OTCHET!H405+[2]OTCHET!H406+[2]OTCHET!H409+[2]OTCHET!H422+[2]OTCHET!H423+[2]OTCHET!H424+[2]OTCHET!H425+[2]OTCHET!H426</f>
        <v>8814</v>
      </c>
      <c r="I58" s="229">
        <f>+[2]OTCHET!I383+[2]OTCHET!I391+[2]OTCHET!I396+[2]OTCHET!I399+[2]OTCHET!I402+[2]OTCHET!I405+[2]OTCHET!I406+[2]OTCHET!I409+[2]OTCHET!I422+[2]OTCHET!I423+[2]OTCHET!I424+[2]OTCHET!I425+[2]OTCHET!I426</f>
        <v>-463</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1307632</v>
      </c>
      <c r="G62" s="159">
        <f>[2]OTCHET!G412</f>
        <v>0</v>
      </c>
      <c r="H62" s="160">
        <f>[2]OTCHET!H412</f>
        <v>0</v>
      </c>
      <c r="I62" s="160">
        <f>[2]OTCHET!I412</f>
        <v>0</v>
      </c>
      <c r="J62" s="161">
        <f>[2]OTCHET!J412</f>
        <v>1307632</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-4087948</v>
      </c>
      <c r="F64" s="252">
        <f t="shared" si="7"/>
        <v>-1175135</v>
      </c>
      <c r="G64" s="253">
        <f t="shared" si="7"/>
        <v>-1513593</v>
      </c>
      <c r="H64" s="254">
        <f t="shared" si="7"/>
        <v>7715</v>
      </c>
      <c r="I64" s="254">
        <f t="shared" si="7"/>
        <v>301831</v>
      </c>
      <c r="J64" s="255">
        <f t="shared" si="7"/>
        <v>28912</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4087948</v>
      </c>
      <c r="F66" s="261">
        <f>SUM(+F68+F76+F77+F84+F85+F86+F89+F90+F91+F92+F93+F94+F95)</f>
        <v>1175135</v>
      </c>
      <c r="G66" s="262">
        <f t="shared" ref="G66" si="9">SUM(+G68+G76+G77+G84+G85+G86+G89+G90+G91+G92+G93+G94+G95)</f>
        <v>1513593</v>
      </c>
      <c r="H66" s="263">
        <f>SUM(+H68+H76+H77+H84+H85+H86+H89+H90+H91+H92+H93+H94+H95)</f>
        <v>-7715</v>
      </c>
      <c r="I66" s="263">
        <f>SUM(+I68+I76+I77+I84+I85+I86+I89+I90+I91+I92+I93+I94+I95)</f>
        <v>-301831</v>
      </c>
      <c r="J66" s="264">
        <f>SUM(+J68+J76+J77+J84+J85+J86+J89+J90+J91+J92+J93+J94+J95)</f>
        <v>-28912</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-336307</v>
      </c>
      <c r="F86" s="231">
        <f>+F87+F88</f>
        <v>749179</v>
      </c>
      <c r="G86" s="232">
        <f t="shared" ref="G86" si="15">+G87+G88</f>
        <v>29149</v>
      </c>
      <c r="H86" s="233">
        <f>+H87+H88</f>
        <v>751822</v>
      </c>
      <c r="I86" s="233">
        <f>+I87+I88</f>
        <v>-7274</v>
      </c>
      <c r="J86" s="234">
        <f>+J87+J88</f>
        <v>-24518</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-5</v>
      </c>
      <c r="H87" s="274">
        <f>+[2]OTCHET!H503+[2]OTCHET!H512+[2]OTCHET!H516+[2]OTCHET!H543</f>
        <v>0</v>
      </c>
      <c r="I87" s="274">
        <f>+[2]OTCHET!I503+[2]OTCHET!I512+[2]OTCHET!I516+[2]OTCHET!I543</f>
        <v>0</v>
      </c>
      <c r="J87" s="275">
        <f>+[2]OTCHET!J503+[2]OTCHET!J512+[2]OTCHET!J516+[2]OTCHET!J543</f>
        <v>5</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-336307</v>
      </c>
      <c r="F88" s="283">
        <f t="shared" si="1"/>
        <v>749179</v>
      </c>
      <c r="G88" s="284">
        <f>+[2]OTCHET!G521+[2]OTCHET!G524+[2]OTCHET!G544</f>
        <v>29154</v>
      </c>
      <c r="H88" s="285">
        <f>+[2]OTCHET!H521+[2]OTCHET!H524+[2]OTCHET!H544</f>
        <v>751822</v>
      </c>
      <c r="I88" s="285">
        <f>+[2]OTCHET!I521+[2]OTCHET!I524+[2]OTCHET!I544</f>
        <v>-7274</v>
      </c>
      <c r="J88" s="286">
        <f>+[2]OTCHET!J521+[2]OTCHET!J524+[2]OTCHET!J544</f>
        <v>-24523</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-95673</v>
      </c>
      <c r="F89" s="223">
        <f t="shared" ref="F89:F96" si="17">+G89+H89+I89+J89</f>
        <v>-100067</v>
      </c>
      <c r="G89" s="224">
        <f>[2]OTCHET!G531</f>
        <v>-95673</v>
      </c>
      <c r="H89" s="225">
        <f>[2]OTCHET!H531</f>
        <v>0</v>
      </c>
      <c r="I89" s="225">
        <f>[2]OTCHET!I531</f>
        <v>0</v>
      </c>
      <c r="J89" s="226">
        <f>[2]OTCHET!J531</f>
        <v>-4394</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-2532727</v>
      </c>
      <c r="G91" s="136">
        <f>+[2]OTCHET!G573+[2]OTCHET!G574+[2]OTCHET!G575+[2]OTCHET!G576+[2]OTCHET!G577+[2]OTCHET!G578+[2]OTCHET!G579</f>
        <v>-32421</v>
      </c>
      <c r="H91" s="137">
        <f>+[2]OTCHET!H573+[2]OTCHET!H574+[2]OTCHET!H575+[2]OTCHET!H576+[2]OTCHET!H577+[2]OTCHET!H578+[2]OTCHET!H579</f>
        <v>-2364432</v>
      </c>
      <c r="I91" s="137">
        <f>+[2]OTCHET!I573+[2]OTCHET!I574+[2]OTCHET!I575+[2]OTCHET!I576+[2]OTCHET!I577+[2]OTCHET!I578+[2]OTCHET!I579</f>
        <v>-135874</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-779886</v>
      </c>
      <c r="F94" s="135">
        <f t="shared" si="17"/>
        <v>-3251430</v>
      </c>
      <c r="G94" s="136">
        <f>+[2]OTCHET!G589+[2]OTCHET!G590</f>
        <v>-3251430</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189154</v>
      </c>
      <c r="H95" s="99">
        <f>[2]OTCHET!H591</f>
        <v>-30471</v>
      </c>
      <c r="I95" s="99">
        <f>[2]OTCHET!I591</f>
        <v>-158683</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18736</v>
      </c>
      <c r="H96" s="295">
        <f>+[2]OTCHET!H594</f>
        <v>-18736</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44715</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44712</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-3978</v>
      </c>
      <c r="G86" s="232">
        <f t="shared" ref="G86" si="15">+G87+G88</f>
        <v>-4289</v>
      </c>
      <c r="H86" s="233">
        <f>+H87+H88</f>
        <v>0</v>
      </c>
      <c r="I86" s="233">
        <f>+I87+I88</f>
        <v>311</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-3978</v>
      </c>
      <c r="G88" s="284">
        <f>+[3]OTCHET!G521+[3]OTCHET!G524+[3]OTCHET!G544</f>
        <v>-4289</v>
      </c>
      <c r="H88" s="285">
        <f>+[3]OTCHET!H521+[3]OTCHET!H524+[3]OTCHET!H544</f>
        <v>0</v>
      </c>
      <c r="I88" s="285">
        <f>+[3]OTCHET!I521+[3]OTCHET!I524+[3]OTCHET!I544</f>
        <v>311</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-39992</v>
      </c>
      <c r="G91" s="136">
        <f>+[3]OTCHET!G573+[3]OTCHET!G574+[3]OTCHET!G575+[3]OTCHET!G576+[3]OTCHET!G577+[3]OTCHET!G578+[3]OTCHET!G579</f>
        <v>-39992</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311</v>
      </c>
      <c r="H95" s="99">
        <f>[3]OTCHET!H591</f>
        <v>0</v>
      </c>
      <c r="I95" s="99">
        <f>[3]OTCHET!I591</f>
        <v>-311</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44715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44712</v>
      </c>
      <c r="G11" s="688" t="s">
        <v>1</v>
      </c>
      <c r="H11" s="689">
        <f>+[4]OTCHET!H9</f>
        <v>0</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929347</v>
      </c>
      <c r="G22" s="366">
        <f t="shared" si="0"/>
        <v>0</v>
      </c>
      <c r="H22" s="367">
        <f t="shared" si="0"/>
        <v>0</v>
      </c>
      <c r="I22" s="367">
        <f t="shared" si="0"/>
        <v>0</v>
      </c>
      <c r="J22" s="368">
        <f t="shared" si="0"/>
        <v>929347</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-594</v>
      </c>
      <c r="G25" s="381">
        <f t="shared" ref="G25" si="2">+G26+G30+G31+G32+G33</f>
        <v>0</v>
      </c>
      <c r="H25" s="382">
        <f>+H26+H30+H31+H32+H33</f>
        <v>0</v>
      </c>
      <c r="I25" s="382">
        <f>+I26+I30+I31+I32+I33</f>
        <v>0</v>
      </c>
      <c r="J25" s="383">
        <f>+J26+J30+J31+J32+J33</f>
        <v>-594</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-594</v>
      </c>
      <c r="G32" s="414">
        <f>[4]OTCHET!G112+[4]OTCHET!G121+[4]OTCHET!G137+[4]OTCHET!G138</f>
        <v>0</v>
      </c>
      <c r="H32" s="415">
        <f>[4]OTCHET!H112+[4]OTCHET!H121+[4]OTCHET!H137+[4]OTCHET!H138</f>
        <v>0</v>
      </c>
      <c r="I32" s="415">
        <f>[4]OTCHET!I112+[4]OTCHET!I121+[4]OTCHET!I137+[4]OTCHET!I138</f>
        <v>0</v>
      </c>
      <c r="J32" s="416">
        <f>[4]OTCHET!J112+[4]OTCHET!J121+[4]OTCHET!J137+[4]OTCHET!J138</f>
        <v>-594</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929941</v>
      </c>
      <c r="G37" s="437">
        <f>[4]OTCHET!G142+[4]OTCHET!G151+[4]OTCHET!G160</f>
        <v>0</v>
      </c>
      <c r="H37" s="438">
        <f>[4]OTCHET!H142+[4]OTCHET!H151+[4]OTCHET!H160</f>
        <v>0</v>
      </c>
      <c r="I37" s="438">
        <f>[4]OTCHET!I142+[4]OTCHET!I151+[4]OTCHET!I160</f>
        <v>0</v>
      </c>
      <c r="J37" s="439">
        <f>[4]OTCHET!J142+[4]OTCHET!J151+[4]OTCHET!J160</f>
        <v>929941</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367055</v>
      </c>
      <c r="G38" s="442">
        <f t="shared" si="4"/>
        <v>0</v>
      </c>
      <c r="H38" s="443">
        <f t="shared" si="4"/>
        <v>0</v>
      </c>
      <c r="I38" s="443">
        <f t="shared" si="4"/>
        <v>0</v>
      </c>
      <c r="J38" s="444">
        <f t="shared" si="4"/>
        <v>367055</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164444</v>
      </c>
      <c r="G39" s="448">
        <f t="shared" si="5"/>
        <v>0</v>
      </c>
      <c r="H39" s="449">
        <f t="shared" si="5"/>
        <v>0</v>
      </c>
      <c r="I39" s="449">
        <f t="shared" si="5"/>
        <v>0</v>
      </c>
      <c r="J39" s="450">
        <f t="shared" si="5"/>
        <v>164444</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160441</v>
      </c>
      <c r="G41" s="462">
        <f>[4]OTCHET!G190</f>
        <v>0</v>
      </c>
      <c r="H41" s="463">
        <f>[4]OTCHET!H190</f>
        <v>0</v>
      </c>
      <c r="I41" s="463">
        <f>[4]OTCHET!I190</f>
        <v>0</v>
      </c>
      <c r="J41" s="464">
        <f>[4]OTCHET!J190</f>
        <v>160441</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4003</v>
      </c>
      <c r="G42" s="469">
        <f>+[4]OTCHET!G196+[4]OTCHET!G204</f>
        <v>0</v>
      </c>
      <c r="H42" s="470">
        <f>+[4]OTCHET!H196+[4]OTCHET!H204</f>
        <v>0</v>
      </c>
      <c r="I42" s="470">
        <f>+[4]OTCHET!I196+[4]OTCHET!I204</f>
        <v>0</v>
      </c>
      <c r="J42" s="471">
        <f>+[4]OTCHET!J196+[4]OTCHET!J204</f>
        <v>4003</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77915</v>
      </c>
      <c r="G43" s="475">
        <f>+[4]OTCHET!G205+[4]OTCHET!G223+[4]OTCHET!G271</f>
        <v>0</v>
      </c>
      <c r="H43" s="476">
        <f>+[4]OTCHET!H205+[4]OTCHET!H223+[4]OTCHET!H271</f>
        <v>0</v>
      </c>
      <c r="I43" s="476">
        <f>+[4]OTCHET!I205+[4]OTCHET!I223+[4]OTCHET!I271</f>
        <v>0</v>
      </c>
      <c r="J43" s="477">
        <f>+[4]OTCHET!J205+[4]OTCHET!J223+[4]OTCHET!J271</f>
        <v>77915</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124696</v>
      </c>
      <c r="G46" s="475">
        <f>+[4]OTCHET!G255+[4]OTCHET!G256+[4]OTCHET!G257+[4]OTCHET!G258</f>
        <v>0</v>
      </c>
      <c r="H46" s="476">
        <f>+[4]OTCHET!H255+[4]OTCHET!H256+[4]OTCHET!H257+[4]OTCHET!H258</f>
        <v>0</v>
      </c>
      <c r="I46" s="476">
        <f>+[4]OTCHET!I255+[4]OTCHET!I256+[4]OTCHET!I257+[4]OTCHET!I258</f>
        <v>0</v>
      </c>
      <c r="J46" s="477">
        <f>+[4]OTCHET!J255+[4]OTCHET!J256+[4]OTCHET!J257+[4]OTCHET!J258</f>
        <v>124696</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159059</v>
      </c>
      <c r="G56" s="508">
        <f t="shared" si="6"/>
        <v>0</v>
      </c>
      <c r="H56" s="509">
        <f t="shared" si="6"/>
        <v>0</v>
      </c>
      <c r="I56" s="510">
        <f t="shared" si="6"/>
        <v>0</v>
      </c>
      <c r="J56" s="511">
        <f t="shared" si="6"/>
        <v>159059</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159059</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159059</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721351</v>
      </c>
      <c r="G64" s="542">
        <f t="shared" si="7"/>
        <v>0</v>
      </c>
      <c r="H64" s="543">
        <f t="shared" si="7"/>
        <v>0</v>
      </c>
      <c r="I64" s="543">
        <f t="shared" si="7"/>
        <v>0</v>
      </c>
      <c r="J64" s="544">
        <f t="shared" si="7"/>
        <v>721351</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-721351</v>
      </c>
      <c r="G66" s="551">
        <f t="shared" ref="G66" si="9">SUM(+G68+G76+G77+G84+G85+G86+G89+G90+G91+G92+G93+G94+G95)</f>
        <v>0</v>
      </c>
      <c r="H66" s="552">
        <f>SUM(+H68+H76+H77+H84+H85+H86+H89+H90+H91+H92+H93+H94+H95)</f>
        <v>0</v>
      </c>
      <c r="I66" s="552">
        <f>SUM(+I68+I76+I77+I84+I85+I86+I89+I90+I91+I92+I93+I94+I95)</f>
        <v>0</v>
      </c>
      <c r="J66" s="553">
        <f>SUM(+J68+J76+J77+J84+J85+J86+J89+J90+J91+J92+J93+J94+J95)</f>
        <v>-721351</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-721351</v>
      </c>
      <c r="G86" s="521">
        <f t="shared" ref="G86" si="15">+G87+G88</f>
        <v>0</v>
      </c>
      <c r="H86" s="522">
        <f>+H87+H88</f>
        <v>0</v>
      </c>
      <c r="I86" s="522">
        <f>+I87+I88</f>
        <v>0</v>
      </c>
      <c r="J86" s="523">
        <f>+J87+J88</f>
        <v>-721351</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-721351</v>
      </c>
      <c r="G88" s="437">
        <f>+[4]OTCHET!G521+[4]OTCHET!G524+[4]OTCHET!G544</f>
        <v>0</v>
      </c>
      <c r="H88" s="438">
        <f>+[4]OTCHET!H521+[4]OTCHET!H524+[4]OTCHET!H544</f>
        <v>0</v>
      </c>
      <c r="I88" s="438">
        <f>+[4]OTCHET!I521+[4]OTCHET!I524+[4]OTCHET!I544</f>
        <v>0</v>
      </c>
      <c r="J88" s="439">
        <f>+[4]OTCHET!J521+[4]OTCHET!J524+[4]OTCHET!J544</f>
        <v>-721351</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v>
      </c>
      <c r="H107" s="580" t="str">
        <f>+[4]OTCHET!F605</f>
        <v>654-420</v>
      </c>
      <c r="I107" s="581"/>
      <c r="J107" s="582">
        <f>+[4]OTCHET!B605</f>
        <v>44715</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44712</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87207</v>
      </c>
      <c r="G38" s="166">
        <f t="shared" si="4"/>
        <v>0</v>
      </c>
      <c r="H38" s="167">
        <f t="shared" si="4"/>
        <v>0</v>
      </c>
      <c r="I38" s="167">
        <f t="shared" si="4"/>
        <v>0</v>
      </c>
      <c r="J38" s="168">
        <f t="shared" si="4"/>
        <v>87207</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34110</v>
      </c>
      <c r="G39" s="172">
        <f t="shared" si="5"/>
        <v>0</v>
      </c>
      <c r="H39" s="173">
        <f t="shared" si="5"/>
        <v>0</v>
      </c>
      <c r="I39" s="173">
        <f t="shared" si="5"/>
        <v>0</v>
      </c>
      <c r="J39" s="174">
        <f t="shared" si="5"/>
        <v>34110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15766</v>
      </c>
      <c r="G40" s="45">
        <f>[5]OTCHET!G187</f>
        <v>0</v>
      </c>
      <c r="H40" s="39">
        <f>[5]OTCHET!H187</f>
        <v>0</v>
      </c>
      <c r="I40" s="39">
        <f>[5]OTCHET!I187</f>
        <v>0</v>
      </c>
      <c r="J40" s="40">
        <f>[5]OTCHET!J187</f>
        <v>15766</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16174</v>
      </c>
      <c r="G41" s="46">
        <f>[5]OTCHET!G190</f>
        <v>0</v>
      </c>
      <c r="H41" s="41">
        <f>[5]OTCHET!H190</f>
        <v>0</v>
      </c>
      <c r="I41" s="41">
        <f>[5]OTCHET!I190</f>
        <v>0</v>
      </c>
      <c r="J41" s="42">
        <f>[5]OTCHET!J190</f>
        <v>16174</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2170</v>
      </c>
      <c r="G42" s="47">
        <f>+[5]OTCHET!G196+[5]OTCHET!G204</f>
        <v>0</v>
      </c>
      <c r="H42" s="43">
        <f>+[5]OTCHET!H196+[5]OTCHET!H204</f>
        <v>0</v>
      </c>
      <c r="I42" s="43">
        <f>+[5]OTCHET!I196+[5]OTCHET!I204</f>
        <v>0</v>
      </c>
      <c r="J42" s="44">
        <f>+[5]OTCHET!J196+[5]OTCHET!J204</f>
        <v>2170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297</v>
      </c>
      <c r="G43" s="187">
        <f>+[5]OTCHET!G205+[5]OTCHET!G223+[5]OTCHET!G271</f>
        <v>0</v>
      </c>
      <c r="H43" s="188">
        <f>+[5]OTCHET!H205+[5]OTCHET!H223+[5]OTCHET!H271</f>
        <v>0</v>
      </c>
      <c r="I43" s="188">
        <f>+[5]OTCHET!I205+[5]OTCHET!I223+[5]OTCHET!I271</f>
        <v>0</v>
      </c>
      <c r="J43" s="189">
        <f>+[5]OTCHET!J205+[5]OTCHET!J223+[5]OTCHET!J271</f>
        <v>297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52800</v>
      </c>
      <c r="G46" s="187">
        <f>+[5]OTCHET!G255+[5]OTCHET!G256+[5]OTCHET!G257+[5]OTCHET!G258</f>
        <v>0</v>
      </c>
      <c r="H46" s="188">
        <f>+[5]OTCHET!H255+[5]OTCHET!H256+[5]OTCHET!H257+[5]OTCHET!H258</f>
        <v>0</v>
      </c>
      <c r="I46" s="188">
        <f>+[5]OTCHET!I255+[5]OTCHET!I256+[5]OTCHET!I257+[5]OTCHET!I258</f>
        <v>0</v>
      </c>
      <c r="J46" s="189">
        <f>+[5]OTCHET!J255+[5]OTCHET!J256+[5]OTCHET!J257+[5]OTCHET!J258</f>
        <v>52800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52800</v>
      </c>
      <c r="G47" s="193">
        <f>+[5]OTCHET!G256</f>
        <v>0</v>
      </c>
      <c r="H47" s="194">
        <f>+[5]OTCHET!H256</f>
        <v>0</v>
      </c>
      <c r="I47" s="19">
        <f>+[5]OTCHET!I256</f>
        <v>0</v>
      </c>
      <c r="J47" s="195">
        <f>+[5]OTCHET!J256</f>
        <v>52800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120167</v>
      </c>
      <c r="G56" s="220">
        <f t="shared" si="6"/>
        <v>0</v>
      </c>
      <c r="H56" s="221">
        <f t="shared" si="6"/>
        <v>0</v>
      </c>
      <c r="I56" s="21">
        <f t="shared" si="6"/>
        <v>0</v>
      </c>
      <c r="J56" s="222">
        <f t="shared" si="6"/>
        <v>120167</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120167</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120167</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32960</v>
      </c>
      <c r="G64" s="253">
        <f t="shared" si="7"/>
        <v>0</v>
      </c>
      <c r="H64" s="254">
        <f t="shared" si="7"/>
        <v>0</v>
      </c>
      <c r="I64" s="254">
        <f t="shared" si="7"/>
        <v>0</v>
      </c>
      <c r="J64" s="255">
        <f t="shared" si="7"/>
        <v>32960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-32960</v>
      </c>
      <c r="G66" s="262">
        <f t="shared" ref="G66" si="9">SUM(+G68+G76+G77+G84+G85+G86+G89+G90+G91+G92+G93+G94+G95)</f>
        <v>0</v>
      </c>
      <c r="H66" s="263">
        <f>SUM(+H68+H76+H77+H84+H85+H86+H89+H90+H91+H92+H93+H94+H95)</f>
        <v>0</v>
      </c>
      <c r="I66" s="263">
        <f>SUM(+I68+I76+I77+I84+I85+I86+I89+I90+I91+I92+I93+I94+I95)</f>
        <v>0</v>
      </c>
      <c r="J66" s="264">
        <f>SUM(+J68+J76+J77+J84+J85+J86+J89+J90+J91+J92+J93+J94+J95)</f>
        <v>-32960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-32960</v>
      </c>
      <c r="G86" s="232">
        <f t="shared" ref="G86" si="15">+G87+G88</f>
        <v>0</v>
      </c>
      <c r="H86" s="233">
        <f>+H87+H88</f>
        <v>0</v>
      </c>
      <c r="I86" s="233">
        <f>+I87+I88</f>
        <v>0</v>
      </c>
      <c r="J86" s="234">
        <f>+J87+J88</f>
        <v>-32960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-32960</v>
      </c>
      <c r="G88" s="284">
        <f>+[5]OTCHET!G521+[5]OTCHET!G524+[5]OTCHET!G544</f>
        <v>0</v>
      </c>
      <c r="H88" s="285">
        <f>+[5]OTCHET!H521+[5]OTCHET!H524+[5]OTCHET!H544</f>
        <v>0</v>
      </c>
      <c r="I88" s="285">
        <f>+[5]OTCHET!I521+[5]OTCHET!I524+[5]OTCHET!I544</f>
        <v>0</v>
      </c>
      <c r="J88" s="286">
        <f>+[5]OTCHET!J521+[5]OTCHET!J524+[5]OTCHET!J544</f>
        <v>-32960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44715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44712</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65304</v>
      </c>
      <c r="G22" s="88">
        <f t="shared" si="0"/>
        <v>0</v>
      </c>
      <c r="H22" s="89">
        <f t="shared" si="0"/>
        <v>0</v>
      </c>
      <c r="I22" s="89">
        <f t="shared" si="0"/>
        <v>0</v>
      </c>
      <c r="J22" s="90">
        <f t="shared" si="0"/>
        <v>65304</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65304</v>
      </c>
      <c r="G37" s="159">
        <f>[6]OTCHET!G142+[6]OTCHET!G151+[6]OTCHET!G160</f>
        <v>0</v>
      </c>
      <c r="H37" s="160">
        <f>[6]OTCHET!H142+[6]OTCHET!H151+[6]OTCHET!H160</f>
        <v>0</v>
      </c>
      <c r="I37" s="160">
        <f>[6]OTCHET!I142+[6]OTCHET!I151+[6]OTCHET!I160</f>
        <v>0</v>
      </c>
      <c r="J37" s="161">
        <f>[6]OTCHET!J142+[6]OTCHET!J151+[6]OTCHET!J160</f>
        <v>65304</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73249</v>
      </c>
      <c r="G38" s="166">
        <f t="shared" si="4"/>
        <v>0</v>
      </c>
      <c r="H38" s="167">
        <f t="shared" si="4"/>
        <v>0</v>
      </c>
      <c r="I38" s="167">
        <f t="shared" si="4"/>
        <v>0</v>
      </c>
      <c r="J38" s="168">
        <f t="shared" si="4"/>
        <v>73249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10614</v>
      </c>
      <c r="G39" s="172">
        <f t="shared" si="5"/>
        <v>0</v>
      </c>
      <c r="H39" s="173">
        <f t="shared" si="5"/>
        <v>0</v>
      </c>
      <c r="I39" s="173">
        <f t="shared" si="5"/>
        <v>0</v>
      </c>
      <c r="J39" s="174">
        <f t="shared" si="5"/>
        <v>10614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8687</v>
      </c>
      <c r="G40" s="45">
        <f>[6]OTCHET!G187</f>
        <v>0</v>
      </c>
      <c r="H40" s="39">
        <f>[6]OTCHET!H187</f>
        <v>0</v>
      </c>
      <c r="I40" s="39">
        <f>[6]OTCHET!I187</f>
        <v>0</v>
      </c>
      <c r="J40" s="40">
        <f>[6]OTCHET!J187</f>
        <v>8687</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1927</v>
      </c>
      <c r="G42" s="47">
        <f>+[6]OTCHET!G196+[6]OTCHET!G204</f>
        <v>0</v>
      </c>
      <c r="H42" s="43">
        <f>+[6]OTCHET!H196+[6]OTCHET!H204</f>
        <v>0</v>
      </c>
      <c r="I42" s="43">
        <f>+[6]OTCHET!I196+[6]OTCHET!I204</f>
        <v>0</v>
      </c>
      <c r="J42" s="44">
        <f>+[6]OTCHET!J196+[6]OTCHET!J204</f>
        <v>1927</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62635</v>
      </c>
      <c r="G43" s="187">
        <f>+[6]OTCHET!G205+[6]OTCHET!G223+[6]OTCHET!G271</f>
        <v>0</v>
      </c>
      <c r="H43" s="188">
        <f>+[6]OTCHET!H205+[6]OTCHET!H223+[6]OTCHET!H271</f>
        <v>0</v>
      </c>
      <c r="I43" s="188">
        <f>+[6]OTCHET!I205+[6]OTCHET!I223+[6]OTCHET!I271</f>
        <v>0</v>
      </c>
      <c r="J43" s="189">
        <f>+[6]OTCHET!J205+[6]OTCHET!J223+[6]OTCHET!J271</f>
        <v>62635</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-2189</v>
      </c>
      <c r="G56" s="220">
        <f t="shared" si="6"/>
        <v>0</v>
      </c>
      <c r="H56" s="221">
        <f t="shared" si="6"/>
        <v>0</v>
      </c>
      <c r="I56" s="21">
        <f t="shared" si="6"/>
        <v>0</v>
      </c>
      <c r="J56" s="222">
        <f t="shared" si="6"/>
        <v>-2189</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-2189</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-2189</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-10134</v>
      </c>
      <c r="G64" s="253">
        <f t="shared" si="7"/>
        <v>0</v>
      </c>
      <c r="H64" s="254">
        <f t="shared" si="7"/>
        <v>0</v>
      </c>
      <c r="I64" s="254">
        <f t="shared" si="7"/>
        <v>0</v>
      </c>
      <c r="J64" s="255">
        <f t="shared" si="7"/>
        <v>-10134</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10134</v>
      </c>
      <c r="G66" s="262">
        <f t="shared" ref="G66" si="9">SUM(+G68+G76+G77+G84+G85+G86+G89+G90+G91+G92+G93+G94+G95)</f>
        <v>0</v>
      </c>
      <c r="H66" s="263">
        <f>SUM(+H68+H76+H77+H84+H85+H86+H89+H90+H91+H92+H93+H94+H95)</f>
        <v>0</v>
      </c>
      <c r="I66" s="263">
        <f>SUM(+I68+I76+I77+I84+I85+I86+I89+I90+I91+I92+I93+I94+I95)</f>
        <v>0</v>
      </c>
      <c r="J66" s="264">
        <f>SUM(+J68+J76+J77+J84+J85+J86+J89+J90+J91+J92+J93+J94+J95)</f>
        <v>10134</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5740</v>
      </c>
      <c r="G86" s="232">
        <f t="shared" ref="G86" si="15">+G87+G88</f>
        <v>0</v>
      </c>
      <c r="H86" s="233">
        <f>+H87+H88</f>
        <v>0</v>
      </c>
      <c r="I86" s="233">
        <f>+I87+I88</f>
        <v>0</v>
      </c>
      <c r="J86" s="234">
        <f>+J87+J88</f>
        <v>5740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5740</v>
      </c>
      <c r="G88" s="284">
        <f>+[6]OTCHET!G521+[6]OTCHET!G524+[6]OTCHET!G544</f>
        <v>0</v>
      </c>
      <c r="H88" s="285">
        <f>+[6]OTCHET!H521+[6]OTCHET!H524+[6]OTCHET!H544</f>
        <v>0</v>
      </c>
      <c r="I88" s="285">
        <f>+[6]OTCHET!I521+[6]OTCHET!I524+[6]OTCHET!I544</f>
        <v>0</v>
      </c>
      <c r="J88" s="286">
        <f>+[6]OTCHET!J521+[6]OTCHET!J524+[6]OTCHET!J544</f>
        <v>5740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4394</v>
      </c>
      <c r="G89" s="224">
        <f>[6]OTCHET!G531</f>
        <v>0</v>
      </c>
      <c r="H89" s="225">
        <f>[6]OTCHET!H531</f>
        <v>0</v>
      </c>
      <c r="I89" s="225">
        <f>[6]OTCHET!I531</f>
        <v>0</v>
      </c>
      <c r="J89" s="226">
        <f>[6]OTCHET!J531</f>
        <v>4394</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44715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2025-03-05T07:36:33Z</dcterms:modified>
</cp:coreProperties>
</file>