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E3C4DCD0-FCEA-4B2D-A371-1F6502DC08E7}"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F95" i="10" s="1"/>
  <c r="I95" i="10"/>
  <c r="H95" i="10"/>
  <c r="G95" i="10"/>
  <c r="E95" i="10"/>
  <c r="J94" i="10"/>
  <c r="I94" i="10"/>
  <c r="H94" i="10"/>
  <c r="G94" i="10"/>
  <c r="F94" i="10" s="1"/>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J86" i="10" s="1"/>
  <c r="I87" i="10"/>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E56" i="10" s="1"/>
  <c r="J57" i="10"/>
  <c r="I57" i="10"/>
  <c r="H57" i="10"/>
  <c r="G57" i="10"/>
  <c r="E57" i="10"/>
  <c r="J55" i="10"/>
  <c r="I55" i="10"/>
  <c r="H55" i="10"/>
  <c r="G55" i="10"/>
  <c r="E55" i="10"/>
  <c r="J54" i="10"/>
  <c r="I54" i="10"/>
  <c r="H54" i="10"/>
  <c r="G54" i="10"/>
  <c r="E54" i="10"/>
  <c r="J53" i="10"/>
  <c r="F53" i="10" s="1"/>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F45" i="10" s="1"/>
  <c r="I45" i="10"/>
  <c r="H45" i="10"/>
  <c r="G45" i="10"/>
  <c r="E45" i="10"/>
  <c r="J44" i="10"/>
  <c r="I44" i="10"/>
  <c r="H44" i="10"/>
  <c r="G44" i="10"/>
  <c r="E44" i="10"/>
  <c r="J43" i="10"/>
  <c r="I43" i="10"/>
  <c r="H43" i="10"/>
  <c r="G43" i="10"/>
  <c r="E43" i="10"/>
  <c r="J42" i="10"/>
  <c r="I42" i="10"/>
  <c r="I39" i="10" s="1"/>
  <c r="H42" i="10"/>
  <c r="G42" i="10"/>
  <c r="E42" i="10"/>
  <c r="J41" i="10"/>
  <c r="I41" i="10"/>
  <c r="H41" i="10"/>
  <c r="G41" i="10"/>
  <c r="E41" i="10"/>
  <c r="J40" i="10"/>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F80" i="9" s="1"/>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F93" i="8" s="1"/>
  <c r="H93" i="8"/>
  <c r="G93" i="8"/>
  <c r="E93" i="8"/>
  <c r="J92" i="8"/>
  <c r="I92" i="8"/>
  <c r="H92" i="8"/>
  <c r="G92" i="8"/>
  <c r="E92" i="8"/>
  <c r="J91" i="8"/>
  <c r="I91" i="8"/>
  <c r="H91" i="8"/>
  <c r="G91" i="8"/>
  <c r="E91" i="8"/>
  <c r="J90" i="8"/>
  <c r="I90" i="8"/>
  <c r="H90" i="8"/>
  <c r="G90" i="8"/>
  <c r="E90" i="8"/>
  <c r="J89" i="8"/>
  <c r="I89" i="8"/>
  <c r="H89" i="8"/>
  <c r="G89" i="8"/>
  <c r="E89" i="8"/>
  <c r="J88" i="8"/>
  <c r="J86" i="8" s="1"/>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F76" i="8" s="1"/>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G68" i="8" s="1"/>
  <c r="E70" i="8"/>
  <c r="J69" i="8"/>
  <c r="I69" i="8"/>
  <c r="H69" i="8"/>
  <c r="G69" i="8"/>
  <c r="E69" i="8"/>
  <c r="J63" i="8"/>
  <c r="I63" i="8"/>
  <c r="H63" i="8"/>
  <c r="G63" i="8"/>
  <c r="E63" i="8"/>
  <c r="J62" i="8"/>
  <c r="I62" i="8"/>
  <c r="H62" i="8"/>
  <c r="G62" i="8"/>
  <c r="E62" i="8"/>
  <c r="J60" i="8"/>
  <c r="I60" i="8"/>
  <c r="F60" i="8" s="1"/>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J39" i="8" s="1"/>
  <c r="J38" i="8" s="1"/>
  <c r="I40" i="8"/>
  <c r="H40" i="8"/>
  <c r="F40" i="8" s="1"/>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F40" i="7" s="1"/>
  <c r="G40" i="7"/>
  <c r="E40" i="7"/>
  <c r="J37" i="7"/>
  <c r="I37" i="7"/>
  <c r="H37" i="7"/>
  <c r="G37" i="7"/>
  <c r="E37" i="7"/>
  <c r="J36" i="7"/>
  <c r="F36" i="7" s="1"/>
  <c r="I36" i="7"/>
  <c r="H36" i="7"/>
  <c r="G36" i="7"/>
  <c r="E36" i="7"/>
  <c r="J33" i="7"/>
  <c r="I33" i="7"/>
  <c r="H33" i="7"/>
  <c r="G33" i="7"/>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J63"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I86" i="10"/>
  <c r="E86" i="10"/>
  <c r="F82" i="10"/>
  <c r="F81" i="10"/>
  <c r="F80" i="10"/>
  <c r="F74" i="10"/>
  <c r="F67" i="10"/>
  <c r="F61" i="10"/>
  <c r="G56" i="10"/>
  <c r="F46" i="10"/>
  <c r="F43" i="10"/>
  <c r="J39" i="10"/>
  <c r="F37" i="10"/>
  <c r="F35" i="10"/>
  <c r="F34" i="10"/>
  <c r="F24" i="10"/>
  <c r="B8" i="10"/>
  <c r="F94" i="9"/>
  <c r="H86" i="9"/>
  <c r="F85" i="9"/>
  <c r="F82" i="9"/>
  <c r="F81" i="9"/>
  <c r="F73" i="9"/>
  <c r="F72" i="9"/>
  <c r="F67" i="9"/>
  <c r="F61" i="9"/>
  <c r="G56" i="9"/>
  <c r="E56" i="9"/>
  <c r="I39" i="9"/>
  <c r="G39" i="9"/>
  <c r="F35" i="9"/>
  <c r="F34" i="9"/>
  <c r="F32" i="9"/>
  <c r="F24" i="9"/>
  <c r="B8" i="9"/>
  <c r="F94" i="8"/>
  <c r="E86" i="8"/>
  <c r="F81" i="8"/>
  <c r="F67" i="8"/>
  <c r="F61" i="8"/>
  <c r="H56" i="8"/>
  <c r="F52" i="8"/>
  <c r="I39" i="8"/>
  <c r="F35" i="8"/>
  <c r="F34" i="8"/>
  <c r="F24" i="8"/>
  <c r="B8" i="8"/>
  <c r="E86" i="7"/>
  <c r="F81" i="7"/>
  <c r="J77" i="7"/>
  <c r="F67" i="7"/>
  <c r="F62" i="7"/>
  <c r="F61" i="7"/>
  <c r="F52" i="7"/>
  <c r="F49" i="7"/>
  <c r="F44" i="7"/>
  <c r="G39" i="7"/>
  <c r="J39" i="7"/>
  <c r="F35" i="7"/>
  <c r="F34" i="7"/>
  <c r="F33" i="7"/>
  <c r="F24" i="7"/>
  <c r="B8" i="7"/>
  <c r="F93" i="7" l="1"/>
  <c r="I38" i="10"/>
  <c r="F46" i="7"/>
  <c r="F79" i="7"/>
  <c r="E25" i="8"/>
  <c r="F29" i="8"/>
  <c r="F37" i="8"/>
  <c r="F63" i="8"/>
  <c r="F80" i="8"/>
  <c r="F30" i="9"/>
  <c r="G38" i="9"/>
  <c r="F48" i="9"/>
  <c r="F69" i="9"/>
  <c r="F40" i="10"/>
  <c r="F39" i="10" s="1"/>
  <c r="F38" i="10" s="1"/>
  <c r="G77" i="10"/>
  <c r="E68" i="10"/>
  <c r="E66" i="10" s="1"/>
  <c r="H86" i="7"/>
  <c r="J77" i="8"/>
  <c r="J86" i="9"/>
  <c r="E25" i="10"/>
  <c r="H68" i="10"/>
  <c r="F72" i="10"/>
  <c r="I38" i="9"/>
  <c r="E56" i="7"/>
  <c r="G56" i="7"/>
  <c r="F72" i="7"/>
  <c r="F85" i="7"/>
  <c r="I86" i="7"/>
  <c r="F89" i="7"/>
  <c r="F31" i="8"/>
  <c r="F44" i="8"/>
  <c r="F73" i="8"/>
  <c r="F63" i="9"/>
  <c r="F89" i="9"/>
  <c r="F26" i="10"/>
  <c r="F48" i="10"/>
  <c r="I56" i="10"/>
  <c r="F63" i="10"/>
  <c r="F30" i="10"/>
  <c r="F25" i="10" s="1"/>
  <c r="G68" i="7"/>
  <c r="J86" i="7"/>
  <c r="F94" i="7"/>
  <c r="I25" i="8"/>
  <c r="I22" i="8" s="1"/>
  <c r="F47" i="8"/>
  <c r="F58" i="8"/>
  <c r="F62" i="8"/>
  <c r="F37" i="9"/>
  <c r="F96" i="9"/>
  <c r="F29" i="7"/>
  <c r="E22" i="7"/>
  <c r="G25" i="7"/>
  <c r="G22" i="7" s="1"/>
  <c r="F48" i="7"/>
  <c r="H77" i="7"/>
  <c r="F91" i="7"/>
  <c r="F36" i="8"/>
  <c r="F44" i="9"/>
  <c r="F52" i="9"/>
  <c r="E68" i="9"/>
  <c r="F93" i="9"/>
  <c r="E39" i="10"/>
  <c r="E38" i="10" s="1"/>
  <c r="F52" i="10"/>
  <c r="H39" i="7"/>
  <c r="H38" i="7" s="1"/>
  <c r="H64" i="7" s="1"/>
  <c r="H56" i="7"/>
  <c r="F59" i="7"/>
  <c r="F63" i="7"/>
  <c r="I68" i="7"/>
  <c r="F80" i="7"/>
  <c r="F88" i="7"/>
  <c r="F33" i="8"/>
  <c r="E39" i="8"/>
  <c r="E38" i="8" s="1"/>
  <c r="E64" i="8" s="1"/>
  <c r="E68" i="8"/>
  <c r="F72" i="8"/>
  <c r="F85" i="8"/>
  <c r="I86" i="8"/>
  <c r="F89" i="8"/>
  <c r="F26" i="9"/>
  <c r="F41" i="9"/>
  <c r="J39" i="9"/>
  <c r="J38" i="9" s="1"/>
  <c r="F47" i="9"/>
  <c r="F49" i="9"/>
  <c r="F76" i="9"/>
  <c r="E86" i="9"/>
  <c r="F90" i="9"/>
  <c r="F33" i="10"/>
  <c r="F41" i="10"/>
  <c r="F49" i="10"/>
  <c r="F76" i="10"/>
  <c r="F90" i="10"/>
  <c r="F23" i="7"/>
  <c r="H25" i="7"/>
  <c r="H22" i="7" s="1"/>
  <c r="H68" i="7"/>
  <c r="H66" i="7" s="1"/>
  <c r="F83" i="7"/>
  <c r="J25" i="8"/>
  <c r="H39" i="8"/>
  <c r="H38" i="8" s="1"/>
  <c r="F43" i="8"/>
  <c r="F51" i="8"/>
  <c r="F54" i="8"/>
  <c r="H68" i="8"/>
  <c r="F79" i="8"/>
  <c r="F83" i="8"/>
  <c r="I25" i="9"/>
  <c r="I22" i="9" s="1"/>
  <c r="F31" i="9"/>
  <c r="H39" i="9"/>
  <c r="H38" i="9" s="1"/>
  <c r="F46" i="9"/>
  <c r="H56" i="9"/>
  <c r="F70" i="9"/>
  <c r="I77" i="9"/>
  <c r="I86" i="9"/>
  <c r="F23" i="10"/>
  <c r="I25" i="10"/>
  <c r="I22" i="10" s="1"/>
  <c r="I64" i="10" s="1"/>
  <c r="H39" i="10"/>
  <c r="H38" i="10" s="1"/>
  <c r="J56" i="10"/>
  <c r="F71" i="10"/>
  <c r="F78" i="10"/>
  <c r="F85" i="10"/>
  <c r="F89" i="10"/>
  <c r="F31" i="7"/>
  <c r="F37" i="7"/>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F78" i="7"/>
  <c r="F87" i="7"/>
  <c r="F86" i="7" s="1"/>
  <c r="F90" i="7"/>
  <c r="F27" i="8"/>
  <c r="F30" i="8"/>
  <c r="G56" i="8"/>
  <c r="J56" i="8"/>
  <c r="J68" i="8"/>
  <c r="F74" i="8"/>
  <c r="F75" i="8"/>
  <c r="F78" i="8"/>
  <c r="H86" i="8"/>
  <c r="F28" i="9"/>
  <c r="F33" i="9"/>
  <c r="F42" i="9"/>
  <c r="J56" i="9"/>
  <c r="E77" i="9"/>
  <c r="E66" i="9" s="1"/>
  <c r="F84" i="9"/>
  <c r="F95" i="9"/>
  <c r="J25" i="10"/>
  <c r="J22" i="10" s="1"/>
  <c r="H25" i="10"/>
  <c r="H22" i="10" s="1"/>
  <c r="F36" i="10"/>
  <c r="F42" i="10"/>
  <c r="F54" i="10"/>
  <c r="F58" i="10"/>
  <c r="F73" i="10"/>
  <c r="J77" i="10"/>
  <c r="F91"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I66" i="7" s="1"/>
  <c r="F92" i="7"/>
  <c r="F95" i="7"/>
  <c r="G39" i="8"/>
  <c r="G38" i="8" s="1"/>
  <c r="F59" i="8"/>
  <c r="F70" i="8"/>
  <c r="I77" i="8"/>
  <c r="F95" i="8"/>
  <c r="E25" i="9"/>
  <c r="E22" i="9" s="1"/>
  <c r="F54" i="9"/>
  <c r="F58" i="9"/>
  <c r="H68" i="9"/>
  <c r="F91" i="9"/>
  <c r="F27" i="10"/>
  <c r="F44" i="10"/>
  <c r="F47" i="10"/>
  <c r="F50" i="10"/>
  <c r="F57" i="10"/>
  <c r="F62" i="10"/>
  <c r="F75" i="10"/>
  <c r="F79" i="10"/>
  <c r="F84" i="10"/>
  <c r="F88" i="10"/>
  <c r="J38" i="7"/>
  <c r="J64" i="7" s="1"/>
  <c r="G38" i="7"/>
  <c r="G64" i="7" s="1"/>
  <c r="F73" i="7"/>
  <c r="F84" i="7"/>
  <c r="F29" i="9"/>
  <c r="E38" i="9"/>
  <c r="F62" i="9"/>
  <c r="I68" i="9"/>
  <c r="F71" i="9"/>
  <c r="F83" i="9"/>
  <c r="E22" i="10"/>
  <c r="J38" i="10"/>
  <c r="F60" i="10"/>
  <c r="I68" i="10"/>
  <c r="F83" i="10"/>
  <c r="F87" i="10"/>
  <c r="F86" i="10" s="1"/>
  <c r="F93" i="10"/>
  <c r="G25" i="8"/>
  <c r="G22" i="8" s="1"/>
  <c r="F55" i="8"/>
  <c r="F84" i="8"/>
  <c r="F32" i="7"/>
  <c r="E39" i="7"/>
  <c r="E38" i="7" s="1"/>
  <c r="E64" i="7" s="1"/>
  <c r="F55" i="7"/>
  <c r="F75" i="7"/>
  <c r="E77" i="7"/>
  <c r="E66" i="7" s="1"/>
  <c r="E22" i="8"/>
  <c r="H25" i="8"/>
  <c r="H22" i="8" s="1"/>
  <c r="F32" i="8"/>
  <c r="F46" i="8"/>
  <c r="F49" i="8"/>
  <c r="F69" i="8"/>
  <c r="E77" i="8"/>
  <c r="E66" i="8" s="1"/>
  <c r="F88" i="8"/>
  <c r="F91" i="8"/>
  <c r="F40" i="9"/>
  <c r="F39" i="9" s="1"/>
  <c r="F50" i="9"/>
  <c r="F57" i="9"/>
  <c r="I56" i="9"/>
  <c r="I64" i="9" s="1"/>
  <c r="J68" i="9"/>
  <c r="F74" i="9"/>
  <c r="F87" i="9"/>
  <c r="F29" i="10"/>
  <c r="F32" i="10"/>
  <c r="H56" i="10"/>
  <c r="G68" i="10"/>
  <c r="E77" i="10"/>
  <c r="H86" i="10"/>
  <c r="F96" i="10"/>
  <c r="F69" i="10"/>
  <c r="H77" i="10"/>
  <c r="G86" i="10"/>
  <c r="G66" i="10" s="1"/>
  <c r="G25" i="10"/>
  <c r="G22" i="10" s="1"/>
  <c r="G39" i="10"/>
  <c r="G38" i="10" s="1"/>
  <c r="H77" i="9"/>
  <c r="G86" i="9"/>
  <c r="G25" i="9"/>
  <c r="G22" i="9" s="1"/>
  <c r="G64" i="9" s="1"/>
  <c r="G77" i="9"/>
  <c r="J22" i="8"/>
  <c r="J66" i="8"/>
  <c r="F26" i="8"/>
  <c r="F41" i="8"/>
  <c r="F57" i="8"/>
  <c r="G77" i="8"/>
  <c r="G86" i="8"/>
  <c r="G66" i="8" s="1"/>
  <c r="F23" i="8"/>
  <c r="F22" i="7"/>
  <c r="J66" i="7"/>
  <c r="F69" i="7"/>
  <c r="F26" i="7"/>
  <c r="F25" i="7" s="1"/>
  <c r="F41" i="7"/>
  <c r="F57" i="7"/>
  <c r="G77" i="7"/>
  <c r="F96" i="6"/>
  <c r="F90" i="6"/>
  <c r="J86" i="6"/>
  <c r="E86" i="6"/>
  <c r="F81" i="6"/>
  <c r="F76" i="6"/>
  <c r="G68" i="6"/>
  <c r="F67" i="6"/>
  <c r="F62" i="6"/>
  <c r="F61" i="6"/>
  <c r="H56" i="6"/>
  <c r="I56" i="6"/>
  <c r="F49" i="6"/>
  <c r="F45" i="6"/>
  <c r="F44" i="6"/>
  <c r="F41" i="6"/>
  <c r="J39" i="6"/>
  <c r="J38" i="6" s="1"/>
  <c r="E39" i="6"/>
  <c r="E38" i="6" s="1"/>
  <c r="F37" i="6"/>
  <c r="F35" i="6"/>
  <c r="F34" i="6"/>
  <c r="F30" i="6"/>
  <c r="F24" i="6"/>
  <c r="B8" i="6"/>
  <c r="I66" i="10" l="1"/>
  <c r="I105" i="10" s="1"/>
  <c r="H66" i="10"/>
  <c r="E64" i="10"/>
  <c r="E65" i="10" s="1"/>
  <c r="F25" i="9"/>
  <c r="F56" i="9"/>
  <c r="E64" i="9"/>
  <c r="E65" i="9" s="1"/>
  <c r="H66" i="9"/>
  <c r="F86" i="9"/>
  <c r="H64" i="8"/>
  <c r="F56" i="8"/>
  <c r="F39" i="8"/>
  <c r="F38" i="8" s="1"/>
  <c r="G64" i="8"/>
  <c r="F79" i="6"/>
  <c r="F68" i="10"/>
  <c r="F40" i="6"/>
  <c r="F75" i="6"/>
  <c r="G66" i="7"/>
  <c r="J66" i="10"/>
  <c r="F86" i="8"/>
  <c r="F22" i="9"/>
  <c r="F29" i="6"/>
  <c r="F48" i="6"/>
  <c r="F57" i="6"/>
  <c r="E68" i="6"/>
  <c r="F72" i="6"/>
  <c r="I64" i="7"/>
  <c r="I105" i="7" s="1"/>
  <c r="I66" i="8"/>
  <c r="I105" i="8" s="1"/>
  <c r="H25" i="6"/>
  <c r="F77" i="9"/>
  <c r="F66" i="9" s="1"/>
  <c r="F28" i="6"/>
  <c r="F47" i="6"/>
  <c r="F53" i="6"/>
  <c r="H68" i="6"/>
  <c r="F85" i="6"/>
  <c r="F89" i="6"/>
  <c r="F68" i="9"/>
  <c r="H64" i="10"/>
  <c r="H65" i="10" s="1"/>
  <c r="F77" i="8"/>
  <c r="F82" i="6"/>
  <c r="F23" i="6"/>
  <c r="F36" i="6"/>
  <c r="F33" i="6"/>
  <c r="G39" i="6"/>
  <c r="G38" i="6" s="1"/>
  <c r="F52" i="6"/>
  <c r="F63" i="6"/>
  <c r="F80" i="6"/>
  <c r="F94" i="6"/>
  <c r="F68" i="7"/>
  <c r="F54" i="6"/>
  <c r="F58" i="6"/>
  <c r="F73" i="6"/>
  <c r="F93" i="6"/>
  <c r="F25" i="8"/>
  <c r="F22" i="8" s="1"/>
  <c r="F64" i="8" s="1"/>
  <c r="F26" i="6"/>
  <c r="G25" i="6"/>
  <c r="G22" i="6" s="1"/>
  <c r="F32" i="6"/>
  <c r="I39" i="6"/>
  <c r="I38" i="6" s="1"/>
  <c r="F51" i="6"/>
  <c r="J56" i="6"/>
  <c r="F69" i="6"/>
  <c r="I68" i="6"/>
  <c r="F84" i="6"/>
  <c r="F88" i="6"/>
  <c r="F91" i="6"/>
  <c r="F56" i="10"/>
  <c r="F50" i="6"/>
  <c r="E56" i="6"/>
  <c r="F71" i="6"/>
  <c r="F83" i="6"/>
  <c r="F87" i="6"/>
  <c r="F86" i="6" s="1"/>
  <c r="J66" i="9"/>
  <c r="F68" i="8"/>
  <c r="F66" i="8" s="1"/>
  <c r="I66" i="9"/>
  <c r="I105" i="9" s="1"/>
  <c r="J64" i="9"/>
  <c r="H64" i="9"/>
  <c r="F77" i="10"/>
  <c r="F66" i="10" s="1"/>
  <c r="H66" i="8"/>
  <c r="J64" i="8"/>
  <c r="J105" i="8" s="1"/>
  <c r="F31" i="6"/>
  <c r="F43" i="6"/>
  <c r="F60" i="6"/>
  <c r="J68" i="6"/>
  <c r="F74" i="6"/>
  <c r="F78" i="6"/>
  <c r="H86" i="6"/>
  <c r="G66" i="9"/>
  <c r="G65" i="9" s="1"/>
  <c r="E105" i="10"/>
  <c r="F22" i="10"/>
  <c r="F27" i="6"/>
  <c r="I25" i="6"/>
  <c r="I22" i="6" s="1"/>
  <c r="H39" i="6"/>
  <c r="H38" i="6" s="1"/>
  <c r="F46" i="6"/>
  <c r="G56" i="6"/>
  <c r="H77" i="6"/>
  <c r="E77" i="6"/>
  <c r="I86" i="6"/>
  <c r="I66" i="6" s="1"/>
  <c r="F92" i="6"/>
  <c r="F95" i="6"/>
  <c r="E25" i="6"/>
  <c r="J25" i="6"/>
  <c r="J22" i="6" s="1"/>
  <c r="J64" i="6" s="1"/>
  <c r="F55" i="6"/>
  <c r="F70" i="6"/>
  <c r="I77" i="6"/>
  <c r="F56" i="7"/>
  <c r="J64" i="10"/>
  <c r="J65" i="10" s="1"/>
  <c r="F42" i="6"/>
  <c r="F39" i="6" s="1"/>
  <c r="F59" i="6"/>
  <c r="J77" i="6"/>
  <c r="F39" i="7"/>
  <c r="F38" i="7" s="1"/>
  <c r="F38" i="9"/>
  <c r="F64" i="9" s="1"/>
  <c r="F77" i="7"/>
  <c r="F66" i="7" s="1"/>
  <c r="G64" i="10"/>
  <c r="I65" i="10"/>
  <c r="E105" i="9"/>
  <c r="G65" i="8"/>
  <c r="G105" i="8"/>
  <c r="E65" i="8"/>
  <c r="E105" i="8"/>
  <c r="H65" i="7"/>
  <c r="H105" i="7"/>
  <c r="J65" i="7"/>
  <c r="J105" i="7"/>
  <c r="G65" i="7"/>
  <c r="G105" i="7"/>
  <c r="E65" i="7"/>
  <c r="E105" i="7"/>
  <c r="E22" i="6"/>
  <c r="E64" i="6" s="1"/>
  <c r="H22" i="6"/>
  <c r="H64" i="6" s="1"/>
  <c r="G86" i="6"/>
  <c r="G77" i="6"/>
  <c r="H105" i="10" l="1"/>
  <c r="I65" i="7"/>
  <c r="E66" i="6"/>
  <c r="F25" i="6"/>
  <c r="F22" i="6" s="1"/>
  <c r="J66" i="6"/>
  <c r="F77" i="6"/>
  <c r="G66" i="6"/>
  <c r="I65" i="9"/>
  <c r="F64" i="7"/>
  <c r="F65" i="7" s="1"/>
  <c r="B105" i="7" s="1"/>
  <c r="H66" i="6"/>
  <c r="H65" i="6" s="1"/>
  <c r="F68" i="6"/>
  <c r="I64" i="6"/>
  <c r="I105" i="6" s="1"/>
  <c r="I65" i="8"/>
  <c r="F56" i="6"/>
  <c r="F64" i="10"/>
  <c r="F65" i="10" s="1"/>
  <c r="G64" i="6"/>
  <c r="G65" i="6" s="1"/>
  <c r="F65" i="9"/>
  <c r="B105" i="9" s="1"/>
  <c r="F105" i="9"/>
  <c r="F38" i="6"/>
  <c r="I65" i="6"/>
  <c r="J65" i="8"/>
  <c r="G105" i="9"/>
  <c r="H65" i="9"/>
  <c r="H105" i="9"/>
  <c r="J65" i="9"/>
  <c r="J105" i="9"/>
  <c r="J105" i="10"/>
  <c r="H65" i="8"/>
  <c r="H105" i="8"/>
  <c r="G65" i="10"/>
  <c r="G105" i="10"/>
  <c r="F65" i="8"/>
  <c r="F105" i="8"/>
  <c r="J105" i="6"/>
  <c r="J65" i="6"/>
  <c r="E65" i="6"/>
  <c r="E105" i="6"/>
  <c r="F66"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F105" i="10" l="1"/>
  <c r="B65" i="9"/>
  <c r="F105" i="7"/>
  <c r="G105" i="6"/>
  <c r="H105" i="6"/>
  <c r="F64" i="6"/>
  <c r="F105" i="6" s="1"/>
  <c r="K64" i="6"/>
  <c r="K65" i="6" s="1"/>
  <c r="L66" i="7"/>
  <c r="K66" i="7"/>
  <c r="L64" i="7"/>
  <c r="K64" i="7"/>
  <c r="B105" i="10"/>
  <c r="B65" i="7"/>
  <c r="B65" i="8"/>
  <c r="B65" i="10"/>
  <c r="B105" i="8"/>
  <c r="F65" i="6"/>
  <c r="B65" i="6" s="1"/>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M65" i="10" l="1"/>
  <c r="K66" i="9"/>
  <c r="K65" i="9" s="1"/>
  <c r="M66" i="8"/>
  <c r="M65" i="8" s="1"/>
  <c r="K64" i="9"/>
  <c r="L66" i="8"/>
  <c r="L66" i="9"/>
  <c r="K64" i="10"/>
  <c r="K65" i="10" s="1"/>
  <c r="B105" i="6"/>
  <c r="L64" i="10"/>
  <c r="L65" i="10" s="1"/>
  <c r="L65" i="9"/>
  <c r="M64" i="9"/>
  <c r="M66" i="9"/>
  <c r="K65" i="8"/>
  <c r="L64" i="8"/>
  <c r="M65" i="9" l="1"/>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<sst xmlns="http://schemas.openxmlformats.org/spreadsheetml/2006/main" count="959" uniqueCount="175">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</sst>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06.2023/1722_B1_2023_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6.2023/1722_B1_2023_06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6.2023/1722_B1_2023_06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6.2023/1722_B1_2023_06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6.2023/1722_B1_2023_06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45107</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1652000</v>
          </cell>
          <cell r="G74">
            <v>671424</v>
          </cell>
          <cell r="H74">
            <v>0</v>
          </cell>
          <cell r="I74">
            <v>863457</v>
          </cell>
          <cell r="J74">
            <v>0</v>
          </cell>
        </row>
        <row r="77">
          <cell r="E77">
            <v>1542000</v>
          </cell>
          <cell r="G77">
            <v>608356</v>
          </cell>
          <cell r="I77">
            <v>849474</v>
          </cell>
        </row>
        <row r="78">
          <cell r="E78">
            <v>70000</v>
          </cell>
          <cell r="G78">
            <v>48587</v>
          </cell>
          <cell r="I78">
            <v>8767</v>
          </cell>
        </row>
        <row r="79">
          <cell r="E79">
            <v>40000</v>
          </cell>
          <cell r="G79">
            <v>14481</v>
          </cell>
          <cell r="I79">
            <v>5216</v>
          </cell>
        </row>
        <row r="90">
          <cell r="E90">
            <v>0</v>
          </cell>
          <cell r="G90">
            <v>0</v>
          </cell>
          <cell r="H90">
            <v>0</v>
          </cell>
          <cell r="I90">
            <v>0</v>
          </cell>
          <cell r="J90">
            <v>0</v>
          </cell>
        </row>
        <row r="94">
          <cell r="E94">
            <v>0</v>
          </cell>
          <cell r="G94">
            <v>0</v>
          </cell>
          <cell r="H94">
            <v>0</v>
          </cell>
          <cell r="I94">
            <v>0</v>
          </cell>
          <cell r="J94">
            <v>0</v>
          </cell>
        </row>
        <row r="106">
          <cell r="E106">
            <v>10000</v>
          </cell>
          <cell r="G106">
            <v>998</v>
          </cell>
          <cell r="H106">
            <v>0</v>
          </cell>
          <cell r="I106">
            <v>63</v>
          </cell>
          <cell r="J106">
            <v>0</v>
          </cell>
        </row>
        <row r="110">
          <cell r="E110">
            <v>1600</v>
          </cell>
          <cell r="G110">
            <v>2501</v>
          </cell>
          <cell r="H110">
            <v>0</v>
          </cell>
          <cell r="I110">
            <v>-7</v>
          </cell>
          <cell r="J110">
            <v>0</v>
          </cell>
        </row>
        <row r="119">
          <cell r="E119">
            <v>-87100</v>
          </cell>
          <cell r="G119">
            <v>-26190</v>
          </cell>
          <cell r="H119">
            <v>0</v>
          </cell>
          <cell r="I119">
            <v>0</v>
          </cell>
          <cell r="J119">
            <v>0</v>
          </cell>
        </row>
        <row r="123">
          <cell r="E123">
            <v>220000</v>
          </cell>
          <cell r="G123">
            <v>80069</v>
          </cell>
          <cell r="H123">
            <v>0</v>
          </cell>
          <cell r="I123">
            <v>38667</v>
          </cell>
          <cell r="J123">
            <v>0</v>
          </cell>
        </row>
        <row r="137">
          <cell r="E137">
            <v>15000</v>
          </cell>
          <cell r="G137">
            <v>13300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9244000</v>
          </cell>
          <cell r="G187">
            <v>3334968</v>
          </cell>
          <cell r="H187">
            <v>0</v>
          </cell>
          <cell r="I187">
            <v>220316</v>
          </cell>
          <cell r="J187">
            <v>910078</v>
          </cell>
        </row>
        <row r="190">
          <cell r="E190">
            <v>1054000</v>
          </cell>
          <cell r="G190">
            <v>416558</v>
          </cell>
          <cell r="H190">
            <v>0</v>
          </cell>
          <cell r="I190">
            <v>2651</v>
          </cell>
          <cell r="J190">
            <v>22420</v>
          </cell>
        </row>
        <row r="196">
          <cell r="E196">
            <v>1728770</v>
          </cell>
          <cell r="G196">
            <v>0</v>
          </cell>
          <cell r="H196">
            <v>0</v>
          </cell>
          <cell r="I196">
            <v>0</v>
          </cell>
          <cell r="J196">
            <v>836885</v>
          </cell>
        </row>
        <row r="204">
          <cell r="E204">
            <v>0</v>
          </cell>
          <cell r="G204">
            <v>0</v>
          </cell>
          <cell r="H204">
            <v>0</v>
          </cell>
          <cell r="I204">
            <v>0</v>
          </cell>
          <cell r="J204">
            <v>0</v>
          </cell>
        </row>
        <row r="205">
          <cell r="E205">
            <v>2269320</v>
          </cell>
          <cell r="G205">
            <v>1063166</v>
          </cell>
          <cell r="H205">
            <v>0</v>
          </cell>
          <cell r="I205">
            <v>79940</v>
          </cell>
          <cell r="J205">
            <v>-140</v>
          </cell>
        </row>
        <row r="223">
          <cell r="E223">
            <v>169000</v>
          </cell>
          <cell r="G223">
            <v>157843</v>
          </cell>
          <cell r="H223">
            <v>0</v>
          </cell>
          <cell r="I223">
            <v>710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651180</v>
          </cell>
          <cell r="G256">
            <v>337770</v>
          </cell>
          <cell r="H256">
            <v>0</v>
          </cell>
          <cell r="I256">
            <v>21160</v>
          </cell>
          <cell r="J256">
            <v>0</v>
          </cell>
        </row>
        <row r="257">
          <cell r="E257">
            <v>0</v>
          </cell>
          <cell r="G257">
            <v>0</v>
          </cell>
          <cell r="H257">
            <v>0</v>
          </cell>
          <cell r="I257">
            <v>0</v>
          </cell>
          <cell r="J257">
            <v>0</v>
          </cell>
        </row>
        <row r="258">
          <cell r="E258">
            <v>38000</v>
          </cell>
          <cell r="G258">
            <v>10826</v>
          </cell>
          <cell r="H258">
            <v>0</v>
          </cell>
          <cell r="I258">
            <v>6194</v>
          </cell>
          <cell r="J258">
            <v>80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1435</v>
          </cell>
          <cell r="H271">
            <v>0</v>
          </cell>
          <cell r="I271">
            <v>699</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635500</v>
          </cell>
          <cell r="G276">
            <v>238774</v>
          </cell>
          <cell r="H276">
            <v>0</v>
          </cell>
          <cell r="I276">
            <v>400</v>
          </cell>
          <cell r="J276">
            <v>0</v>
          </cell>
        </row>
        <row r="284">
          <cell r="E284">
            <v>17500</v>
          </cell>
          <cell r="G284">
            <v>2584</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10778366</v>
          </cell>
          <cell r="G383">
            <v>3471373</v>
          </cell>
          <cell r="H383">
            <v>0</v>
          </cell>
          <cell r="I383">
            <v>0</v>
          </cell>
          <cell r="J383">
            <v>0</v>
          </cell>
        </row>
        <row r="388">
          <cell r="E388">
            <v>0</v>
          </cell>
          <cell r="G388">
            <v>0</v>
          </cell>
          <cell r="H388">
            <v>0</v>
          </cell>
          <cell r="I388">
            <v>0</v>
          </cell>
          <cell r="J388">
            <v>0</v>
          </cell>
        </row>
        <row r="391">
          <cell r="E391">
            <v>-400000</v>
          </cell>
          <cell r="G391">
            <v>-431127</v>
          </cell>
          <cell r="H391">
            <v>0</v>
          </cell>
          <cell r="I391">
            <v>0</v>
          </cell>
          <cell r="J391">
            <v>0</v>
          </cell>
        </row>
        <row r="396">
          <cell r="E396">
            <v>0</v>
          </cell>
          <cell r="G396">
            <v>554</v>
          </cell>
          <cell r="H396">
            <v>-7623</v>
          </cell>
          <cell r="I396">
            <v>0</v>
          </cell>
          <cell r="J396">
            <v>-5496</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1813178</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-2040250</v>
          </cell>
          <cell r="G524">
            <v>108290</v>
          </cell>
          <cell r="H524">
            <v>-3333</v>
          </cell>
          <cell r="I524">
            <v>2557</v>
          </cell>
          <cell r="J524">
            <v>-33439</v>
          </cell>
        </row>
        <row r="531">
          <cell r="E531">
            <v>71100</v>
          </cell>
          <cell r="G531">
            <v>71027</v>
          </cell>
          <cell r="H531">
            <v>0</v>
          </cell>
          <cell r="I531">
            <v>0</v>
          </cell>
          <cell r="J531">
            <v>-4920</v>
          </cell>
        </row>
        <row r="536">
          <cell r="E536">
            <v>0</v>
          </cell>
          <cell r="G536">
            <v>0</v>
          </cell>
          <cell r="H536">
            <v>0</v>
          </cell>
          <cell r="I536">
            <v>0</v>
          </cell>
          <cell r="J536">
            <v>0</v>
          </cell>
        </row>
        <row r="544">
          <cell r="E544">
            <v>6300</v>
          </cell>
          <cell r="G544">
            <v>-8541</v>
          </cell>
          <cell r="H544">
            <v>0</v>
          </cell>
          <cell r="I544">
            <v>8033</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-20553</v>
          </cell>
          <cell r="H573">
            <v>0</v>
          </cell>
          <cell r="I573">
            <v>0</v>
          </cell>
          <cell r="J573">
            <v>0</v>
          </cell>
        </row>
        <row r="574">
          <cell r="E574">
            <v>-1298866</v>
          </cell>
          <cell r="G574">
            <v>0</v>
          </cell>
          <cell r="H574">
            <v>-2891726</v>
          </cell>
          <cell r="I574">
            <v>0</v>
          </cell>
          <cell r="J574">
            <v>0</v>
          </cell>
        </row>
        <row r="575">
          <cell r="H575">
            <v>0</v>
          </cell>
          <cell r="I575">
            <v>0</v>
          </cell>
          <cell r="J575">
            <v>0</v>
          </cell>
        </row>
        <row r="576">
          <cell r="G576">
            <v>0</v>
          </cell>
          <cell r="I576">
            <v>0</v>
          </cell>
          <cell r="J576">
            <v>0</v>
          </cell>
        </row>
        <row r="577">
          <cell r="G577">
            <v>0</v>
          </cell>
          <cell r="H577">
            <v>0</v>
          </cell>
          <cell r="I577">
            <v>-46491</v>
          </cell>
          <cell r="J577">
            <v>0</v>
          </cell>
        </row>
        <row r="578">
          <cell r="G578">
            <v>0</v>
          </cell>
          <cell r="H578">
            <v>0</v>
          </cell>
          <cell r="J578">
            <v>0</v>
          </cell>
        </row>
        <row r="579">
          <cell r="G579">
            <v>-6966</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-141399</v>
          </cell>
          <cell r="G589">
            <v>-3216063</v>
          </cell>
          <cell r="H589">
            <v>0</v>
          </cell>
          <cell r="I589">
            <v>0</v>
          </cell>
          <cell r="J589">
            <v>0</v>
          </cell>
        </row>
        <row r="590">
          <cell r="H590">
            <v>0</v>
          </cell>
          <cell r="I590">
            <v>0</v>
          </cell>
          <cell r="J590">
            <v>0</v>
          </cell>
        </row>
        <row r="591">
          <cell r="E591">
            <v>0</v>
          </cell>
          <cell r="G591">
            <v>555393</v>
          </cell>
          <cell r="H591">
            <v>-21184</v>
          </cell>
          <cell r="I591">
            <v>-534209</v>
          </cell>
          <cell r="J591">
            <v>0</v>
          </cell>
        </row>
        <row r="594">
          <cell r="E594">
            <v>0</v>
          </cell>
          <cell r="G594">
            <v>24068</v>
          </cell>
          <cell r="H594">
            <v>-23296</v>
          </cell>
          <cell r="I594">
            <v>-772</v>
          </cell>
          <cell r="J594">
            <v>0</v>
          </cell>
        </row>
        <row r="600">
          <cell r="G600" t="str">
            <v>Иванка Налджиян</v>
          </cell>
        </row>
        <row r="603">
          <cell r="D603" t="str">
            <v>Александра Кърпачева</v>
          </cell>
          <cell r="G603" t="str">
            <v>проф.д-р Христина Янчева</v>
          </cell>
        </row>
        <row r="605">
          <cell r="E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45107</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2542</v>
          </cell>
          <cell r="H544">
            <v>0</v>
          </cell>
          <cell r="I544">
            <v>-390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-40892</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-390</v>
          </cell>
          <cell r="H591">
            <v>0</v>
          </cell>
          <cell r="I591">
            <v>390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45112</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F9">
            <v>45107</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-863</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516498</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16411</v>
          </cell>
        </row>
        <row r="190">
          <cell r="E190">
            <v>0</v>
          </cell>
          <cell r="G190">
            <v>0</v>
          </cell>
          <cell r="H190">
            <v>0</v>
          </cell>
          <cell r="I190">
            <v>0</v>
          </cell>
          <cell r="J190">
            <v>234391</v>
          </cell>
        </row>
        <row r="196">
          <cell r="E196">
            <v>0</v>
          </cell>
          <cell r="G196">
            <v>0</v>
          </cell>
          <cell r="H196">
            <v>0</v>
          </cell>
          <cell r="I196">
            <v>0</v>
          </cell>
          <cell r="J196">
            <v>9160</v>
          </cell>
        </row>
        <row r="204">
          <cell r="E204">
            <v>0</v>
          </cell>
          <cell r="G204">
            <v>0</v>
          </cell>
          <cell r="H204">
            <v>0</v>
          </cell>
          <cell r="I204">
            <v>0</v>
          </cell>
          <cell r="J204">
            <v>0</v>
          </cell>
        </row>
        <row r="205">
          <cell r="E205">
            <v>0</v>
          </cell>
          <cell r="G205">
            <v>0</v>
          </cell>
          <cell r="H205">
            <v>0</v>
          </cell>
          <cell r="I205">
            <v>0</v>
          </cell>
          <cell r="J205">
            <v>171217</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87836</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7623</v>
          </cell>
        </row>
        <row r="399">
          <cell r="E399">
            <v>0</v>
          </cell>
          <cell r="G399">
            <v>0</v>
          </cell>
          <cell r="H399">
            <v>0</v>
          </cell>
          <cell r="I399">
            <v>0</v>
          </cell>
          <cell r="J399">
            <v>90110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-83149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 д-р Христина Янчева</v>
          </cell>
        </row>
        <row r="605">
          <cell r="B605">
            <v>45112</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45107</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10862</v>
          </cell>
        </row>
        <row r="190">
          <cell r="E190">
            <v>0</v>
          </cell>
          <cell r="G190">
            <v>0</v>
          </cell>
          <cell r="H190">
            <v>0</v>
          </cell>
          <cell r="I190">
            <v>0</v>
          </cell>
          <cell r="J190">
            <v>7168</v>
          </cell>
        </row>
        <row r="196">
          <cell r="E196">
            <v>0</v>
          </cell>
          <cell r="G196">
            <v>0</v>
          </cell>
          <cell r="H196">
            <v>0</v>
          </cell>
          <cell r="I196">
            <v>0</v>
          </cell>
          <cell r="J196">
            <v>1628</v>
          </cell>
        </row>
        <row r="204">
          <cell r="E204">
            <v>0</v>
          </cell>
          <cell r="G204">
            <v>0</v>
          </cell>
          <cell r="H204">
            <v>0</v>
          </cell>
          <cell r="I204">
            <v>0</v>
          </cell>
          <cell r="J204">
            <v>0</v>
          </cell>
        </row>
        <row r="205">
          <cell r="E205">
            <v>0</v>
          </cell>
          <cell r="G205">
            <v>0</v>
          </cell>
          <cell r="H205">
            <v>0</v>
          </cell>
          <cell r="I205">
            <v>0</v>
          </cell>
          <cell r="J205">
            <v>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23400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8871</v>
          </cell>
        </row>
        <row r="399">
          <cell r="E399">
            <v>0</v>
          </cell>
          <cell r="G399">
            <v>0</v>
          </cell>
          <cell r="H399">
            <v>0</v>
          </cell>
          <cell r="I399">
            <v>0</v>
          </cell>
          <cell r="J399">
            <v>9681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24339</v>
          </cell>
        </row>
        <row r="531">
          <cell r="E531">
            <v>0</v>
          </cell>
          <cell r="G531">
            <v>0</v>
          </cell>
          <cell r="H531">
            <v>0</v>
          </cell>
          <cell r="I531">
            <v>0</v>
          </cell>
          <cell r="J531">
            <v>230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45112</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45107</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65141</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11999</v>
          </cell>
        </row>
        <row r="190">
          <cell r="E190">
            <v>0</v>
          </cell>
          <cell r="G190">
            <v>0</v>
          </cell>
          <cell r="H190">
            <v>0</v>
          </cell>
          <cell r="I190">
            <v>0</v>
          </cell>
          <cell r="J190">
            <v>0</v>
          </cell>
        </row>
        <row r="196">
          <cell r="E196">
            <v>0</v>
          </cell>
          <cell r="G196">
            <v>0</v>
          </cell>
          <cell r="H196">
            <v>0</v>
          </cell>
          <cell r="I196">
            <v>0</v>
          </cell>
          <cell r="J196">
            <v>2078</v>
          </cell>
        </row>
        <row r="204">
          <cell r="E204">
            <v>0</v>
          </cell>
          <cell r="G204">
            <v>0</v>
          </cell>
          <cell r="H204">
            <v>0</v>
          </cell>
          <cell r="I204">
            <v>0</v>
          </cell>
          <cell r="J204">
            <v>0</v>
          </cell>
        </row>
        <row r="205">
          <cell r="E205">
            <v>0</v>
          </cell>
          <cell r="G205">
            <v>0</v>
          </cell>
          <cell r="H205">
            <v>0</v>
          </cell>
          <cell r="I205">
            <v>0</v>
          </cell>
          <cell r="J205">
            <v>39208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-3929</v>
          </cell>
        </row>
        <row r="399">
          <cell r="E399">
            <v>0</v>
          </cell>
          <cell r="G399">
            <v>0</v>
          </cell>
          <cell r="H399">
            <v>0</v>
          </cell>
          <cell r="I399">
            <v>0</v>
          </cell>
          <cell r="J399">
            <v>2648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-15265</v>
          </cell>
        </row>
        <row r="531">
          <cell r="E531">
            <v>0</v>
          </cell>
          <cell r="G531">
            <v>0</v>
          </cell>
          <cell r="H531">
            <v>0</v>
          </cell>
          <cell r="I531">
            <v>0</v>
          </cell>
          <cell r="J531">
            <v>4690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45112</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Z31" sqref="Z31"/>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45107</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1811500</v>
      </c>
      <c r="F22" s="87">
        <f t="shared" si="0"/>
        <v>1644282</v>
      </c>
      <c r="G22" s="88">
        <f t="shared" si="0"/>
        <v>742102</v>
      </c>
      <c r="H22" s="89">
        <f t="shared" si="0"/>
        <v>0</v>
      </c>
      <c r="I22" s="89">
        <f t="shared" si="0"/>
        <v>902180</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1796500</v>
      </c>
      <c r="F25" s="102">
        <f>+F26+F30+F31+F32+F33</f>
        <v>1630982</v>
      </c>
      <c r="G25" s="103">
        <f t="shared" ref="G25" si="2">+G26+G30+G31+G32+G33</f>
        <v>728802</v>
      </c>
      <c r="H25" s="104">
        <f>+H26+H30+H31+H32+H33</f>
        <v>0</v>
      </c>
      <c r="I25" s="104">
        <f>+I26+I30+I31+I32+I33</f>
        <v>902180</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1652000</v>
      </c>
      <c r="F26" s="107">
        <f t="shared" si="1"/>
        <v>1534881</v>
      </c>
      <c r="G26" s="108">
        <f>[2]OTCHET!G74</f>
        <v>671424</v>
      </c>
      <c r="H26" s="109">
        <f>[2]OTCHET!H74</f>
        <v>0</v>
      </c>
      <c r="I26" s="109">
        <f>[2]OTCHET!I74</f>
        <v>863457</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1542000</v>
      </c>
      <c r="F28" s="119">
        <f t="shared" si="1"/>
        <v>1457830</v>
      </c>
      <c r="G28" s="120">
        <f>[2]OTCHET!G77</f>
        <v>608356</v>
      </c>
      <c r="H28" s="121">
        <f>[2]OTCHET!H77</f>
        <v>0</v>
      </c>
      <c r="I28" s="121">
        <f>[2]OTCHET!I77</f>
        <v>849474</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110000</v>
      </c>
      <c r="F29" s="125">
        <f t="shared" si="1"/>
        <v>77051</v>
      </c>
      <c r="G29" s="126">
        <f>+[2]OTCHET!G78+[2]OTCHET!G79</f>
        <v>63068</v>
      </c>
      <c r="H29" s="127">
        <f>+[2]OTCHET!H78+[2]OTCHET!H79</f>
        <v>0</v>
      </c>
      <c r="I29" s="127">
        <f>+[2]OTCHET!I78+[2]OTCHET!I79</f>
        <v>13983</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10000</v>
      </c>
      <c r="F31" s="135">
        <f t="shared" si="1"/>
        <v>1061</v>
      </c>
      <c r="G31" s="136">
        <f>[2]OTCHET!G106</f>
        <v>998</v>
      </c>
      <c r="H31" s="137">
        <f>[2]OTCHET!H106</f>
        <v>0</v>
      </c>
      <c r="I31" s="137">
        <f>[2]OTCHET!I106</f>
        <v>63</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-85500</v>
      </c>
      <c r="F32" s="135">
        <f t="shared" si="1"/>
        <v>-23696</v>
      </c>
      <c r="G32" s="136">
        <f>[2]OTCHET!G110+[2]OTCHET!G119+[2]OTCHET!G135+[2]OTCHET!G136</f>
        <v>-23689</v>
      </c>
      <c r="H32" s="137">
        <f>[2]OTCHET!H110+[2]OTCHET!H119+[2]OTCHET!H135+[2]OTCHET!H136</f>
        <v>0</v>
      </c>
      <c r="I32" s="137">
        <f>[2]OTCHET!I110+[2]OTCHET!I119+[2]OTCHET!I135+[2]OTCHET!I136</f>
        <v>-7</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220000</v>
      </c>
      <c r="F33" s="97">
        <f t="shared" si="1"/>
        <v>118736</v>
      </c>
      <c r="G33" s="98">
        <f>[2]OTCHET!G123</f>
        <v>80069</v>
      </c>
      <c r="H33" s="99">
        <f>[2]OTCHET!H123</f>
        <v>0</v>
      </c>
      <c r="I33" s="99">
        <f>[2]OTCHET!I123</f>
        <v>38667</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13300</v>
      </c>
      <c r="G36" s="154">
        <f>+[2]OTCHET!G137</f>
        <v>13300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16090170</v>
      </c>
      <c r="F38" s="165">
        <f t="shared" si="4"/>
        <v>7746435</v>
      </c>
      <c r="G38" s="166">
        <f t="shared" si="4"/>
        <v>5645042</v>
      </c>
      <c r="H38" s="167">
        <f t="shared" si="4"/>
        <v>0</v>
      </c>
      <c r="I38" s="167">
        <f t="shared" si="4"/>
        <v>332070</v>
      </c>
      <c r="J38" s="168">
        <f t="shared" si="4"/>
        <v>1769323</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12026770</v>
      </c>
      <c r="F39" s="171">
        <f t="shared" si="5"/>
        <v>5743876</v>
      </c>
      <c r="G39" s="172">
        <f t="shared" si="5"/>
        <v>3751526</v>
      </c>
      <c r="H39" s="173">
        <f t="shared" si="5"/>
        <v>0</v>
      </c>
      <c r="I39" s="173">
        <f t="shared" si="5"/>
        <v>222967</v>
      </c>
      <c r="J39" s="174">
        <f t="shared" si="5"/>
        <v>1769383</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9244000</v>
      </c>
      <c r="F40" s="48">
        <f t="shared" si="1"/>
        <v>4465362</v>
      </c>
      <c r="G40" s="45">
        <f>[2]OTCHET!G187</f>
        <v>3334968</v>
      </c>
      <c r="H40" s="39">
        <f>[2]OTCHET!H187</f>
        <v>0</v>
      </c>
      <c r="I40" s="39">
        <f>[2]OTCHET!I187</f>
        <v>220316</v>
      </c>
      <c r="J40" s="40">
        <f>[2]OTCHET!J187</f>
        <v>910078</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1054000</v>
      </c>
      <c r="F41" s="49">
        <f t="shared" si="1"/>
        <v>441629</v>
      </c>
      <c r="G41" s="46">
        <f>[2]OTCHET!G190</f>
        <v>416558</v>
      </c>
      <c r="H41" s="41">
        <f>[2]OTCHET!H190</f>
        <v>0</v>
      </c>
      <c r="I41" s="41">
        <f>[2]OTCHET!I190</f>
        <v>2651</v>
      </c>
      <c r="J41" s="42">
        <f>[2]OTCHET!J190</f>
        <v>22420</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1728770</v>
      </c>
      <c r="F42" s="50">
        <f t="shared" si="1"/>
        <v>836885</v>
      </c>
      <c r="G42" s="47">
        <f>+[2]OTCHET!G196+[2]OTCHET!G204</f>
        <v>0</v>
      </c>
      <c r="H42" s="43">
        <f>+[2]OTCHET!H196+[2]OTCHET!H204</f>
        <v>0</v>
      </c>
      <c r="I42" s="43">
        <f>+[2]OTCHET!I196+[2]OTCHET!I204</f>
        <v>0</v>
      </c>
      <c r="J42" s="44">
        <f>+[2]OTCHET!J196+[2]OTCHET!J204</f>
        <v>836885</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2459220</v>
      </c>
      <c r="F43" s="186">
        <f t="shared" si="1"/>
        <v>1303653</v>
      </c>
      <c r="G43" s="187">
        <f>+[2]OTCHET!G205+[2]OTCHET!G223+[2]OTCHET!G271</f>
        <v>1222444</v>
      </c>
      <c r="H43" s="188">
        <f>+[2]OTCHET!H205+[2]OTCHET!H223+[2]OTCHET!H271</f>
        <v>0</v>
      </c>
      <c r="I43" s="188">
        <f>+[2]OTCHET!I205+[2]OTCHET!I223+[2]OTCHET!I271</f>
        <v>81349</v>
      </c>
      <c r="J43" s="189">
        <f>+[2]OTCHET!J205+[2]OTCHET!J223+[2]OTCHET!J271</f>
        <v>-140</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689180</v>
      </c>
      <c r="F46" s="186">
        <f t="shared" si="1"/>
        <v>376030</v>
      </c>
      <c r="G46" s="187">
        <f>+[2]OTCHET!G255+[2]OTCHET!G256+[2]OTCHET!G257+[2]OTCHET!G258</f>
        <v>348596</v>
      </c>
      <c r="H46" s="188">
        <f>+[2]OTCHET!H255+[2]OTCHET!H256+[2]OTCHET!H257+[2]OTCHET!H258</f>
        <v>0</v>
      </c>
      <c r="I46" s="188">
        <f>+[2]OTCHET!I255+[2]OTCHET!I256+[2]OTCHET!I257+[2]OTCHET!I258</f>
        <v>27354</v>
      </c>
      <c r="J46" s="189">
        <f>+[2]OTCHET!J255+[2]OTCHET!J256+[2]OTCHET!J257+[2]OTCHET!J258</f>
        <v>80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651180</v>
      </c>
      <c r="F47" s="192">
        <f t="shared" si="1"/>
        <v>358930</v>
      </c>
      <c r="G47" s="193">
        <f>+[2]OTCHET!G256</f>
        <v>337770</v>
      </c>
      <c r="H47" s="194">
        <f>+[2]OTCHET!H256</f>
        <v>0</v>
      </c>
      <c r="I47" s="19">
        <f>+[2]OTCHET!I256</f>
        <v>21160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833000</v>
      </c>
      <c r="F49" s="135">
        <f t="shared" si="1"/>
        <v>241758</v>
      </c>
      <c r="G49" s="136">
        <f>[2]OTCHET!G275+[2]OTCHET!G276+[2]OTCHET!G284+[2]OTCHET!G287</f>
        <v>241358</v>
      </c>
      <c r="H49" s="137">
        <f>[2]OTCHET!H275+[2]OTCHET!H276+[2]OTCHET!H284+[2]OTCHET!H287</f>
        <v>0</v>
      </c>
      <c r="I49" s="137">
        <f>[2]OTCHET!I275+[2]OTCHET!I276+[2]OTCHET!I284+[2]OTCHET!I287</f>
        <v>400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10378366</v>
      </c>
      <c r="F56" s="219">
        <f t="shared" si="6"/>
        <v>4840859</v>
      </c>
      <c r="G56" s="220">
        <f t="shared" si="6"/>
        <v>3040800</v>
      </c>
      <c r="H56" s="221">
        <f t="shared" si="6"/>
        <v>-7623</v>
      </c>
      <c r="I56" s="21">
        <f t="shared" si="6"/>
        <v>0</v>
      </c>
      <c r="J56" s="222">
        <f t="shared" si="6"/>
        <v>1807682</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10378366</v>
      </c>
      <c r="F58" s="227">
        <f t="shared" si="1"/>
        <v>3027681</v>
      </c>
      <c r="G58" s="228">
        <f>+[2]OTCHET!G383+[2]OTCHET!G391+[2]OTCHET!G396+[2]OTCHET!G399+[2]OTCHET!G402+[2]OTCHET!G405+[2]OTCHET!G406+[2]OTCHET!G409+[2]OTCHET!G422+[2]OTCHET!G423+[2]OTCHET!G424+[2]OTCHET!G425+[2]OTCHET!G426</f>
        <v>3040800</v>
      </c>
      <c r="H58" s="229">
        <f>+[2]OTCHET!H383+[2]OTCHET!H391+[2]OTCHET!H396+[2]OTCHET!H399+[2]OTCHET!H402+[2]OTCHET!H405+[2]OTCHET!H406+[2]OTCHET!H409+[2]OTCHET!H422+[2]OTCHET!H423+[2]OTCHET!H424+[2]OTCHET!H425+[2]OTCHET!H426</f>
        <v>-7623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-5496</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1813178</v>
      </c>
      <c r="G62" s="159">
        <f>[2]OTCHET!G412</f>
        <v>0</v>
      </c>
      <c r="H62" s="160">
        <f>[2]OTCHET!H412</f>
        <v>0</v>
      </c>
      <c r="I62" s="160">
        <f>[2]OTCHET!I412</f>
        <v>0</v>
      </c>
      <c r="J62" s="161">
        <f>[2]OTCHET!J412</f>
        <v>1813178</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-3900304</v>
      </c>
      <c r="F64" s="252">
        <f t="shared" si="7"/>
        <v>-1261294</v>
      </c>
      <c r="G64" s="253">
        <f t="shared" si="7"/>
        <v>-1862140</v>
      </c>
      <c r="H64" s="254">
        <f t="shared" si="7"/>
        <v>-7623</v>
      </c>
      <c r="I64" s="254">
        <f t="shared" si="7"/>
        <v>570110</v>
      </c>
      <c r="J64" s="255">
        <f t="shared" si="7"/>
        <v>38359</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3900304</v>
      </c>
      <c r="F66" s="261">
        <f>SUM(+F68+F76+F77+F84+F85+F86+F89+F90+F91+F92+F93+F94+F95)</f>
        <v>1261294</v>
      </c>
      <c r="G66" s="262">
        <f t="shared" ref="G66" si="9">SUM(+G68+G76+G77+G84+G85+G86+G89+G90+G91+G92+G93+G94+G95)</f>
        <v>1862140</v>
      </c>
      <c r="H66" s="263">
        <f>SUM(+H68+H76+H77+H84+H85+H86+H89+H90+H91+H92+H93+H94+H95)</f>
        <v>7623</v>
      </c>
      <c r="I66" s="263">
        <f>SUM(+I68+I76+I77+I84+I85+I86+I89+I90+I91+I92+I93+I94+I95)</f>
        <v>-570110</v>
      </c>
      <c r="J66" s="264">
        <f>SUM(+J68+J76+J77+J84+J85+J86+J89+J90+J91+J92+J93+J94+J95)</f>
        <v>-38359</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-2033950</v>
      </c>
      <c r="F86" s="231">
        <f>+F87+F88</f>
        <v>73567</v>
      </c>
      <c r="G86" s="232">
        <f t="shared" ref="G86" si="15">+G87+G88</f>
        <v>99749</v>
      </c>
      <c r="H86" s="233">
        <f>+H87+H88</f>
        <v>-3333</v>
      </c>
      <c r="I86" s="233">
        <f>+I87+I88</f>
        <v>10590</v>
      </c>
      <c r="J86" s="234">
        <f>+J87+J88</f>
        <v>-33439</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-2033950</v>
      </c>
      <c r="F88" s="283">
        <f t="shared" si="1"/>
        <v>73567</v>
      </c>
      <c r="G88" s="284">
        <f>+[2]OTCHET!G521+[2]OTCHET!G524+[2]OTCHET!G544</f>
        <v>99749</v>
      </c>
      <c r="H88" s="285">
        <f>+[2]OTCHET!H521+[2]OTCHET!H524+[2]OTCHET!H544</f>
        <v>-3333</v>
      </c>
      <c r="I88" s="285">
        <f>+[2]OTCHET!I521+[2]OTCHET!I524+[2]OTCHET!I544</f>
        <v>10590</v>
      </c>
      <c r="J88" s="286">
        <f>+[2]OTCHET!J521+[2]OTCHET!J524+[2]OTCHET!J544</f>
        <v>-33439</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66107</v>
      </c>
      <c r="G89" s="224">
        <f>[2]OTCHET!G531</f>
        <v>71027</v>
      </c>
      <c r="H89" s="225">
        <f>[2]OTCHET!H531</f>
        <v>0</v>
      </c>
      <c r="I89" s="225">
        <f>[2]OTCHET!I531</f>
        <v>0</v>
      </c>
      <c r="J89" s="226">
        <f>[2]OTCHET!J531</f>
        <v>-4920</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-2965736</v>
      </c>
      <c r="G91" s="136">
        <f>+[2]OTCHET!G573+[2]OTCHET!G574+[2]OTCHET!G575+[2]OTCHET!G576+[2]OTCHET!G577+[2]OTCHET!G578+[2]OTCHET!G579</f>
        <v>-27519</v>
      </c>
      <c r="H91" s="137">
        <f>+[2]OTCHET!H573+[2]OTCHET!H574+[2]OTCHET!H575+[2]OTCHET!H576+[2]OTCHET!H577+[2]OTCHET!H578+[2]OTCHET!H579</f>
        <v>-2891726</v>
      </c>
      <c r="I91" s="137">
        <f>+[2]OTCHET!I573+[2]OTCHET!I574+[2]OTCHET!I575+[2]OTCHET!I576+[2]OTCHET!I577+[2]OTCHET!I578+[2]OTCHET!I579</f>
        <v>-46491</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-141399</v>
      </c>
      <c r="F94" s="135">
        <f t="shared" si="17"/>
        <v>-3216063</v>
      </c>
      <c r="G94" s="136">
        <f>+[2]OTCHET!G589+[2]OTCHET!G590</f>
        <v>-3216063</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555393</v>
      </c>
      <c r="H95" s="99">
        <f>[2]OTCHET!H591</f>
        <v>-21184</v>
      </c>
      <c r="I95" s="99">
        <f>[2]OTCHET!I591</f>
        <v>-534209</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24068</v>
      </c>
      <c r="H96" s="295">
        <f>+[2]OTCHET!H594</f>
        <v>-23296</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v>45112</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45107</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2152</v>
      </c>
      <c r="G86" s="232">
        <f t="shared" ref="G86" si="15">+G87+G88</f>
        <v>2542</v>
      </c>
      <c r="H86" s="233">
        <f>+H87+H88</f>
        <v>0</v>
      </c>
      <c r="I86" s="233">
        <f>+I87+I88</f>
        <v>-390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2152</v>
      </c>
      <c r="G88" s="284">
        <f>+[3]OTCHET!G521+[3]OTCHET!G524+[3]OTCHET!G544</f>
        <v>2542</v>
      </c>
      <c r="H88" s="285">
        <f>+[3]OTCHET!H521+[3]OTCHET!H524+[3]OTCHET!H544</f>
        <v>0</v>
      </c>
      <c r="I88" s="285">
        <f>+[3]OTCHET!I521+[3]OTCHET!I524+[3]OTCHET!I544</f>
        <v>-390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-40892</v>
      </c>
      <c r="G91" s="136">
        <f>+[3]OTCHET!G573+[3]OTCHET!G574+[3]OTCHET!G575+[3]OTCHET!G576+[3]OTCHET!G577+[3]OTCHET!G578+[3]OTCHET!G579</f>
        <v>-40892</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-390</v>
      </c>
      <c r="H95" s="99">
        <f>[3]OTCHET!H591</f>
        <v>0</v>
      </c>
      <c r="I95" s="99">
        <f>[3]OTCHET!I591</f>
        <v>390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45112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W44" sqref="W4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45107</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515635</v>
      </c>
      <c r="G22" s="88">
        <f t="shared" si="0"/>
        <v>0</v>
      </c>
      <c r="H22" s="89">
        <f t="shared" si="0"/>
        <v>0</v>
      </c>
      <c r="I22" s="89">
        <f t="shared" si="0"/>
        <v>0</v>
      </c>
      <c r="J22" s="90">
        <f t="shared" si="0"/>
        <v>515635</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-863</v>
      </c>
      <c r="G25" s="103">
        <f t="shared" ref="G25" si="2">+G26+G30+G31+G32+G33</f>
        <v>0</v>
      </c>
      <c r="H25" s="104">
        <f>+H26+H30+H31+H32+H33</f>
        <v>0</v>
      </c>
      <c r="I25" s="104">
        <f>+I26+I30+I31+I32+I33</f>
        <v>0</v>
      </c>
      <c r="J25" s="105">
        <f>+J26+J30+J31+J32+J33</f>
        <v>-863</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-863</v>
      </c>
      <c r="G32" s="136">
        <f>[4]OTCHET!G110+[4]OTCHET!G119+[4]OTCHET!G135+[4]OTCHET!G136</f>
        <v>0</v>
      </c>
      <c r="H32" s="137">
        <f>[4]OTCHET!H110+[4]OTCHET!H119+[4]OTCHET!H135+[4]OTCHET!H136</f>
        <v>0</v>
      </c>
      <c r="I32" s="137">
        <f>[4]OTCHET!I110+[4]OTCHET!I119+[4]OTCHET!I135+[4]OTCHET!I136</f>
        <v>0</v>
      </c>
      <c r="J32" s="138">
        <f>[4]OTCHET!J110+[4]OTCHET!J119+[4]OTCHET!J135+[4]OTCHET!J136</f>
        <v>-863</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516498</v>
      </c>
      <c r="G37" s="159">
        <f>[4]OTCHET!G140+[4]OTCHET!G149+[4]OTCHET!G158</f>
        <v>0</v>
      </c>
      <c r="H37" s="160">
        <f>[4]OTCHET!H140+[4]OTCHET!H149+[4]OTCHET!H158</f>
        <v>0</v>
      </c>
      <c r="I37" s="160">
        <f>[4]OTCHET!I140+[4]OTCHET!I149+[4]OTCHET!I158</f>
        <v>0</v>
      </c>
      <c r="J37" s="161">
        <f>[4]OTCHET!J140+[4]OTCHET!J149+[4]OTCHET!J158</f>
        <v>516498</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530219</v>
      </c>
      <c r="G38" s="166">
        <f t="shared" si="4"/>
        <v>0</v>
      </c>
      <c r="H38" s="167">
        <f t="shared" si="4"/>
        <v>0</v>
      </c>
      <c r="I38" s="167">
        <f t="shared" si="4"/>
        <v>0</v>
      </c>
      <c r="J38" s="168">
        <f t="shared" si="4"/>
        <v>530219</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259962</v>
      </c>
      <c r="G39" s="172">
        <f t="shared" si="5"/>
        <v>0</v>
      </c>
      <c r="H39" s="173">
        <f t="shared" si="5"/>
        <v>0</v>
      </c>
      <c r="I39" s="173">
        <f t="shared" si="5"/>
        <v>0</v>
      </c>
      <c r="J39" s="174">
        <f t="shared" si="5"/>
        <v>259962</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16411</v>
      </c>
      <c r="G40" s="45">
        <f>[4]OTCHET!G187</f>
        <v>0</v>
      </c>
      <c r="H40" s="39">
        <f>[4]OTCHET!H187</f>
        <v>0</v>
      </c>
      <c r="I40" s="39">
        <f>[4]OTCHET!I187</f>
        <v>0</v>
      </c>
      <c r="J40" s="40">
        <f>[4]OTCHET!J187</f>
        <v>16411</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234391</v>
      </c>
      <c r="G41" s="46">
        <f>[4]OTCHET!G190</f>
        <v>0</v>
      </c>
      <c r="H41" s="41">
        <f>[4]OTCHET!H190</f>
        <v>0</v>
      </c>
      <c r="I41" s="41">
        <f>[4]OTCHET!I190</f>
        <v>0</v>
      </c>
      <c r="J41" s="42">
        <f>[4]OTCHET!J190</f>
        <v>234391</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9160</v>
      </c>
      <c r="G42" s="47">
        <f>+[4]OTCHET!G196+[4]OTCHET!G204</f>
        <v>0</v>
      </c>
      <c r="H42" s="43">
        <f>+[4]OTCHET!H196+[4]OTCHET!H204</f>
        <v>0</v>
      </c>
      <c r="I42" s="43">
        <f>+[4]OTCHET!I196+[4]OTCHET!I204</f>
        <v>0</v>
      </c>
      <c r="J42" s="44">
        <f>+[4]OTCHET!J196+[4]OTCHET!J204</f>
        <v>9160</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171217</v>
      </c>
      <c r="G43" s="187">
        <f>+[4]OTCHET!G205+[4]OTCHET!G223+[4]OTCHET!G271</f>
        <v>0</v>
      </c>
      <c r="H43" s="188">
        <f>+[4]OTCHET!H205+[4]OTCHET!H223+[4]OTCHET!H271</f>
        <v>0</v>
      </c>
      <c r="I43" s="188">
        <f>+[4]OTCHET!I205+[4]OTCHET!I223+[4]OTCHET!I271</f>
        <v>0</v>
      </c>
      <c r="J43" s="189">
        <f>+[4]OTCHET!J205+[4]OTCHET!J223+[4]OTCHET!J271</f>
        <v>171217</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87836</v>
      </c>
      <c r="G46" s="187">
        <f>+[4]OTCHET!G255+[4]OTCHET!G256+[4]OTCHET!G257+[4]OTCHET!G258</f>
        <v>0</v>
      </c>
      <c r="H46" s="188">
        <f>+[4]OTCHET!H255+[4]OTCHET!H256+[4]OTCHET!H257+[4]OTCHET!H258</f>
        <v>0</v>
      </c>
      <c r="I46" s="188">
        <f>+[4]OTCHET!I255+[4]OTCHET!I256+[4]OTCHET!I257+[4]OTCHET!I258</f>
        <v>0</v>
      </c>
      <c r="J46" s="189">
        <f>+[4]OTCHET!J255+[4]OTCHET!J256+[4]OTCHET!J257+[4]OTCHET!J258</f>
        <v>87836</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97733</v>
      </c>
      <c r="G56" s="220">
        <f t="shared" si="6"/>
        <v>0</v>
      </c>
      <c r="H56" s="221">
        <f t="shared" si="6"/>
        <v>0</v>
      </c>
      <c r="I56" s="21">
        <f t="shared" si="6"/>
        <v>0</v>
      </c>
      <c r="J56" s="222">
        <f t="shared" si="6"/>
        <v>97733</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97733</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97733</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83149</v>
      </c>
      <c r="G64" s="253">
        <f t="shared" si="7"/>
        <v>0</v>
      </c>
      <c r="H64" s="254">
        <f t="shared" si="7"/>
        <v>0</v>
      </c>
      <c r="I64" s="254">
        <f t="shared" si="7"/>
        <v>0</v>
      </c>
      <c r="J64" s="255">
        <f t="shared" si="7"/>
        <v>83149</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-83149</v>
      </c>
      <c r="G66" s="262">
        <f t="shared" ref="G66" si="9">SUM(+G68+G76+G77+G84+G85+G86+G89+G90+G91+G92+G93+G94+G95)</f>
        <v>0</v>
      </c>
      <c r="H66" s="263">
        <f>SUM(+H68+H76+H77+H84+H85+H86+H89+H90+H91+H92+H93+H94+H95)</f>
        <v>0</v>
      </c>
      <c r="I66" s="263">
        <f>SUM(+I68+I76+I77+I84+I85+I86+I89+I90+I91+I92+I93+I94+I95)</f>
        <v>0</v>
      </c>
      <c r="J66" s="264">
        <f>SUM(+J68+J76+J77+J84+J85+J86+J89+J90+J91+J92+J93+J94+J95)</f>
        <v>-83149</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-83149</v>
      </c>
      <c r="G86" s="232">
        <f t="shared" ref="G86" si="15">+G87+G88</f>
        <v>0</v>
      </c>
      <c r="H86" s="233">
        <f>+H87+H88</f>
        <v>0</v>
      </c>
      <c r="I86" s="233">
        <f>+I87+I88</f>
        <v>0</v>
      </c>
      <c r="J86" s="234">
        <f>+J87+J88</f>
        <v>-83149</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-83149</v>
      </c>
      <c r="G88" s="284">
        <f>+[4]OTCHET!G521+[4]OTCHET!G524+[4]OTCHET!G544</f>
        <v>0</v>
      </c>
      <c r="H88" s="285">
        <f>+[4]OTCHET!H521+[4]OTCHET!H524+[4]OTCHET!H544</f>
        <v>0</v>
      </c>
      <c r="I88" s="285">
        <f>+[4]OTCHET!I521+[4]OTCHET!I524+[4]OTCHET!I544</f>
        <v>0</v>
      </c>
      <c r="J88" s="286">
        <f>+[4]OTCHET!J521+[4]OTCHET!J524+[4]OTCHET!J544</f>
        <v>-83149</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45112</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Александра Кърпачева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45107</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43121</v>
      </c>
      <c r="G38" s="166">
        <f t="shared" si="4"/>
        <v>0</v>
      </c>
      <c r="H38" s="167">
        <f t="shared" si="4"/>
        <v>0</v>
      </c>
      <c r="I38" s="167">
        <f t="shared" si="4"/>
        <v>0</v>
      </c>
      <c r="J38" s="168">
        <f t="shared" si="4"/>
        <v>43121</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19658</v>
      </c>
      <c r="G39" s="172">
        <f t="shared" si="5"/>
        <v>0</v>
      </c>
      <c r="H39" s="173">
        <f t="shared" si="5"/>
        <v>0</v>
      </c>
      <c r="I39" s="173">
        <f t="shared" si="5"/>
        <v>0</v>
      </c>
      <c r="J39" s="174">
        <f t="shared" si="5"/>
        <v>19658</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10862</v>
      </c>
      <c r="G40" s="45">
        <f>[5]OTCHET!G187</f>
        <v>0</v>
      </c>
      <c r="H40" s="39">
        <f>[5]OTCHET!H187</f>
        <v>0</v>
      </c>
      <c r="I40" s="39">
        <f>[5]OTCHET!I187</f>
        <v>0</v>
      </c>
      <c r="J40" s="40">
        <f>[5]OTCHET!J187</f>
        <v>10862</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7168</v>
      </c>
      <c r="G41" s="46">
        <f>[5]OTCHET!G190</f>
        <v>0</v>
      </c>
      <c r="H41" s="41">
        <f>[5]OTCHET!H190</f>
        <v>0</v>
      </c>
      <c r="I41" s="41">
        <f>[5]OTCHET!I190</f>
        <v>0</v>
      </c>
      <c r="J41" s="42">
        <f>[5]OTCHET!J190</f>
        <v>7168</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1628</v>
      </c>
      <c r="G42" s="47">
        <f>+[5]OTCHET!G196+[5]OTCHET!G204</f>
        <v>0</v>
      </c>
      <c r="H42" s="43">
        <f>+[5]OTCHET!H196+[5]OTCHET!H204</f>
        <v>0</v>
      </c>
      <c r="I42" s="43">
        <f>+[5]OTCHET!I196+[5]OTCHET!I204</f>
        <v>0</v>
      </c>
      <c r="J42" s="44">
        <f>+[5]OTCHET!J196+[5]OTCHET!J204</f>
        <v>1628</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63</v>
      </c>
      <c r="G43" s="187">
        <f>+[5]OTCHET!G205+[5]OTCHET!G223+[5]OTCHET!G271</f>
        <v>0</v>
      </c>
      <c r="H43" s="188">
        <f>+[5]OTCHET!H205+[5]OTCHET!H223+[5]OTCHET!H271</f>
        <v>0</v>
      </c>
      <c r="I43" s="188">
        <f>+[5]OTCHET!I205+[5]OTCHET!I223+[5]OTCHET!I271</f>
        <v>0</v>
      </c>
      <c r="J43" s="189">
        <f>+[5]OTCHET!J205+[5]OTCHET!J223+[5]OTCHET!J271</f>
        <v>63</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23400</v>
      </c>
      <c r="G46" s="187">
        <f>+[5]OTCHET!G255+[5]OTCHET!G256+[5]OTCHET!G257+[5]OTCHET!G258</f>
        <v>0</v>
      </c>
      <c r="H46" s="188">
        <f>+[5]OTCHET!H255+[5]OTCHET!H256+[5]OTCHET!H257+[5]OTCHET!H258</f>
        <v>0</v>
      </c>
      <c r="I46" s="188">
        <f>+[5]OTCHET!I255+[5]OTCHET!I256+[5]OTCHET!I257+[5]OTCHET!I258</f>
        <v>0</v>
      </c>
      <c r="J46" s="189">
        <f>+[5]OTCHET!J255+[5]OTCHET!J256+[5]OTCHET!J257+[5]OTCHET!J258</f>
        <v>23400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23400</v>
      </c>
      <c r="G47" s="193">
        <f>+[5]OTCHET!G256</f>
        <v>0</v>
      </c>
      <c r="H47" s="194">
        <f>+[5]OTCHET!H256</f>
        <v>0</v>
      </c>
      <c r="I47" s="19">
        <f>+[5]OTCHET!I256</f>
        <v>0</v>
      </c>
      <c r="J47" s="195">
        <f>+[5]OTCHET!J256</f>
        <v>23400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18552</v>
      </c>
      <c r="G56" s="220">
        <f t="shared" si="6"/>
        <v>0</v>
      </c>
      <c r="H56" s="221">
        <f t="shared" si="6"/>
        <v>0</v>
      </c>
      <c r="I56" s="21">
        <f t="shared" si="6"/>
        <v>0</v>
      </c>
      <c r="J56" s="222">
        <f t="shared" si="6"/>
        <v>18552</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18552</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18552</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-24569</v>
      </c>
      <c r="G64" s="253">
        <f t="shared" si="7"/>
        <v>0</v>
      </c>
      <c r="H64" s="254">
        <f t="shared" si="7"/>
        <v>0</v>
      </c>
      <c r="I64" s="254">
        <f t="shared" si="7"/>
        <v>0</v>
      </c>
      <c r="J64" s="255">
        <f t="shared" si="7"/>
        <v>-24569</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24569</v>
      </c>
      <c r="G66" s="262">
        <f t="shared" ref="G66" si="9">SUM(+G68+G76+G77+G84+G85+G86+G89+G90+G91+G92+G93+G94+G95)</f>
        <v>0</v>
      </c>
      <c r="H66" s="263">
        <f>SUM(+H68+H76+H77+H84+H85+H86+H89+H90+H91+H92+H93+H94+H95)</f>
        <v>0</v>
      </c>
      <c r="I66" s="263">
        <f>SUM(+I68+I76+I77+I84+I85+I86+I89+I90+I91+I92+I93+I94+I95)</f>
        <v>0</v>
      </c>
      <c r="J66" s="264">
        <f>SUM(+J68+J76+J77+J84+J85+J86+J89+J90+J91+J92+J93+J94+J95)</f>
        <v>24569</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24339</v>
      </c>
      <c r="G86" s="232">
        <f t="shared" ref="G86" si="15">+G87+G88</f>
        <v>0</v>
      </c>
      <c r="H86" s="233">
        <f>+H87+H88</f>
        <v>0</v>
      </c>
      <c r="I86" s="233">
        <f>+I87+I88</f>
        <v>0</v>
      </c>
      <c r="J86" s="234">
        <f>+J87+J88</f>
        <v>24339</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24339</v>
      </c>
      <c r="G88" s="284">
        <f>+[5]OTCHET!G521+[5]OTCHET!G524+[5]OTCHET!G544</f>
        <v>0</v>
      </c>
      <c r="H88" s="285">
        <f>+[5]OTCHET!H521+[5]OTCHET!H524+[5]OTCHET!H544</f>
        <v>0</v>
      </c>
      <c r="I88" s="285">
        <f>+[5]OTCHET!I521+[5]OTCHET!I524+[5]OTCHET!I544</f>
        <v>0</v>
      </c>
      <c r="J88" s="286">
        <f>+[5]OTCHET!J521+[5]OTCHET!J524+[5]OTCHET!J544</f>
        <v>24339</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230</v>
      </c>
      <c r="G89" s="224">
        <f>[5]OTCHET!G531</f>
        <v>0</v>
      </c>
      <c r="H89" s="225">
        <f>[5]OTCHET!H531</f>
        <v>0</v>
      </c>
      <c r="I89" s="225">
        <f>[5]OTCHET!I531</f>
        <v>0</v>
      </c>
      <c r="J89" s="226">
        <f>[5]OTCHET!J531</f>
        <v>230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45112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I114" sqref="I114:J1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45107</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65141</v>
      </c>
      <c r="G22" s="88">
        <f t="shared" si="0"/>
        <v>0</v>
      </c>
      <c r="H22" s="89">
        <f t="shared" si="0"/>
        <v>0</v>
      </c>
      <c r="I22" s="89">
        <f t="shared" si="0"/>
        <v>0</v>
      </c>
      <c r="J22" s="90">
        <f t="shared" si="0"/>
        <v>65141</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65141</v>
      </c>
      <c r="G37" s="159">
        <f>[6]OTCHET!G140+[6]OTCHET!G149+[6]OTCHET!G158</f>
        <v>0</v>
      </c>
      <c r="H37" s="160">
        <f>[6]OTCHET!H140+[6]OTCHET!H149+[6]OTCHET!H158</f>
        <v>0</v>
      </c>
      <c r="I37" s="160">
        <f>[6]OTCHET!I140+[6]OTCHET!I149+[6]OTCHET!I158</f>
        <v>0</v>
      </c>
      <c r="J37" s="161">
        <f>[6]OTCHET!J140+[6]OTCHET!J149+[6]OTCHET!J158</f>
        <v>65141</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53285</v>
      </c>
      <c r="G38" s="166">
        <f t="shared" si="4"/>
        <v>0</v>
      </c>
      <c r="H38" s="167">
        <f t="shared" si="4"/>
        <v>0</v>
      </c>
      <c r="I38" s="167">
        <f t="shared" si="4"/>
        <v>0</v>
      </c>
      <c r="J38" s="168">
        <f t="shared" si="4"/>
        <v>53285</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14077</v>
      </c>
      <c r="G39" s="172">
        <f t="shared" si="5"/>
        <v>0</v>
      </c>
      <c r="H39" s="173">
        <f t="shared" si="5"/>
        <v>0</v>
      </c>
      <c r="I39" s="173">
        <f t="shared" si="5"/>
        <v>0</v>
      </c>
      <c r="J39" s="174">
        <f t="shared" si="5"/>
        <v>14077</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11999</v>
      </c>
      <c r="G40" s="45">
        <f>[6]OTCHET!G187</f>
        <v>0</v>
      </c>
      <c r="H40" s="39">
        <f>[6]OTCHET!H187</f>
        <v>0</v>
      </c>
      <c r="I40" s="39">
        <f>[6]OTCHET!I187</f>
        <v>0</v>
      </c>
      <c r="J40" s="40">
        <f>[6]OTCHET!J187</f>
        <v>11999</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2078</v>
      </c>
      <c r="G42" s="47">
        <f>+[6]OTCHET!G196+[6]OTCHET!G204</f>
        <v>0</v>
      </c>
      <c r="H42" s="43">
        <f>+[6]OTCHET!H196+[6]OTCHET!H204</f>
        <v>0</v>
      </c>
      <c r="I42" s="43">
        <f>+[6]OTCHET!I196+[6]OTCHET!I204</f>
        <v>0</v>
      </c>
      <c r="J42" s="44">
        <f>+[6]OTCHET!J196+[6]OTCHET!J204</f>
        <v>2078</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39208</v>
      </c>
      <c r="G43" s="187">
        <f>+[6]OTCHET!G205+[6]OTCHET!G223+[6]OTCHET!G271</f>
        <v>0</v>
      </c>
      <c r="H43" s="188">
        <f>+[6]OTCHET!H205+[6]OTCHET!H223+[6]OTCHET!H271</f>
        <v>0</v>
      </c>
      <c r="I43" s="188">
        <f>+[6]OTCHET!I205+[6]OTCHET!I223+[6]OTCHET!I271</f>
        <v>0</v>
      </c>
      <c r="J43" s="189">
        <f>+[6]OTCHET!J205+[6]OTCHET!J223+[6]OTCHET!J271</f>
        <v>39208</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-1281</v>
      </c>
      <c r="G56" s="220">
        <f t="shared" si="6"/>
        <v>0</v>
      </c>
      <c r="H56" s="221">
        <f t="shared" si="6"/>
        <v>0</v>
      </c>
      <c r="I56" s="21">
        <f t="shared" si="6"/>
        <v>0</v>
      </c>
      <c r="J56" s="222">
        <f t="shared" si="6"/>
        <v>-1281</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-1281</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-1281</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10575</v>
      </c>
      <c r="G64" s="253">
        <f t="shared" si="7"/>
        <v>0</v>
      </c>
      <c r="H64" s="254">
        <f t="shared" si="7"/>
        <v>0</v>
      </c>
      <c r="I64" s="254">
        <f t="shared" si="7"/>
        <v>0</v>
      </c>
      <c r="J64" s="255">
        <f t="shared" si="7"/>
        <v>10575</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-10575</v>
      </c>
      <c r="G66" s="262">
        <f t="shared" ref="G66" si="9">SUM(+G68+G76+G77+G84+G85+G86+G89+G90+G91+G92+G93+G94+G95)</f>
        <v>0</v>
      </c>
      <c r="H66" s="263">
        <f>SUM(+H68+H76+H77+H84+H85+H86+H89+H90+H91+H92+H93+H94+H95)</f>
        <v>0</v>
      </c>
      <c r="I66" s="263">
        <f>SUM(+I68+I76+I77+I84+I85+I86+I89+I90+I91+I92+I93+I94+I95)</f>
        <v>0</v>
      </c>
      <c r="J66" s="264">
        <f>SUM(+J68+J76+J77+J84+J85+J86+J89+J90+J91+J92+J93+J94+J95)</f>
        <v>-10575</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-15265</v>
      </c>
      <c r="G86" s="232">
        <f t="shared" ref="G86" si="15">+G87+G88</f>
        <v>0</v>
      </c>
      <c r="H86" s="233">
        <f>+H87+H88</f>
        <v>0</v>
      </c>
      <c r="I86" s="233">
        <f>+I87+I88</f>
        <v>0</v>
      </c>
      <c r="J86" s="234">
        <f>+J87+J88</f>
        <v>-15265</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-15265</v>
      </c>
      <c r="G88" s="284">
        <f>+[6]OTCHET!G521+[6]OTCHET!G524+[6]OTCHET!G544</f>
        <v>0</v>
      </c>
      <c r="H88" s="285">
        <f>+[6]OTCHET!H521+[6]OTCHET!H524+[6]OTCHET!H544</f>
        <v>0</v>
      </c>
      <c r="I88" s="285">
        <f>+[6]OTCHET!I521+[6]OTCHET!I524+[6]OTCHET!I544</f>
        <v>0</v>
      </c>
      <c r="J88" s="286">
        <f>+[6]OTCHET!J521+[6]OTCHET!J524+[6]OTCHET!J544</f>
        <v>-15265</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4690</v>
      </c>
      <c r="G89" s="224">
        <f>[6]OTCHET!G531</f>
        <v>0</v>
      </c>
      <c r="H89" s="225">
        <f>[6]OTCHET!H531</f>
        <v>0</v>
      </c>
      <c r="I89" s="225">
        <f>[6]OTCHET!I531</f>
        <v>0</v>
      </c>
      <c r="J89" s="226">
        <f>[6]OTCHET!J531</f>
        <v>4690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45112</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c r="C115" s="312"/>
      <c r="D115" s="312"/>
      <c r="E115" s="313"/>
      <c r="F115" s="314"/>
      <c r="G115" s="18"/>
      <c r="H115" s="18"/>
      <c r="I115" s="18"/>
      <c r="J115" s="18"/>
      <c r="K115" s="327"/>
      <c r="L115" s="327"/>
      <c r="M115" s="327"/>
      <c r="N115" s="326"/>
      <c r="O115" s="326"/>
      <c r="P115" s="326"/>
    </row>
    <row r="116" spans="1:25" ht="15.75">
      <c r="A116" s="326"/>
      <c r="B116" s="305"/>
      <c r="C116" s="315"/>
      <c r="D116" s="300"/>
      <c r="E116" s="480"/>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c r="C119" s="300"/>
      <c r="D119" s="300"/>
      <c r="E119" s="314"/>
      <c r="F119" s="314"/>
      <c r="G119" s="18"/>
      <c r="H119" s="317"/>
      <c r="I119" s="318"/>
      <c r="J119" s="319"/>
      <c r="K119" s="327"/>
      <c r="L119" s="327"/>
      <c r="M119" s="327"/>
      <c r="N119" s="326"/>
      <c r="O119" s="326"/>
      <c r="P119" s="326"/>
    </row>
    <row r="120" spans="1:25" ht="15.75">
      <c r="A120" s="326"/>
      <c r="E120" s="480"/>
      <c r="F120" s="480"/>
      <c r="G120" s="320"/>
      <c r="H120" s="18"/>
      <c r="I120" s="480"/>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0:F110"/>
    <mergeCell ref="E17:E18"/>
    <mergeCell ref="I11:J11"/>
    <mergeCell ref="I12:J14"/>
    <mergeCell ref="F17:F18"/>
    <mergeCell ref="G108:H108"/>
    <mergeCell ref="E116:F116"/>
    <mergeCell ref="E120:F120"/>
    <mergeCell ref="I120:J120"/>
    <mergeCell ref="E114:F114"/>
    <mergeCell ref="I114:J114"/>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2025-03-05T07:03:04Z</dcterms:modified>
</cp:coreProperties>
</file>