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F24E3E3C-31FA-41C5-8E69-929BCFF0014E}"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I95" i="10"/>
  <c r="F95" i="10" s="1"/>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F80" i="10" s="1"/>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I53" i="10"/>
  <c r="F53" i="10" s="1"/>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F45" i="10" s="1"/>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J39" i="10" s="1"/>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F94" i="8" s="1"/>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J86" i="8" s="1"/>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G68" i="8" s="1"/>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F52" i="8" s="1"/>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J39" i="8" s="1"/>
  <c r="J38" i="8" s="1"/>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G39" i="7" s="1"/>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I86" i="10"/>
  <c r="E86" i="10"/>
  <c r="F82" i="10"/>
  <c r="F81" i="10"/>
  <c r="F74" i="10"/>
  <c r="F67" i="10"/>
  <c r="F61" i="10"/>
  <c r="G56" i="10"/>
  <c r="F46" i="10"/>
  <c r="F43" i="10"/>
  <c r="F37" i="10"/>
  <c r="F35" i="10"/>
  <c r="F34" i="10"/>
  <c r="F24" i="10"/>
  <c r="B8" i="10"/>
  <c r="F94" i="9"/>
  <c r="H86" i="9"/>
  <c r="F85" i="9"/>
  <c r="F82" i="9"/>
  <c r="F81" i="9"/>
  <c r="F80" i="9"/>
  <c r="F73" i="9"/>
  <c r="F72" i="9"/>
  <c r="F67" i="9"/>
  <c r="F61" i="9"/>
  <c r="G56" i="9"/>
  <c r="E56" i="9"/>
  <c r="I39" i="9"/>
  <c r="G39" i="9"/>
  <c r="F35" i="9"/>
  <c r="F34" i="9"/>
  <c r="F32" i="9"/>
  <c r="F24" i="9"/>
  <c r="B8" i="9"/>
  <c r="F93" i="8"/>
  <c r="E86" i="8"/>
  <c r="F81" i="8"/>
  <c r="F67" i="8"/>
  <c r="F61" i="8"/>
  <c r="F60" i="8"/>
  <c r="I39" i="8"/>
  <c r="F40" i="8"/>
  <c r="F35" i="8"/>
  <c r="F34" i="8"/>
  <c r="F24" i="8"/>
  <c r="B8" i="8"/>
  <c r="G86" i="7"/>
  <c r="E86" i="7"/>
  <c r="F81" i="7"/>
  <c r="J77" i="7"/>
  <c r="F76" i="7"/>
  <c r="F67" i="7"/>
  <c r="F62" i="7"/>
  <c r="F61" i="7"/>
  <c r="F52" i="7"/>
  <c r="F49" i="7"/>
  <c r="F44" i="7"/>
  <c r="J39" i="7"/>
  <c r="F35" i="7"/>
  <c r="F34" i="7"/>
  <c r="F33" i="7"/>
  <c r="F24" i="7"/>
  <c r="B8" i="7"/>
  <c r="F40" i="7" l="1"/>
  <c r="F93" i="7"/>
  <c r="I38" i="10"/>
  <c r="F46" i="7"/>
  <c r="F79" i="7"/>
  <c r="E25" i="8"/>
  <c r="E22" i="8" s="1"/>
  <c r="E64" i="8" s="1"/>
  <c r="F29" i="8"/>
  <c r="F37" i="8"/>
  <c r="F63" i="8"/>
  <c r="F80" i="8"/>
  <c r="F30" i="9"/>
  <c r="G38" i="9"/>
  <c r="F48" i="9"/>
  <c r="F69" i="9"/>
  <c r="F40" i="10"/>
  <c r="G77" i="10"/>
  <c r="E68" i="10"/>
  <c r="H86" i="7"/>
  <c r="J77" i="8"/>
  <c r="J86" i="9"/>
  <c r="E25" i="10"/>
  <c r="E22" i="10" s="1"/>
  <c r="E64" i="10" s="1"/>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38" i="7" s="1"/>
  <c r="H64" i="7" s="1"/>
  <c r="H56" i="7"/>
  <c r="F59" i="7"/>
  <c r="F63" i="7"/>
  <c r="I68" i="7"/>
  <c r="F80" i="7"/>
  <c r="F88" i="7"/>
  <c r="F33" i="8"/>
  <c r="E39" i="8"/>
  <c r="E68" i="8"/>
  <c r="F72" i="8"/>
  <c r="F85" i="8"/>
  <c r="I86" i="8"/>
  <c r="F89" i="8"/>
  <c r="F26" i="9"/>
  <c r="F41" i="9"/>
  <c r="J39" i="9"/>
  <c r="J38" i="9" s="1"/>
  <c r="F47" i="9"/>
  <c r="F49" i="9"/>
  <c r="F76" i="9"/>
  <c r="E86" i="9"/>
  <c r="F90" i="9"/>
  <c r="F33" i="10"/>
  <c r="F41" i="10"/>
  <c r="F49" i="10"/>
  <c r="F76" i="10"/>
  <c r="F90" i="10"/>
  <c r="F23" i="7"/>
  <c r="H25" i="7"/>
  <c r="H22" i="7" s="1"/>
  <c r="H68" i="7"/>
  <c r="F83" i="7"/>
  <c r="J25" i="8"/>
  <c r="H39" i="8"/>
  <c r="H38" i="8" s="1"/>
  <c r="F43" i="8"/>
  <c r="F51" i="8"/>
  <c r="F54" i="8"/>
  <c r="H68" i="8"/>
  <c r="F79" i="8"/>
  <c r="F83" i="8"/>
  <c r="I25" i="9"/>
  <c r="I22" i="9" s="1"/>
  <c r="F31" i="9"/>
  <c r="H39" i="9"/>
  <c r="H38" i="9" s="1"/>
  <c r="F46" i="9"/>
  <c r="H56" i="9"/>
  <c r="F70" i="9"/>
  <c r="I77" i="9"/>
  <c r="I86" i="9"/>
  <c r="F23" i="10"/>
  <c r="I25" i="10"/>
  <c r="I22" i="10" s="1"/>
  <c r="I64" i="10" s="1"/>
  <c r="H39" i="10"/>
  <c r="H38" i="10" s="1"/>
  <c r="J56" i="10"/>
  <c r="F71" i="10"/>
  <c r="F78" i="10"/>
  <c r="F85" i="10"/>
  <c r="F89" i="10"/>
  <c r="F31" i="7"/>
  <c r="F37" i="7"/>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90" i="7"/>
  <c r="F27" i="8"/>
  <c r="F30" i="8"/>
  <c r="G56" i="8"/>
  <c r="J56" i="8"/>
  <c r="J68" i="8"/>
  <c r="J66" i="8" s="1"/>
  <c r="F74" i="8"/>
  <c r="F75" i="8"/>
  <c r="F78" i="8"/>
  <c r="H86" i="8"/>
  <c r="F28" i="9"/>
  <c r="F33" i="9"/>
  <c r="F42" i="9"/>
  <c r="J56" i="9"/>
  <c r="E77" i="9"/>
  <c r="F84" i="9"/>
  <c r="F95" i="9"/>
  <c r="J25" i="10"/>
  <c r="J22" i="10" s="1"/>
  <c r="H25" i="10"/>
  <c r="H22" i="10" s="1"/>
  <c r="F36" i="10"/>
  <c r="F42" i="10"/>
  <c r="F54" i="10"/>
  <c r="F58" i="10"/>
  <c r="F73" i="10"/>
  <c r="J77" i="10"/>
  <c r="F91" i="10"/>
  <c r="F39"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F73" i="7"/>
  <c r="F84" i="7"/>
  <c r="F29" i="9"/>
  <c r="E38" i="9"/>
  <c r="F62" i="9"/>
  <c r="I68" i="9"/>
  <c r="F71" i="9"/>
  <c r="F83" i="9"/>
  <c r="J38" i="10"/>
  <c r="F60" i="10"/>
  <c r="I68" i="10"/>
  <c r="F83" i="10"/>
  <c r="F87" i="10"/>
  <c r="F86" i="10" s="1"/>
  <c r="F93" i="10"/>
  <c r="G25" i="8"/>
  <c r="G22" i="8" s="1"/>
  <c r="E38" i="8"/>
  <c r="F55" i="8"/>
  <c r="F84" i="8"/>
  <c r="F32" i="7"/>
  <c r="E39" i="7"/>
  <c r="E38" i="7" s="1"/>
  <c r="F55" i="7"/>
  <c r="F75" i="7"/>
  <c r="E77" i="7"/>
  <c r="E66" i="7" s="1"/>
  <c r="H25" i="8"/>
  <c r="H22" i="8" s="1"/>
  <c r="H64" i="8" s="1"/>
  <c r="F32" i="8"/>
  <c r="F46" i="8"/>
  <c r="F49" i="8"/>
  <c r="F69" i="8"/>
  <c r="E77" i="8"/>
  <c r="F88" i="8"/>
  <c r="F91" i="8"/>
  <c r="F40" i="9"/>
  <c r="F50" i="9"/>
  <c r="F57" i="9"/>
  <c r="F56" i="9" s="1"/>
  <c r="I56" i="9"/>
  <c r="I64" i="9" s="1"/>
  <c r="J68" i="9"/>
  <c r="F74" i="9"/>
  <c r="F87" i="9"/>
  <c r="F86" i="9" s="1"/>
  <c r="F29" i="10"/>
  <c r="F32" i="10"/>
  <c r="H56" i="10"/>
  <c r="G68" i="10"/>
  <c r="E77" i="10"/>
  <c r="H86" i="10"/>
  <c r="F96" i="10"/>
  <c r="F38" i="10"/>
  <c r="F69" i="10"/>
  <c r="H77" i="10"/>
  <c r="H66" i="10" s="1"/>
  <c r="G86" i="10"/>
  <c r="G66" i="10" s="1"/>
  <c r="G25" i="10"/>
  <c r="G22" i="10" s="1"/>
  <c r="G39" i="10"/>
  <c r="G38" i="10" s="1"/>
  <c r="H77" i="9"/>
  <c r="G86" i="9"/>
  <c r="G25" i="9"/>
  <c r="G22" i="9" s="1"/>
  <c r="G64" i="9" s="1"/>
  <c r="G77" i="9"/>
  <c r="J22" i="8"/>
  <c r="F26" i="8"/>
  <c r="F41" i="8"/>
  <c r="F57" i="8"/>
  <c r="G77" i="8"/>
  <c r="G86" i="8"/>
  <c r="G66" i="8" s="1"/>
  <c r="F23" i="8"/>
  <c r="J66" i="7"/>
  <c r="F69" i="7"/>
  <c r="F26" i="7"/>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E66" i="10" l="1"/>
  <c r="E105" i="10" s="1"/>
  <c r="I66" i="10"/>
  <c r="I105" i="10" s="1"/>
  <c r="H66" i="9"/>
  <c r="F25" i="9"/>
  <c r="F22" i="9" s="1"/>
  <c r="E66" i="9"/>
  <c r="E65" i="9" s="1"/>
  <c r="F39" i="9"/>
  <c r="E64" i="9"/>
  <c r="F56" i="8"/>
  <c r="G64" i="8"/>
  <c r="E66" i="8"/>
  <c r="E65" i="8" s="1"/>
  <c r="F39" i="8"/>
  <c r="F38" i="8" s="1"/>
  <c r="F22" i="7"/>
  <c r="E64" i="7"/>
  <c r="E105" i="7" s="1"/>
  <c r="F86" i="7"/>
  <c r="F25" i="7"/>
  <c r="G64" i="7"/>
  <c r="I66" i="7"/>
  <c r="H66" i="7"/>
  <c r="H105" i="7" s="1"/>
  <c r="F79" i="6"/>
  <c r="F68" i="10"/>
  <c r="F40" i="6"/>
  <c r="F75" i="6"/>
  <c r="G66" i="7"/>
  <c r="J66" i="10"/>
  <c r="F86" i="8"/>
  <c r="F29" i="6"/>
  <c r="F48" i="6"/>
  <c r="F57" i="6"/>
  <c r="E68" i="6"/>
  <c r="F72" i="6"/>
  <c r="I64" i="7"/>
  <c r="I65" i="7" s="1"/>
  <c r="I66" i="8"/>
  <c r="I105" i="8" s="1"/>
  <c r="H25" i="6"/>
  <c r="F77" i="9"/>
  <c r="F66" i="9" s="1"/>
  <c r="F28" i="6"/>
  <c r="F47" i="6"/>
  <c r="F53" i="6"/>
  <c r="H68" i="6"/>
  <c r="F85" i="6"/>
  <c r="F89" i="6"/>
  <c r="F68" i="9"/>
  <c r="H64" i="10"/>
  <c r="F77" i="8"/>
  <c r="F82" i="6"/>
  <c r="F23" i="6"/>
  <c r="F36" i="6"/>
  <c r="F33" i="6"/>
  <c r="G39" i="6"/>
  <c r="G38" i="6" s="1"/>
  <c r="F52" i="6"/>
  <c r="F63" i="6"/>
  <c r="F80" i="6"/>
  <c r="F94" i="6"/>
  <c r="F68" i="7"/>
  <c r="F54" i="6"/>
  <c r="F58" i="6"/>
  <c r="F73" i="6"/>
  <c r="F93" i="6"/>
  <c r="F25" i="8"/>
  <c r="F22" i="8" s="1"/>
  <c r="F64" i="8" s="1"/>
  <c r="F66" i="8"/>
  <c r="F26" i="6"/>
  <c r="F25" i="6" s="1"/>
  <c r="F22" i="6" s="1"/>
  <c r="G25" i="6"/>
  <c r="G22" i="6" s="1"/>
  <c r="F32" i="6"/>
  <c r="I39" i="6"/>
  <c r="I38" i="6" s="1"/>
  <c r="F51" i="6"/>
  <c r="J56" i="6"/>
  <c r="F69" i="6"/>
  <c r="I68" i="6"/>
  <c r="F84" i="6"/>
  <c r="F88" i="6"/>
  <c r="F91" i="6"/>
  <c r="F56" i="10"/>
  <c r="F50" i="6"/>
  <c r="E56" i="6"/>
  <c r="F71" i="6"/>
  <c r="F83" i="6"/>
  <c r="F87" i="6"/>
  <c r="F86" i="6" s="1"/>
  <c r="J66" i="9"/>
  <c r="F68" i="8"/>
  <c r="I66" i="9"/>
  <c r="I105" i="9" s="1"/>
  <c r="J64" i="9"/>
  <c r="H64" i="9"/>
  <c r="F77" i="10"/>
  <c r="F66" i="10" s="1"/>
  <c r="H66" i="8"/>
  <c r="J64" i="8"/>
  <c r="J105" i="8" s="1"/>
  <c r="F31" i="6"/>
  <c r="F43" i="6"/>
  <c r="F60" i="6"/>
  <c r="J68" i="6"/>
  <c r="F74" i="6"/>
  <c r="F78" i="6"/>
  <c r="H86" i="6"/>
  <c r="G66" i="9"/>
  <c r="G65" i="9" s="1"/>
  <c r="F22" i="10"/>
  <c r="F27" i="6"/>
  <c r="I25" i="6"/>
  <c r="I22" i="6" s="1"/>
  <c r="H39" i="6"/>
  <c r="H38" i="6" s="1"/>
  <c r="F46" i="6"/>
  <c r="G56" i="6"/>
  <c r="H77" i="6"/>
  <c r="E77" i="6"/>
  <c r="E66" i="6" s="1"/>
  <c r="I86" i="6"/>
  <c r="F92" i="6"/>
  <c r="F95" i="6"/>
  <c r="E25" i="6"/>
  <c r="J25" i="6"/>
  <c r="J22" i="6" s="1"/>
  <c r="J64" i="6" s="1"/>
  <c r="F55" i="6"/>
  <c r="F70" i="6"/>
  <c r="I77" i="6"/>
  <c r="F56" i="7"/>
  <c r="J64" i="10"/>
  <c r="J65" i="10" s="1"/>
  <c r="F42" i="6"/>
  <c r="F39" i="6" s="1"/>
  <c r="F59" i="6"/>
  <c r="J77" i="6"/>
  <c r="J66" i="6" s="1"/>
  <c r="F39" i="7"/>
  <c r="F38" i="7" s="1"/>
  <c r="F38" i="9"/>
  <c r="F77" i="7"/>
  <c r="H65" i="10"/>
  <c r="H105" i="10"/>
  <c r="G64" i="10"/>
  <c r="I65" i="10"/>
  <c r="E105" i="9"/>
  <c r="G65" i="8"/>
  <c r="G105" i="8"/>
  <c r="H65" i="7"/>
  <c r="J65" i="7"/>
  <c r="J105" i="7"/>
  <c r="I105" i="7"/>
  <c r="G65" i="7"/>
  <c r="G105" i="7"/>
  <c r="E65" i="7"/>
  <c r="E22" i="6"/>
  <c r="E64" i="6" s="1"/>
  <c r="H22" i="6"/>
  <c r="G86" i="6"/>
  <c r="G77" i="6"/>
  <c r="E65" i="10" l="1"/>
  <c r="F64" i="9"/>
  <c r="F105" i="9" s="1"/>
  <c r="E105" i="8"/>
  <c r="F66" i="7"/>
  <c r="I66" i="6"/>
  <c r="H64" i="6"/>
  <c r="F77" i="6"/>
  <c r="G66" i="6"/>
  <c r="I65" i="9"/>
  <c r="F64" i="7"/>
  <c r="F105" i="7" s="1"/>
  <c r="H66" i="6"/>
  <c r="H65" i="6" s="1"/>
  <c r="F68" i="6"/>
  <c r="F66" i="6" s="1"/>
  <c r="I64" i="6"/>
  <c r="I105" i="6" s="1"/>
  <c r="I65" i="8"/>
  <c r="F56" i="6"/>
  <c r="F64" i="10"/>
  <c r="G64" i="6"/>
  <c r="F105" i="10"/>
  <c r="F65" i="10"/>
  <c r="F38" i="6"/>
  <c r="I65" i="6"/>
  <c r="J65" i="8"/>
  <c r="G105" i="9"/>
  <c r="H65" i="9"/>
  <c r="H105" i="9"/>
  <c r="J65" i="9"/>
  <c r="J105" i="9"/>
  <c r="J105" i="10"/>
  <c r="H65" i="8"/>
  <c r="H105" i="8"/>
  <c r="G65" i="10"/>
  <c r="G105" i="10"/>
  <c r="F65" i="8"/>
  <c r="F105" i="8"/>
  <c r="F65" i="7"/>
  <c r="B105" i="7" s="1"/>
  <c r="G65" i="6"/>
  <c r="G105" i="6"/>
  <c r="J105" i="6"/>
  <c r="J65" i="6"/>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65" i="9" l="1"/>
  <c r="B105" i="9" s="1"/>
  <c r="B65" i="9"/>
  <c r="H105" i="6"/>
  <c r="F64" i="6"/>
  <c r="F105" i="6" s="1"/>
  <c r="K64" i="6"/>
  <c r="K65" i="6" s="1"/>
  <c r="L66" i="7"/>
  <c r="K66" i="7"/>
  <c r="L64" i="7"/>
  <c r="K64" i="7"/>
  <c r="B105" i="10"/>
  <c r="B65" i="7"/>
  <c r="B65" i="8"/>
  <c r="B65" i="10"/>
  <c r="B10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65" i="6" l="1"/>
  <c r="B65" i="6" s="1"/>
  <c r="M65" i="10"/>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<sst xmlns="http://schemas.openxmlformats.org/spreadsheetml/2006/main" count="962" uniqueCount="175">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</sst>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7.2023/1722_B1_2023_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7.2023/1722_B1_2023_07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7.2023/1722_B1_2023_07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7.2023/1722_B1_2023_07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7.2023/1722_B1_2023_07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45138</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1751000</v>
          </cell>
          <cell r="G74">
            <v>756680</v>
          </cell>
          <cell r="H74">
            <v>0</v>
          </cell>
          <cell r="I74">
            <v>973402</v>
          </cell>
          <cell r="J74">
            <v>0</v>
          </cell>
        </row>
        <row r="77">
          <cell r="E77">
            <v>1637000</v>
          </cell>
          <cell r="G77">
            <v>682555</v>
          </cell>
          <cell r="I77">
            <v>954305</v>
          </cell>
        </row>
        <row r="78">
          <cell r="E78">
            <v>80000</v>
          </cell>
          <cell r="G78">
            <v>57567</v>
          </cell>
          <cell r="I78">
            <v>12925</v>
          </cell>
        </row>
        <row r="79">
          <cell r="E79">
            <v>34000</v>
          </cell>
          <cell r="G79">
            <v>16558</v>
          </cell>
          <cell r="I79">
            <v>6172</v>
          </cell>
        </row>
        <row r="90">
          <cell r="E90">
            <v>0</v>
          </cell>
          <cell r="G90">
            <v>0</v>
          </cell>
          <cell r="H90">
            <v>0</v>
          </cell>
          <cell r="I90">
            <v>0</v>
          </cell>
          <cell r="J90">
            <v>0</v>
          </cell>
        </row>
        <row r="94">
          <cell r="E94">
            <v>0</v>
          </cell>
          <cell r="G94">
            <v>0</v>
          </cell>
          <cell r="H94">
            <v>0</v>
          </cell>
          <cell r="I94">
            <v>0</v>
          </cell>
          <cell r="J94">
            <v>0</v>
          </cell>
        </row>
        <row r="106">
          <cell r="E106">
            <v>10000</v>
          </cell>
          <cell r="G106">
            <v>1114</v>
          </cell>
          <cell r="H106">
            <v>0</v>
          </cell>
          <cell r="I106">
            <v>1667</v>
          </cell>
          <cell r="J106">
            <v>0</v>
          </cell>
        </row>
        <row r="110">
          <cell r="E110">
            <v>1600</v>
          </cell>
          <cell r="G110">
            <v>2416</v>
          </cell>
          <cell r="H110">
            <v>0</v>
          </cell>
          <cell r="I110">
            <v>143</v>
          </cell>
          <cell r="J110">
            <v>0</v>
          </cell>
        </row>
        <row r="119">
          <cell r="E119">
            <v>-87100</v>
          </cell>
          <cell r="G119">
            <v>-27934</v>
          </cell>
          <cell r="H119">
            <v>0</v>
          </cell>
          <cell r="I119">
            <v>0</v>
          </cell>
          <cell r="J119">
            <v>0</v>
          </cell>
        </row>
        <row r="123">
          <cell r="E123">
            <v>220000</v>
          </cell>
          <cell r="G123">
            <v>83029</v>
          </cell>
          <cell r="H123">
            <v>0</v>
          </cell>
          <cell r="I123">
            <v>46353</v>
          </cell>
          <cell r="J123">
            <v>0</v>
          </cell>
        </row>
        <row r="137">
          <cell r="E137">
            <v>15000</v>
          </cell>
          <cell r="G137">
            <v>13300</v>
          </cell>
          <cell r="H137">
            <v>0</v>
          </cell>
          <cell r="I137">
            <v>1000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9324000</v>
          </cell>
          <cell r="G187">
            <v>3847689</v>
          </cell>
          <cell r="H187">
            <v>0</v>
          </cell>
          <cell r="I187">
            <v>256513</v>
          </cell>
          <cell r="J187">
            <v>1065338</v>
          </cell>
        </row>
        <row r="190">
          <cell r="E190">
            <v>1040000</v>
          </cell>
          <cell r="G190">
            <v>439060</v>
          </cell>
          <cell r="H190">
            <v>0</v>
          </cell>
          <cell r="I190">
            <v>4151</v>
          </cell>
          <cell r="J190">
            <v>23649</v>
          </cell>
        </row>
        <row r="196">
          <cell r="E196">
            <v>1675770</v>
          </cell>
          <cell r="G196">
            <v>0</v>
          </cell>
          <cell r="H196">
            <v>0</v>
          </cell>
          <cell r="I196">
            <v>0</v>
          </cell>
          <cell r="J196">
            <v>968761</v>
          </cell>
        </row>
        <row r="204">
          <cell r="E204">
            <v>0</v>
          </cell>
          <cell r="G204">
            <v>0</v>
          </cell>
          <cell r="H204">
            <v>0</v>
          </cell>
          <cell r="I204">
            <v>0</v>
          </cell>
          <cell r="J204">
            <v>0</v>
          </cell>
        </row>
        <row r="205">
          <cell r="E205">
            <v>2267620</v>
          </cell>
          <cell r="G205">
            <v>1175115</v>
          </cell>
          <cell r="H205">
            <v>0</v>
          </cell>
          <cell r="I205">
            <v>98388</v>
          </cell>
          <cell r="J205">
            <v>-543</v>
          </cell>
        </row>
        <row r="223">
          <cell r="E223">
            <v>169000</v>
          </cell>
          <cell r="G223">
            <v>157905</v>
          </cell>
          <cell r="H223">
            <v>0</v>
          </cell>
          <cell r="I223">
            <v>132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651180</v>
          </cell>
          <cell r="G256">
            <v>394470</v>
          </cell>
          <cell r="H256">
            <v>0</v>
          </cell>
          <cell r="I256">
            <v>23380</v>
          </cell>
          <cell r="J256">
            <v>0</v>
          </cell>
        </row>
        <row r="257">
          <cell r="E257">
            <v>0</v>
          </cell>
          <cell r="G257">
            <v>0</v>
          </cell>
          <cell r="H257">
            <v>0</v>
          </cell>
          <cell r="I257">
            <v>0</v>
          </cell>
          <cell r="J257">
            <v>0</v>
          </cell>
        </row>
        <row r="258">
          <cell r="E258">
            <v>38000</v>
          </cell>
          <cell r="G258">
            <v>11623</v>
          </cell>
          <cell r="H258">
            <v>0</v>
          </cell>
          <cell r="I258">
            <v>7072</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1435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631200</v>
          </cell>
          <cell r="G276">
            <v>303381</v>
          </cell>
          <cell r="H276">
            <v>0</v>
          </cell>
          <cell r="I276">
            <v>400</v>
          </cell>
          <cell r="J276">
            <v>0</v>
          </cell>
        </row>
        <row r="284">
          <cell r="E284">
            <v>12500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11338000</v>
          </cell>
          <cell r="G383">
            <v>4032632</v>
          </cell>
          <cell r="H383">
            <v>0</v>
          </cell>
          <cell r="I383">
            <v>0</v>
          </cell>
          <cell r="J383">
            <v>0</v>
          </cell>
        </row>
        <row r="388">
          <cell r="E388">
            <v>0</v>
          </cell>
          <cell r="G388">
            <v>0</v>
          </cell>
          <cell r="H388">
            <v>0</v>
          </cell>
          <cell r="I388">
            <v>0</v>
          </cell>
          <cell r="J388">
            <v>0</v>
          </cell>
        </row>
        <row r="391">
          <cell r="E391">
            <v>-400000</v>
          </cell>
          <cell r="G391">
            <v>-420661</v>
          </cell>
          <cell r="H391">
            <v>0</v>
          </cell>
          <cell r="I391">
            <v>0</v>
          </cell>
          <cell r="J391">
            <v>0</v>
          </cell>
        </row>
        <row r="396">
          <cell r="E396">
            <v>0</v>
          </cell>
          <cell r="G396">
            <v>-891</v>
          </cell>
          <cell r="H396">
            <v>-7623</v>
          </cell>
          <cell r="I396">
            <v>0</v>
          </cell>
          <cell r="J396">
            <v>-5496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2119583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69703</v>
          </cell>
          <cell r="H524">
            <v>-122271</v>
          </cell>
          <cell r="I524">
            <v>2143</v>
          </cell>
          <cell r="J524">
            <v>-51341</v>
          </cell>
        </row>
        <row r="531">
          <cell r="E531">
            <v>71100</v>
          </cell>
          <cell r="G531">
            <v>71027</v>
          </cell>
          <cell r="H531">
            <v>0</v>
          </cell>
          <cell r="I531">
            <v>0</v>
          </cell>
          <cell r="J531">
            <v>-5461</v>
          </cell>
        </row>
        <row r="536">
          <cell r="E536">
            <v>0</v>
          </cell>
          <cell r="G536">
            <v>0</v>
          </cell>
          <cell r="H536">
            <v>0</v>
          </cell>
          <cell r="I536">
            <v>0</v>
          </cell>
          <cell r="J536">
            <v>0</v>
          </cell>
        </row>
        <row r="544">
          <cell r="E544">
            <v>6300</v>
          </cell>
          <cell r="G544">
            <v>-6523</v>
          </cell>
          <cell r="H544">
            <v>0</v>
          </cell>
          <cell r="I544">
            <v>8271</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-4742</v>
          </cell>
          <cell r="H573">
            <v>0</v>
          </cell>
          <cell r="I573">
            <v>0</v>
          </cell>
          <cell r="J573">
            <v>0</v>
          </cell>
        </row>
        <row r="574">
          <cell r="E574">
            <v>-1298866</v>
          </cell>
          <cell r="G574">
            <v>0</v>
          </cell>
          <cell r="H574">
            <v>-2761206</v>
          </cell>
          <cell r="I574">
            <v>0</v>
          </cell>
          <cell r="J574">
            <v>0</v>
          </cell>
        </row>
        <row r="575">
          <cell r="H575">
            <v>0</v>
          </cell>
          <cell r="I575">
            <v>0</v>
          </cell>
          <cell r="J575">
            <v>0</v>
          </cell>
        </row>
        <row r="576">
          <cell r="G576">
            <v>0</v>
          </cell>
          <cell r="I576">
            <v>0</v>
          </cell>
          <cell r="J576">
            <v>0</v>
          </cell>
        </row>
        <row r="577">
          <cell r="G577">
            <v>0</v>
          </cell>
          <cell r="H577">
            <v>0</v>
          </cell>
          <cell r="I577">
            <v>-57428</v>
          </cell>
          <cell r="J577">
            <v>0</v>
          </cell>
        </row>
        <row r="578">
          <cell r="G578">
            <v>0</v>
          </cell>
          <cell r="H578">
            <v>0</v>
          </cell>
          <cell r="J578">
            <v>0</v>
          </cell>
        </row>
        <row r="579">
          <cell r="G579">
            <v>-712</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-798033</v>
          </cell>
          <cell r="G589">
            <v>-3151193</v>
          </cell>
          <cell r="H589">
            <v>0</v>
          </cell>
          <cell r="I589">
            <v>0</v>
          </cell>
          <cell r="J589">
            <v>0</v>
          </cell>
        </row>
        <row r="590">
          <cell r="H590">
            <v>0</v>
          </cell>
          <cell r="I590">
            <v>0</v>
          </cell>
          <cell r="J590">
            <v>0</v>
          </cell>
        </row>
        <row r="591">
          <cell r="E591">
            <v>0</v>
          </cell>
          <cell r="G591">
            <v>617582</v>
          </cell>
          <cell r="H591">
            <v>-32766</v>
          </cell>
          <cell r="I591">
            <v>-584816</v>
          </cell>
          <cell r="J591">
            <v>0</v>
          </cell>
        </row>
        <row r="594">
          <cell r="E594">
            <v>0</v>
          </cell>
          <cell r="G594">
            <v>35650</v>
          </cell>
          <cell r="H594">
            <v>-34878</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45142</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3_07_33"/>
    </sheetNames>
    <sheetDataSet>
      <sheetData sheetId="0" refreshError="1"/>
      <sheetData sheetId="1" refreshError="1"/>
      <sheetData sheetId="2" refreshError="1"/>
      <sheetData sheetId="3">
        <row r="9">
          <cell r="B9" t="str">
            <v>Аграрен университет</v>
          </cell>
          <cell r="F9">
            <v>45138</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9570</v>
          </cell>
          <cell r="H544">
            <v>0</v>
          </cell>
          <cell r="I544">
            <v>2410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-47920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-2800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45142</v>
          </cell>
          <cell r="E605" t="str">
            <v>032/654331</v>
          </cell>
          <cell r="H605" t="str">
            <v>vani2223@abv.bg</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45138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-1186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534548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31941</v>
          </cell>
        </row>
        <row r="190">
          <cell r="E190">
            <v>0</v>
          </cell>
          <cell r="G190">
            <v>0</v>
          </cell>
          <cell r="H190">
            <v>0</v>
          </cell>
          <cell r="I190">
            <v>0</v>
          </cell>
          <cell r="J190">
            <v>343809</v>
          </cell>
        </row>
        <row r="196">
          <cell r="E196">
            <v>0</v>
          </cell>
          <cell r="G196">
            <v>0</v>
          </cell>
          <cell r="H196">
            <v>0</v>
          </cell>
          <cell r="I196">
            <v>0</v>
          </cell>
          <cell r="J196">
            <v>14048</v>
          </cell>
        </row>
        <row r="204">
          <cell r="E204">
            <v>0</v>
          </cell>
          <cell r="G204">
            <v>0</v>
          </cell>
          <cell r="H204">
            <v>0</v>
          </cell>
          <cell r="I204">
            <v>0</v>
          </cell>
          <cell r="J204">
            <v>0</v>
          </cell>
        </row>
        <row r="205">
          <cell r="E205">
            <v>0</v>
          </cell>
          <cell r="G205">
            <v>0</v>
          </cell>
          <cell r="H205">
            <v>0</v>
          </cell>
          <cell r="I205">
            <v>0</v>
          </cell>
          <cell r="J205">
            <v>206956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107923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6001</v>
          </cell>
        </row>
        <row r="399">
          <cell r="E399">
            <v>0</v>
          </cell>
          <cell r="G399">
            <v>0</v>
          </cell>
          <cell r="H399">
            <v>0</v>
          </cell>
          <cell r="I399">
            <v>0</v>
          </cell>
          <cell r="J399">
            <v>91732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84786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45142</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45138</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10862</v>
          </cell>
        </row>
        <row r="190">
          <cell r="E190">
            <v>0</v>
          </cell>
          <cell r="G190">
            <v>0</v>
          </cell>
          <cell r="H190">
            <v>0</v>
          </cell>
          <cell r="I190">
            <v>0</v>
          </cell>
          <cell r="J190">
            <v>7168</v>
          </cell>
        </row>
        <row r="196">
          <cell r="E196">
            <v>0</v>
          </cell>
          <cell r="G196">
            <v>0</v>
          </cell>
          <cell r="H196">
            <v>0</v>
          </cell>
          <cell r="I196">
            <v>0</v>
          </cell>
          <cell r="J196">
            <v>1628</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23400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8871</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230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45142</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45138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69262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15359</v>
          </cell>
        </row>
        <row r="190">
          <cell r="E190">
            <v>0</v>
          </cell>
          <cell r="G190">
            <v>0</v>
          </cell>
          <cell r="H190">
            <v>0</v>
          </cell>
          <cell r="I190">
            <v>0</v>
          </cell>
          <cell r="J190">
            <v>0</v>
          </cell>
        </row>
        <row r="196">
          <cell r="E196">
            <v>0</v>
          </cell>
          <cell r="G196">
            <v>0</v>
          </cell>
          <cell r="H196">
            <v>0</v>
          </cell>
          <cell r="I196">
            <v>0</v>
          </cell>
          <cell r="J196">
            <v>2326</v>
          </cell>
        </row>
        <row r="204">
          <cell r="E204">
            <v>0</v>
          </cell>
          <cell r="G204">
            <v>0</v>
          </cell>
          <cell r="H204">
            <v>0</v>
          </cell>
          <cell r="I204">
            <v>0</v>
          </cell>
          <cell r="J204">
            <v>0</v>
          </cell>
        </row>
        <row r="205">
          <cell r="E205">
            <v>0</v>
          </cell>
          <cell r="G205">
            <v>0</v>
          </cell>
          <cell r="H205">
            <v>0</v>
          </cell>
          <cell r="I205">
            <v>0</v>
          </cell>
          <cell r="J205">
            <v>52608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-862</v>
          </cell>
        </row>
        <row r="399">
          <cell r="E399">
            <v>0</v>
          </cell>
          <cell r="G399">
            <v>0</v>
          </cell>
          <cell r="H399">
            <v>0</v>
          </cell>
          <cell r="I399">
            <v>0</v>
          </cell>
          <cell r="J399">
            <v>4021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-7359</v>
          </cell>
        </row>
        <row r="531">
          <cell r="E531">
            <v>0</v>
          </cell>
          <cell r="G531">
            <v>0</v>
          </cell>
          <cell r="H531">
            <v>0</v>
          </cell>
          <cell r="I531">
            <v>0</v>
          </cell>
          <cell r="J531">
            <v>5231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45142</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45138</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1910500</v>
      </c>
      <c r="F22" s="87">
        <f t="shared" si="0"/>
        <v>1851170</v>
      </c>
      <c r="G22" s="88">
        <f t="shared" si="0"/>
        <v>828605</v>
      </c>
      <c r="H22" s="89">
        <f t="shared" si="0"/>
        <v>0</v>
      </c>
      <c r="I22" s="89">
        <f t="shared" si="0"/>
        <v>1022565</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1895500</v>
      </c>
      <c r="F25" s="102">
        <f>+F26+F30+F31+F32+F33</f>
        <v>1836870</v>
      </c>
      <c r="G25" s="103">
        <f t="shared" ref="G25" si="2">+G26+G30+G31+G32+G33</f>
        <v>815305</v>
      </c>
      <c r="H25" s="104">
        <f>+H26+H30+H31+H32+H33</f>
        <v>0</v>
      </c>
      <c r="I25" s="104">
        <f>+I26+I30+I31+I32+I33</f>
        <v>1021565</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1751000</v>
      </c>
      <c r="F26" s="107">
        <f t="shared" si="1"/>
        <v>1730082</v>
      </c>
      <c r="G26" s="108">
        <f>[2]OTCHET!G74</f>
        <v>756680</v>
      </c>
      <c r="H26" s="109">
        <f>[2]OTCHET!H74</f>
        <v>0</v>
      </c>
      <c r="I26" s="109">
        <f>[2]OTCHET!I74</f>
        <v>973402</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1637000</v>
      </c>
      <c r="F28" s="119">
        <f t="shared" si="1"/>
        <v>1636860</v>
      </c>
      <c r="G28" s="120">
        <f>[2]OTCHET!G77</f>
        <v>682555</v>
      </c>
      <c r="H28" s="121">
        <f>[2]OTCHET!H77</f>
        <v>0</v>
      </c>
      <c r="I28" s="121">
        <f>[2]OTCHET!I77</f>
        <v>954305</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114000</v>
      </c>
      <c r="F29" s="125">
        <f t="shared" si="1"/>
        <v>93222</v>
      </c>
      <c r="G29" s="126">
        <f>+[2]OTCHET!G78+[2]OTCHET!G79</f>
        <v>74125</v>
      </c>
      <c r="H29" s="127">
        <f>+[2]OTCHET!H78+[2]OTCHET!H79</f>
        <v>0</v>
      </c>
      <c r="I29" s="127">
        <f>+[2]OTCHET!I78+[2]OTCHET!I79</f>
        <v>19097</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2781</v>
      </c>
      <c r="G31" s="136">
        <f>[2]OTCHET!G106</f>
        <v>1114</v>
      </c>
      <c r="H31" s="137">
        <f>[2]OTCHET!H106</f>
        <v>0</v>
      </c>
      <c r="I31" s="137">
        <f>[2]OTCHET!I106</f>
        <v>1667</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-85500</v>
      </c>
      <c r="F32" s="135">
        <f t="shared" si="1"/>
        <v>-25375</v>
      </c>
      <c r="G32" s="136">
        <f>[2]OTCHET!G110+[2]OTCHET!G119+[2]OTCHET!G135+[2]OTCHET!G136</f>
        <v>-25518</v>
      </c>
      <c r="H32" s="137">
        <f>[2]OTCHET!H110+[2]OTCHET!H119+[2]OTCHET!H135+[2]OTCHET!H136</f>
        <v>0</v>
      </c>
      <c r="I32" s="137">
        <f>[2]OTCHET!I110+[2]OTCHET!I119+[2]OTCHET!I135+[2]OTCHET!I136</f>
        <v>143</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129382</v>
      </c>
      <c r="G33" s="98">
        <f>[2]OTCHET!G123</f>
        <v>83029</v>
      </c>
      <c r="H33" s="99">
        <f>[2]OTCHET!H123</f>
        <v>0</v>
      </c>
      <c r="I33" s="99">
        <f>[2]OTCHET!I123</f>
        <v>46353</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14300</v>
      </c>
      <c r="G36" s="154">
        <f>+[2]OTCHET!G137</f>
        <v>13300</v>
      </c>
      <c r="H36" s="155">
        <f>+[2]OTCHET!H137</f>
        <v>0</v>
      </c>
      <c r="I36" s="155">
        <f>+[2]OTCHET!I137</f>
        <v>1000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16092170</v>
      </c>
      <c r="F38" s="165">
        <f t="shared" si="4"/>
        <v>8862400</v>
      </c>
      <c r="G38" s="166">
        <f t="shared" si="4"/>
        <v>6414380</v>
      </c>
      <c r="H38" s="167">
        <f t="shared" si="4"/>
        <v>0</v>
      </c>
      <c r="I38" s="167">
        <f t="shared" si="4"/>
        <v>390735</v>
      </c>
      <c r="J38" s="168">
        <f t="shared" si="4"/>
        <v>2057285</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12039770</v>
      </c>
      <c r="F39" s="171">
        <f t="shared" si="5"/>
        <v>6605161</v>
      </c>
      <c r="G39" s="172">
        <f t="shared" si="5"/>
        <v>4286749</v>
      </c>
      <c r="H39" s="173">
        <f t="shared" si="5"/>
        <v>0</v>
      </c>
      <c r="I39" s="173">
        <f t="shared" si="5"/>
        <v>260664</v>
      </c>
      <c r="J39" s="174">
        <f t="shared" si="5"/>
        <v>2057748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9324000</v>
      </c>
      <c r="F40" s="48">
        <f t="shared" si="1"/>
        <v>5169540</v>
      </c>
      <c r="G40" s="45">
        <f>[2]OTCHET!G187</f>
        <v>3847689</v>
      </c>
      <c r="H40" s="39">
        <f>[2]OTCHET!H187</f>
        <v>0</v>
      </c>
      <c r="I40" s="39">
        <f>[2]OTCHET!I187</f>
        <v>256513</v>
      </c>
      <c r="J40" s="40">
        <f>[2]OTCHET!J187</f>
        <v>1065338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1040000</v>
      </c>
      <c r="F41" s="49">
        <f t="shared" si="1"/>
        <v>466860</v>
      </c>
      <c r="G41" s="46">
        <f>[2]OTCHET!G190</f>
        <v>439060</v>
      </c>
      <c r="H41" s="41">
        <f>[2]OTCHET!H190</f>
        <v>0</v>
      </c>
      <c r="I41" s="41">
        <f>[2]OTCHET!I190</f>
        <v>4151</v>
      </c>
      <c r="J41" s="42">
        <f>[2]OTCHET!J190</f>
        <v>23649</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1675770</v>
      </c>
      <c r="F42" s="50">
        <f t="shared" si="1"/>
        <v>968761</v>
      </c>
      <c r="G42" s="47">
        <f>+[2]OTCHET!G196+[2]OTCHET!G204</f>
        <v>0</v>
      </c>
      <c r="H42" s="43">
        <f>+[2]OTCHET!H196+[2]OTCHET!H204</f>
        <v>0</v>
      </c>
      <c r="I42" s="43">
        <f>+[2]OTCHET!I196+[2]OTCHET!I204</f>
        <v>0</v>
      </c>
      <c r="J42" s="44">
        <f>+[2]OTCHET!J196+[2]OTCHET!J204</f>
        <v>968761</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2457520</v>
      </c>
      <c r="F43" s="186">
        <f t="shared" si="1"/>
        <v>1433131</v>
      </c>
      <c r="G43" s="187">
        <f>+[2]OTCHET!G205+[2]OTCHET!G223+[2]OTCHET!G271</f>
        <v>1334455</v>
      </c>
      <c r="H43" s="188">
        <f>+[2]OTCHET!H205+[2]OTCHET!H223+[2]OTCHET!H271</f>
        <v>0</v>
      </c>
      <c r="I43" s="188">
        <f>+[2]OTCHET!I205+[2]OTCHET!I223+[2]OTCHET!I271</f>
        <v>99219</v>
      </c>
      <c r="J43" s="189">
        <f>+[2]OTCHET!J205+[2]OTCHET!J223+[2]OTCHET!J271</f>
        <v>-543</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689180</v>
      </c>
      <c r="F46" s="186">
        <f t="shared" si="1"/>
        <v>436625</v>
      </c>
      <c r="G46" s="187">
        <f>+[2]OTCHET!G255+[2]OTCHET!G256+[2]OTCHET!G257+[2]OTCHET!G258</f>
        <v>406093</v>
      </c>
      <c r="H46" s="188">
        <f>+[2]OTCHET!H255+[2]OTCHET!H256+[2]OTCHET!H257+[2]OTCHET!H258</f>
        <v>0</v>
      </c>
      <c r="I46" s="188">
        <f>+[2]OTCHET!I255+[2]OTCHET!I256+[2]OTCHET!I257+[2]OTCHET!I258</f>
        <v>30452</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651180</v>
      </c>
      <c r="F47" s="192">
        <f t="shared" si="1"/>
        <v>417850</v>
      </c>
      <c r="G47" s="193">
        <f>+[2]OTCHET!G256</f>
        <v>394470</v>
      </c>
      <c r="H47" s="194">
        <f>+[2]OTCHET!H256</f>
        <v>0</v>
      </c>
      <c r="I47" s="19">
        <f>+[2]OTCHET!I256</f>
        <v>23380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823700</v>
      </c>
      <c r="F49" s="135">
        <f t="shared" si="1"/>
        <v>306365</v>
      </c>
      <c r="G49" s="136">
        <f>[2]OTCHET!G275+[2]OTCHET!G276+[2]OTCHET!G284+[2]OTCHET!G287</f>
        <v>305965</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10938000</v>
      </c>
      <c r="F56" s="219">
        <f t="shared" si="6"/>
        <v>5717544</v>
      </c>
      <c r="G56" s="220">
        <f t="shared" si="6"/>
        <v>3611080</v>
      </c>
      <c r="H56" s="221">
        <f t="shared" si="6"/>
        <v>-7623</v>
      </c>
      <c r="I56" s="21">
        <f t="shared" si="6"/>
        <v>0</v>
      </c>
      <c r="J56" s="222">
        <f t="shared" si="6"/>
        <v>2114087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10938000</v>
      </c>
      <c r="F58" s="227">
        <f t="shared" si="1"/>
        <v>3597961</v>
      </c>
      <c r="G58" s="228">
        <f>+[2]OTCHET!G383+[2]OTCHET!G391+[2]OTCHET!G396+[2]OTCHET!G399+[2]OTCHET!G402+[2]OTCHET!G405+[2]OTCHET!G406+[2]OTCHET!G409+[2]OTCHET!G422+[2]OTCHET!G423+[2]OTCHET!G424+[2]OTCHET!G425+[2]OTCHET!G426</f>
        <v>3611080</v>
      </c>
      <c r="H58" s="229">
        <f>+[2]OTCHET!H383+[2]OTCHET!H391+[2]OTCHET!H396+[2]OTCHET!H399+[2]OTCHET!H402+[2]OTCHET!H405+[2]OTCHET!H406+[2]OTCHET!H409+[2]OTCHET!H422+[2]OTCHET!H423+[2]OTCHET!H424+[2]OTCHET!H425+[2]OTCHET!H426</f>
        <v>-7623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-5496</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2119583</v>
      </c>
      <c r="G62" s="159">
        <f>[2]OTCHET!G412</f>
        <v>0</v>
      </c>
      <c r="H62" s="160">
        <f>[2]OTCHET!H412</f>
        <v>0</v>
      </c>
      <c r="I62" s="160">
        <f>[2]OTCHET!I412</f>
        <v>0</v>
      </c>
      <c r="J62" s="161">
        <f>[2]OTCHET!J412</f>
        <v>2119583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-3243670</v>
      </c>
      <c r="F64" s="252">
        <f t="shared" si="7"/>
        <v>-1293686</v>
      </c>
      <c r="G64" s="253">
        <f t="shared" si="7"/>
        <v>-1974695</v>
      </c>
      <c r="H64" s="254">
        <f t="shared" si="7"/>
        <v>-7623</v>
      </c>
      <c r="I64" s="254">
        <f t="shared" si="7"/>
        <v>631830</v>
      </c>
      <c r="J64" s="255">
        <f t="shared" si="7"/>
        <v>56802</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3243670</v>
      </c>
      <c r="F66" s="261">
        <f>SUM(+F68+F76+F77+F84+F85+F86+F89+F90+F91+F92+F93+F94+F95)</f>
        <v>1293686</v>
      </c>
      <c r="G66" s="262">
        <f t="shared" ref="G66" si="9">SUM(+G68+G76+G77+G84+G85+G86+G89+G90+G91+G92+G93+G94+G95)</f>
        <v>1974695</v>
      </c>
      <c r="H66" s="263">
        <f>SUM(+H68+H76+H77+H84+H85+H86+H89+H90+H91+H92+H93+H94+H95)</f>
        <v>7623</v>
      </c>
      <c r="I66" s="263">
        <f>SUM(+I68+I76+I77+I84+I85+I86+I89+I90+I91+I92+I93+I94+I95)</f>
        <v>-631830</v>
      </c>
      <c r="J66" s="264">
        <f>SUM(+J68+J76+J77+J84+J85+J86+J89+J90+J91+J92+J93+J94+J95)</f>
        <v>-56802</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-100018</v>
      </c>
      <c r="G86" s="232">
        <f t="shared" ref="G86" si="15">+G87+G88</f>
        <v>63180</v>
      </c>
      <c r="H86" s="233">
        <f>+H87+H88</f>
        <v>-122271</v>
      </c>
      <c r="I86" s="233">
        <f>+I87+I88</f>
        <v>10414</v>
      </c>
      <c r="J86" s="234">
        <f>+J87+J88</f>
        <v>-51341</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-100018</v>
      </c>
      <c r="G88" s="284">
        <f>+[2]OTCHET!G521+[2]OTCHET!G524+[2]OTCHET!G544</f>
        <v>63180</v>
      </c>
      <c r="H88" s="285">
        <f>+[2]OTCHET!H521+[2]OTCHET!H524+[2]OTCHET!H544</f>
        <v>-122271</v>
      </c>
      <c r="I88" s="285">
        <f>+[2]OTCHET!I521+[2]OTCHET!I524+[2]OTCHET!I544</f>
        <v>10414</v>
      </c>
      <c r="J88" s="286">
        <f>+[2]OTCHET!J521+[2]OTCHET!J524+[2]OTCHET!J544</f>
        <v>-51341</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65566</v>
      </c>
      <c r="G89" s="224">
        <f>[2]OTCHET!G531</f>
        <v>71027</v>
      </c>
      <c r="H89" s="225">
        <f>[2]OTCHET!H531</f>
        <v>0</v>
      </c>
      <c r="I89" s="225">
        <f>[2]OTCHET!I531</f>
        <v>0</v>
      </c>
      <c r="J89" s="226">
        <f>[2]OTCHET!J531</f>
        <v>-5461</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-2824088</v>
      </c>
      <c r="G91" s="136">
        <f>+[2]OTCHET!G573+[2]OTCHET!G574+[2]OTCHET!G575+[2]OTCHET!G576+[2]OTCHET!G577+[2]OTCHET!G578+[2]OTCHET!G579</f>
        <v>-5454</v>
      </c>
      <c r="H91" s="137">
        <f>+[2]OTCHET!H573+[2]OTCHET!H574+[2]OTCHET!H575+[2]OTCHET!H576+[2]OTCHET!H577+[2]OTCHET!H578+[2]OTCHET!H579</f>
        <v>-2761206</v>
      </c>
      <c r="I91" s="137">
        <f>+[2]OTCHET!I573+[2]OTCHET!I574+[2]OTCHET!I575+[2]OTCHET!I576+[2]OTCHET!I577+[2]OTCHET!I578+[2]OTCHET!I579</f>
        <v>-57428</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-798033</v>
      </c>
      <c r="F94" s="135">
        <f t="shared" si="17"/>
        <v>-3151193</v>
      </c>
      <c r="G94" s="136">
        <f>+[2]OTCHET!G589+[2]OTCHET!G590</f>
        <v>-3151193</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617582</v>
      </c>
      <c r="H95" s="99">
        <f>[2]OTCHET!H591</f>
        <v>-32766</v>
      </c>
      <c r="I95" s="99">
        <f>[2]OTCHET!I591</f>
        <v>-584816</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35650</v>
      </c>
      <c r="H96" s="295">
        <f>+[2]OTCHET!H594</f>
        <v>-34878</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45142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45138</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11980</v>
      </c>
      <c r="G86" s="232">
        <f t="shared" ref="G86" si="15">+G87+G88</f>
        <v>9570</v>
      </c>
      <c r="H86" s="233">
        <f>+H87+H88</f>
        <v>0</v>
      </c>
      <c r="I86" s="233">
        <f>+I87+I88</f>
        <v>2410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11980</v>
      </c>
      <c r="G88" s="284">
        <f>+[3]OTCHET!G521+[3]OTCHET!G524+[3]OTCHET!G544</f>
        <v>9570</v>
      </c>
      <c r="H88" s="285">
        <f>+[3]OTCHET!H521+[3]OTCHET!H524+[3]OTCHET!H544</f>
        <v>0</v>
      </c>
      <c r="I88" s="285">
        <f>+[3]OTCHET!I521+[3]OTCHET!I524+[3]OTCHET!I544</f>
        <v>2410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-50720</v>
      </c>
      <c r="G91" s="136">
        <f>+[3]OTCHET!G573+[3]OTCHET!G574+[3]OTCHET!G575+[3]OTCHET!G576+[3]OTCHET!G577+[3]OTCHET!G578+[3]OTCHET!G579</f>
        <v>-47920</v>
      </c>
      <c r="H91" s="137">
        <f>+[3]OTCHET!H573+[3]OTCHET!H574+[3]OTCHET!H575+[3]OTCHET!H576+[3]OTCHET!H577+[3]OTCHET!H578+[3]OTCHET!H579</f>
        <v>0</v>
      </c>
      <c r="I91" s="137">
        <f>+[3]OTCHET!I573+[3]OTCHET!I574+[3]OTCHET!I575+[3]OTCHET!I576+[3]OTCHET!I577+[3]OTCHET!I578+[3]OTCHET!I579</f>
        <v>-2800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45142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3"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45138</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533362</v>
      </c>
      <c r="G22" s="88">
        <f t="shared" si="0"/>
        <v>0</v>
      </c>
      <c r="H22" s="89">
        <f t="shared" si="0"/>
        <v>0</v>
      </c>
      <c r="I22" s="89">
        <f t="shared" si="0"/>
        <v>0</v>
      </c>
      <c r="J22" s="90">
        <f t="shared" si="0"/>
        <v>533362</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-1186</v>
      </c>
      <c r="G25" s="103">
        <f t="shared" ref="G25" si="2">+G26+G30+G31+G32+G33</f>
        <v>0</v>
      </c>
      <c r="H25" s="104">
        <f>+H26+H30+H31+H32+H33</f>
        <v>0</v>
      </c>
      <c r="I25" s="104">
        <f>+I26+I30+I31+I32+I33</f>
        <v>0</v>
      </c>
      <c r="J25" s="105">
        <f>+J26+J30+J31+J32+J33</f>
        <v>-1186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-1186</v>
      </c>
      <c r="G32" s="136">
        <f>[4]OTCHET!G110+[4]OTCHET!G119+[4]OTCHET!G135+[4]OTCHET!G136</f>
        <v>0</v>
      </c>
      <c r="H32" s="137">
        <f>[4]OTCHET!H110+[4]OTCHET!H119+[4]OTCHET!H135+[4]OTCHET!H136</f>
        <v>0</v>
      </c>
      <c r="I32" s="137">
        <f>[4]OTCHET!I110+[4]OTCHET!I119+[4]OTCHET!I135+[4]OTCHET!I136</f>
        <v>0</v>
      </c>
      <c r="J32" s="138">
        <f>[4]OTCHET!J110+[4]OTCHET!J119+[4]OTCHET!J135+[4]OTCHET!J136</f>
        <v>-1186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534548</v>
      </c>
      <c r="G37" s="159">
        <f>[4]OTCHET!G140+[4]OTCHET!G149+[4]OTCHET!G158</f>
        <v>0</v>
      </c>
      <c r="H37" s="160">
        <f>[4]OTCHET!H140+[4]OTCHET!H149+[4]OTCHET!H158</f>
        <v>0</v>
      </c>
      <c r="I37" s="160">
        <f>[4]OTCHET!I140+[4]OTCHET!I149+[4]OTCHET!I158</f>
        <v>0</v>
      </c>
      <c r="J37" s="161">
        <f>[4]OTCHET!J140+[4]OTCHET!J149+[4]OTCHET!J158</f>
        <v>534548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715881</v>
      </c>
      <c r="G38" s="166">
        <f t="shared" si="4"/>
        <v>0</v>
      </c>
      <c r="H38" s="167">
        <f t="shared" si="4"/>
        <v>0</v>
      </c>
      <c r="I38" s="167">
        <f t="shared" si="4"/>
        <v>0</v>
      </c>
      <c r="J38" s="168">
        <f t="shared" si="4"/>
        <v>715881</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389798</v>
      </c>
      <c r="G39" s="172">
        <f t="shared" si="5"/>
        <v>0</v>
      </c>
      <c r="H39" s="173">
        <f t="shared" si="5"/>
        <v>0</v>
      </c>
      <c r="I39" s="173">
        <f t="shared" si="5"/>
        <v>0</v>
      </c>
      <c r="J39" s="174">
        <f t="shared" si="5"/>
        <v>389798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31941</v>
      </c>
      <c r="G40" s="45">
        <f>[4]OTCHET!G187</f>
        <v>0</v>
      </c>
      <c r="H40" s="39">
        <f>[4]OTCHET!H187</f>
        <v>0</v>
      </c>
      <c r="I40" s="39">
        <f>[4]OTCHET!I187</f>
        <v>0</v>
      </c>
      <c r="J40" s="40">
        <f>[4]OTCHET!J187</f>
        <v>31941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343809</v>
      </c>
      <c r="G41" s="46">
        <f>[4]OTCHET!G190</f>
        <v>0</v>
      </c>
      <c r="H41" s="41">
        <f>[4]OTCHET!H190</f>
        <v>0</v>
      </c>
      <c r="I41" s="41">
        <f>[4]OTCHET!I190</f>
        <v>0</v>
      </c>
      <c r="J41" s="42">
        <f>[4]OTCHET!J190</f>
        <v>343809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14048</v>
      </c>
      <c r="G42" s="47">
        <f>+[4]OTCHET!G196+[4]OTCHET!G204</f>
        <v>0</v>
      </c>
      <c r="H42" s="43">
        <f>+[4]OTCHET!H196+[4]OTCHET!H204</f>
        <v>0</v>
      </c>
      <c r="I42" s="43">
        <f>+[4]OTCHET!I196+[4]OTCHET!I204</f>
        <v>0</v>
      </c>
      <c r="J42" s="44">
        <f>+[4]OTCHET!J196+[4]OTCHET!J204</f>
        <v>14048</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206956</v>
      </c>
      <c r="G43" s="187">
        <f>+[4]OTCHET!G205+[4]OTCHET!G223+[4]OTCHET!G271</f>
        <v>0</v>
      </c>
      <c r="H43" s="188">
        <f>+[4]OTCHET!H205+[4]OTCHET!H223+[4]OTCHET!H271</f>
        <v>0</v>
      </c>
      <c r="I43" s="188">
        <f>+[4]OTCHET!I205+[4]OTCHET!I223+[4]OTCHET!I271</f>
        <v>0</v>
      </c>
      <c r="J43" s="189">
        <f>+[4]OTCHET!J205+[4]OTCHET!J223+[4]OTCHET!J271</f>
        <v>206956</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107923</v>
      </c>
      <c r="G46" s="187">
        <f>+[4]OTCHET!G255+[4]OTCHET!G256+[4]OTCHET!G257+[4]OTCHET!G258</f>
        <v>0</v>
      </c>
      <c r="H46" s="188">
        <f>+[4]OTCHET!H255+[4]OTCHET!H256+[4]OTCHET!H257+[4]OTCHET!H258</f>
        <v>0</v>
      </c>
      <c r="I46" s="188">
        <f>+[4]OTCHET!I255+[4]OTCHET!I256+[4]OTCHET!I257+[4]OTCHET!I258</f>
        <v>0</v>
      </c>
      <c r="J46" s="189">
        <f>+[4]OTCHET!J255+[4]OTCHET!J256+[4]OTCHET!J257+[4]OTCHET!J258</f>
        <v>107923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97733</v>
      </c>
      <c r="G56" s="220">
        <f t="shared" si="6"/>
        <v>0</v>
      </c>
      <c r="H56" s="221">
        <f t="shared" si="6"/>
        <v>0</v>
      </c>
      <c r="I56" s="21">
        <f t="shared" si="6"/>
        <v>0</v>
      </c>
      <c r="J56" s="222">
        <f t="shared" si="6"/>
        <v>97733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97733</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97733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-84786</v>
      </c>
      <c r="G64" s="253">
        <f t="shared" si="7"/>
        <v>0</v>
      </c>
      <c r="H64" s="254">
        <f t="shared" si="7"/>
        <v>0</v>
      </c>
      <c r="I64" s="254">
        <f t="shared" si="7"/>
        <v>0</v>
      </c>
      <c r="J64" s="255">
        <f t="shared" si="7"/>
        <v>-84786</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84786</v>
      </c>
      <c r="G66" s="262">
        <f t="shared" ref="G66" si="9">SUM(+G68+G76+G77+G84+G85+G86+G89+G90+G91+G92+G93+G94+G95)</f>
        <v>0</v>
      </c>
      <c r="H66" s="263">
        <f>SUM(+H68+H76+H77+H84+H85+H86+H89+H90+H91+H92+H93+H94+H95)</f>
        <v>0</v>
      </c>
      <c r="I66" s="263">
        <f>SUM(+I68+I76+I77+I84+I85+I86+I89+I90+I91+I92+I93+I94+I95)</f>
        <v>0</v>
      </c>
      <c r="J66" s="264">
        <f>SUM(+J68+J76+J77+J84+J85+J86+J89+J90+J91+J92+J93+J94+J95)</f>
        <v>84786</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84786</v>
      </c>
      <c r="G86" s="232">
        <f t="shared" ref="G86" si="15">+G87+G88</f>
        <v>0</v>
      </c>
      <c r="H86" s="233">
        <f>+H87+H88</f>
        <v>0</v>
      </c>
      <c r="I86" s="233">
        <f>+I87+I88</f>
        <v>0</v>
      </c>
      <c r="J86" s="234">
        <f>+J87+J88</f>
        <v>84786</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84786</v>
      </c>
      <c r="G88" s="284">
        <f>+[4]OTCHET!G521+[4]OTCHET!G524+[4]OTCHET!G544</f>
        <v>0</v>
      </c>
      <c r="H88" s="285">
        <f>+[4]OTCHET!H521+[4]OTCHET!H524+[4]OTCHET!H544</f>
        <v>0</v>
      </c>
      <c r="I88" s="285">
        <f>+[4]OTCHET!I521+[4]OTCHET!I524+[4]OTCHET!I544</f>
        <v>0</v>
      </c>
      <c r="J88" s="286">
        <f>+[4]OTCHET!J521+[4]OTCHET!J524+[4]OTCHET!J544</f>
        <v>84786</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45142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45138</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43121</v>
      </c>
      <c r="G38" s="166">
        <f t="shared" si="4"/>
        <v>0</v>
      </c>
      <c r="H38" s="167">
        <f t="shared" si="4"/>
        <v>0</v>
      </c>
      <c r="I38" s="167">
        <f t="shared" si="4"/>
        <v>0</v>
      </c>
      <c r="J38" s="168">
        <f t="shared" si="4"/>
        <v>43121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19658</v>
      </c>
      <c r="G39" s="172">
        <f t="shared" si="5"/>
        <v>0</v>
      </c>
      <c r="H39" s="173">
        <f t="shared" si="5"/>
        <v>0</v>
      </c>
      <c r="I39" s="173">
        <f t="shared" si="5"/>
        <v>0</v>
      </c>
      <c r="J39" s="174">
        <f t="shared" si="5"/>
        <v>19658</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10862</v>
      </c>
      <c r="G40" s="45">
        <f>[5]OTCHET!G187</f>
        <v>0</v>
      </c>
      <c r="H40" s="39">
        <f>[5]OTCHET!H187</f>
        <v>0</v>
      </c>
      <c r="I40" s="39">
        <f>[5]OTCHET!I187</f>
        <v>0</v>
      </c>
      <c r="J40" s="40">
        <f>[5]OTCHET!J187</f>
        <v>10862</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7168</v>
      </c>
      <c r="G41" s="46">
        <f>[5]OTCHET!G190</f>
        <v>0</v>
      </c>
      <c r="H41" s="41">
        <f>[5]OTCHET!H190</f>
        <v>0</v>
      </c>
      <c r="I41" s="41">
        <f>[5]OTCHET!I190</f>
        <v>0</v>
      </c>
      <c r="J41" s="42">
        <f>[5]OTCHET!J190</f>
        <v>7168</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1628</v>
      </c>
      <c r="G42" s="47">
        <f>+[5]OTCHET!G196+[5]OTCHET!G204</f>
        <v>0</v>
      </c>
      <c r="H42" s="43">
        <f>+[5]OTCHET!H196+[5]OTCHET!H204</f>
        <v>0</v>
      </c>
      <c r="I42" s="43">
        <f>+[5]OTCHET!I196+[5]OTCHET!I204</f>
        <v>0</v>
      </c>
      <c r="J42" s="44">
        <f>+[5]OTCHET!J196+[5]OTCHET!J204</f>
        <v>1628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23400</v>
      </c>
      <c r="G46" s="187">
        <f>+[5]OTCHET!G255+[5]OTCHET!G256+[5]OTCHET!G257+[5]OTCHET!G258</f>
        <v>0</v>
      </c>
      <c r="H46" s="188">
        <f>+[5]OTCHET!H255+[5]OTCHET!H256+[5]OTCHET!H257+[5]OTCHET!H258</f>
        <v>0</v>
      </c>
      <c r="I46" s="188">
        <f>+[5]OTCHET!I255+[5]OTCHET!I256+[5]OTCHET!I257+[5]OTCHET!I258</f>
        <v>0</v>
      </c>
      <c r="J46" s="189">
        <f>+[5]OTCHET!J255+[5]OTCHET!J256+[5]OTCHET!J257+[5]OTCHET!J258</f>
        <v>23400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23400</v>
      </c>
      <c r="G47" s="193">
        <f>+[5]OTCHET!G256</f>
        <v>0</v>
      </c>
      <c r="H47" s="194">
        <f>+[5]OTCHET!H256</f>
        <v>0</v>
      </c>
      <c r="I47" s="19">
        <f>+[5]OTCHET!I256</f>
        <v>0</v>
      </c>
      <c r="J47" s="195">
        <f>+[5]OTCHET!J256</f>
        <v>23400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18552</v>
      </c>
      <c r="G56" s="220">
        <f t="shared" si="6"/>
        <v>0</v>
      </c>
      <c r="H56" s="221">
        <f t="shared" si="6"/>
        <v>0</v>
      </c>
      <c r="I56" s="21">
        <f t="shared" si="6"/>
        <v>0</v>
      </c>
      <c r="J56" s="222">
        <f t="shared" si="6"/>
        <v>18552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18552</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18552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-24569</v>
      </c>
      <c r="G64" s="253">
        <f t="shared" si="7"/>
        <v>0</v>
      </c>
      <c r="H64" s="254">
        <f t="shared" si="7"/>
        <v>0</v>
      </c>
      <c r="I64" s="254">
        <f t="shared" si="7"/>
        <v>0</v>
      </c>
      <c r="J64" s="255">
        <f t="shared" si="7"/>
        <v>-24569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24569</v>
      </c>
      <c r="G66" s="262">
        <f t="shared" ref="G66" si="9">SUM(+G68+G76+G77+G84+G85+G86+G89+G90+G91+G92+G93+G94+G95)</f>
        <v>0</v>
      </c>
      <c r="H66" s="263">
        <f>SUM(+H68+H76+H77+H84+H85+H86+H89+H90+H91+H92+H93+H94+H95)</f>
        <v>0</v>
      </c>
      <c r="I66" s="263">
        <f>SUM(+I68+I76+I77+I84+I85+I86+I89+I90+I91+I92+I93+I94+I95)</f>
        <v>0</v>
      </c>
      <c r="J66" s="264">
        <f>SUM(+J68+J76+J77+J84+J85+J86+J89+J90+J91+J92+J93+J94+J95)</f>
        <v>24569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230</v>
      </c>
      <c r="G89" s="224">
        <f>[5]OTCHET!G531</f>
        <v>0</v>
      </c>
      <c r="H89" s="225">
        <f>[5]OTCHET!H531</f>
        <v>0</v>
      </c>
      <c r="I89" s="225">
        <f>[5]OTCHET!I531</f>
        <v>0</v>
      </c>
      <c r="J89" s="226">
        <f>[5]OTCHET!J531</f>
        <v>230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45142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70"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45138</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69262</v>
      </c>
      <c r="G22" s="88">
        <f t="shared" si="0"/>
        <v>0</v>
      </c>
      <c r="H22" s="89">
        <f t="shared" si="0"/>
        <v>0</v>
      </c>
      <c r="I22" s="89">
        <f t="shared" si="0"/>
        <v>0</v>
      </c>
      <c r="J22" s="90">
        <f t="shared" si="0"/>
        <v>69262</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69262</v>
      </c>
      <c r="G37" s="159">
        <f>[6]OTCHET!G140+[6]OTCHET!G149+[6]OTCHET!G158</f>
        <v>0</v>
      </c>
      <c r="H37" s="160">
        <f>[6]OTCHET!H140+[6]OTCHET!H149+[6]OTCHET!H158</f>
        <v>0</v>
      </c>
      <c r="I37" s="160">
        <f>[6]OTCHET!I140+[6]OTCHET!I149+[6]OTCHET!I158</f>
        <v>0</v>
      </c>
      <c r="J37" s="161">
        <f>[6]OTCHET!J140+[6]OTCHET!J149+[6]OTCHET!J158</f>
        <v>69262</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70293</v>
      </c>
      <c r="G38" s="166">
        <f t="shared" si="4"/>
        <v>0</v>
      </c>
      <c r="H38" s="167">
        <f t="shared" si="4"/>
        <v>0</v>
      </c>
      <c r="I38" s="167">
        <f t="shared" si="4"/>
        <v>0</v>
      </c>
      <c r="J38" s="168">
        <f t="shared" si="4"/>
        <v>70293</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17685</v>
      </c>
      <c r="G39" s="172">
        <f t="shared" si="5"/>
        <v>0</v>
      </c>
      <c r="H39" s="173">
        <f t="shared" si="5"/>
        <v>0</v>
      </c>
      <c r="I39" s="173">
        <f t="shared" si="5"/>
        <v>0</v>
      </c>
      <c r="J39" s="174">
        <f t="shared" si="5"/>
        <v>17685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15359</v>
      </c>
      <c r="G40" s="45">
        <f>[6]OTCHET!G187</f>
        <v>0</v>
      </c>
      <c r="H40" s="39">
        <f>[6]OTCHET!H187</f>
        <v>0</v>
      </c>
      <c r="I40" s="39">
        <f>[6]OTCHET!I187</f>
        <v>0</v>
      </c>
      <c r="J40" s="40">
        <f>[6]OTCHET!J187</f>
        <v>15359</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2326</v>
      </c>
      <c r="G42" s="47">
        <f>+[6]OTCHET!G196+[6]OTCHET!G204</f>
        <v>0</v>
      </c>
      <c r="H42" s="43">
        <f>+[6]OTCHET!H196+[6]OTCHET!H204</f>
        <v>0</v>
      </c>
      <c r="I42" s="43">
        <f>+[6]OTCHET!I196+[6]OTCHET!I204</f>
        <v>0</v>
      </c>
      <c r="J42" s="44">
        <f>+[6]OTCHET!J196+[6]OTCHET!J204</f>
        <v>2326</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52608</v>
      </c>
      <c r="G43" s="187">
        <f>+[6]OTCHET!G205+[6]OTCHET!G223+[6]OTCHET!G271</f>
        <v>0</v>
      </c>
      <c r="H43" s="188">
        <f>+[6]OTCHET!H205+[6]OTCHET!H223+[6]OTCHET!H271</f>
        <v>0</v>
      </c>
      <c r="I43" s="188">
        <f>+[6]OTCHET!I205+[6]OTCHET!I223+[6]OTCHET!I271</f>
        <v>0</v>
      </c>
      <c r="J43" s="189">
        <f>+[6]OTCHET!J205+[6]OTCHET!J223+[6]OTCHET!J271</f>
        <v>52608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3159</v>
      </c>
      <c r="G56" s="220">
        <f t="shared" si="6"/>
        <v>0</v>
      </c>
      <c r="H56" s="221">
        <f t="shared" si="6"/>
        <v>0</v>
      </c>
      <c r="I56" s="21">
        <f t="shared" si="6"/>
        <v>0</v>
      </c>
      <c r="J56" s="222">
        <f t="shared" si="6"/>
        <v>3159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3159</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3159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2128</v>
      </c>
      <c r="G64" s="253">
        <f t="shared" si="7"/>
        <v>0</v>
      </c>
      <c r="H64" s="254">
        <f t="shared" si="7"/>
        <v>0</v>
      </c>
      <c r="I64" s="254">
        <f t="shared" si="7"/>
        <v>0</v>
      </c>
      <c r="J64" s="255">
        <f t="shared" si="7"/>
        <v>2128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-2128</v>
      </c>
      <c r="G66" s="262">
        <f t="shared" ref="G66" si="9">SUM(+G68+G76+G77+G84+G85+G86+G89+G90+G91+G92+G93+G94+G95)</f>
        <v>0</v>
      </c>
      <c r="H66" s="263">
        <f>SUM(+H68+H76+H77+H84+H85+H86+H89+H90+H91+H92+H93+H94+H95)</f>
        <v>0</v>
      </c>
      <c r="I66" s="263">
        <f>SUM(+I68+I76+I77+I84+I85+I86+I89+I90+I91+I92+I93+I94+I95)</f>
        <v>0</v>
      </c>
      <c r="J66" s="264">
        <f>SUM(+J68+J76+J77+J84+J85+J86+J89+J90+J91+J92+J93+J94+J95)</f>
        <v>-2128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-7359</v>
      </c>
      <c r="G86" s="232">
        <f t="shared" ref="G86" si="15">+G87+G88</f>
        <v>0</v>
      </c>
      <c r="H86" s="233">
        <f>+H87+H88</f>
        <v>0</v>
      </c>
      <c r="I86" s="233">
        <f>+I87+I88</f>
        <v>0</v>
      </c>
      <c r="J86" s="234">
        <f>+J87+J88</f>
        <v>-7359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-7359</v>
      </c>
      <c r="G88" s="284">
        <f>+[6]OTCHET!G521+[6]OTCHET!G524+[6]OTCHET!G544</f>
        <v>0</v>
      </c>
      <c r="H88" s="285">
        <f>+[6]OTCHET!H521+[6]OTCHET!H524+[6]OTCHET!H544</f>
        <v>0</v>
      </c>
      <c r="I88" s="285">
        <f>+[6]OTCHET!I521+[6]OTCHET!I524+[6]OTCHET!I544</f>
        <v>0</v>
      </c>
      <c r="J88" s="286">
        <f>+[6]OTCHET!J521+[6]OTCHET!J524+[6]OTCHET!J544</f>
        <v>-7359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5231</v>
      </c>
      <c r="G89" s="224">
        <f>[6]OTCHET!G531</f>
        <v>0</v>
      </c>
      <c r="H89" s="225">
        <f>[6]OTCHET!H531</f>
        <v>0</v>
      </c>
      <c r="I89" s="225">
        <f>[6]OTCHET!I531</f>
        <v>0</v>
      </c>
      <c r="J89" s="226">
        <f>[6]OTCHET!J531</f>
        <v>5231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45142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2025-03-04T14:53:39Z</dcterms:modified>
</cp:coreProperties>
</file>