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ОТЧЕТИ\Отчети 2024\отчети за публикуване\"/>
    </mc:Choice>
  </mc:AlternateContent>
  <bookViews>
    <workbookView xWindow="0" yWindow="0" windowWidth="28800" windowHeight="1113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F96" i="10" s="1"/>
  <c r="G96" i="10"/>
  <c r="E96" i="10"/>
  <c r="J95" i="10"/>
  <c r="I95" i="10"/>
  <c r="H95" i="10"/>
  <c r="G95" i="10"/>
  <c r="F95" i="10" s="1"/>
  <c r="E95" i="10"/>
  <c r="J94" i="10"/>
  <c r="I94" i="10"/>
  <c r="H94" i="10"/>
  <c r="G94" i="10"/>
  <c r="F94" i="10"/>
  <c r="E94" i="10"/>
  <c r="J93" i="10"/>
  <c r="I93" i="10"/>
  <c r="H93" i="10"/>
  <c r="F93" i="10" s="1"/>
  <c r="G93" i="10"/>
  <c r="E93" i="10"/>
  <c r="J92" i="10"/>
  <c r="I92" i="10"/>
  <c r="H92" i="10"/>
  <c r="F92" i="10" s="1"/>
  <c r="G92" i="10"/>
  <c r="E92" i="10"/>
  <c r="J91" i="10"/>
  <c r="I91" i="10"/>
  <c r="H91" i="10"/>
  <c r="G91" i="10"/>
  <c r="F91" i="10" s="1"/>
  <c r="E91" i="10"/>
  <c r="J90" i="10"/>
  <c r="I90" i="10"/>
  <c r="H90" i="10"/>
  <c r="G90" i="10"/>
  <c r="F90" i="10"/>
  <c r="E90" i="10"/>
  <c r="J89" i="10"/>
  <c r="F89" i="10" s="1"/>
  <c r="I89" i="10"/>
  <c r="H89" i="10"/>
  <c r="G89" i="10"/>
  <c r="E89" i="10"/>
  <c r="J88" i="10"/>
  <c r="I88" i="10"/>
  <c r="H88" i="10"/>
  <c r="G88" i="10"/>
  <c r="F88" i="10" s="1"/>
  <c r="E88" i="10"/>
  <c r="J87" i="10"/>
  <c r="J86" i="10" s="1"/>
  <c r="I87" i="10"/>
  <c r="I86" i="10" s="1"/>
  <c r="H87" i="10"/>
  <c r="H86" i="10" s="1"/>
  <c r="G87" i="10"/>
  <c r="F87" i="10" s="1"/>
  <c r="F86" i="10" s="1"/>
  <c r="E87" i="10"/>
  <c r="E86" i="10"/>
  <c r="J85" i="10"/>
  <c r="I85" i="10"/>
  <c r="F85" i="10" s="1"/>
  <c r="H85" i="10"/>
  <c r="G85" i="10"/>
  <c r="E85" i="10"/>
  <c r="J84" i="10"/>
  <c r="I84" i="10"/>
  <c r="H84" i="10"/>
  <c r="G84" i="10"/>
  <c r="F84" i="10" s="1"/>
  <c r="E84" i="10"/>
  <c r="J83" i="10"/>
  <c r="I83" i="10"/>
  <c r="H83" i="10"/>
  <c r="G83" i="10"/>
  <c r="F83" i="10" s="1"/>
  <c r="E83" i="10"/>
  <c r="J82" i="10"/>
  <c r="I82" i="10"/>
  <c r="H82" i="10"/>
  <c r="G82" i="10"/>
  <c r="F82" i="10"/>
  <c r="E82" i="10"/>
  <c r="F81" i="10"/>
  <c r="J80" i="10"/>
  <c r="I80" i="10"/>
  <c r="H80" i="10"/>
  <c r="G80" i="10"/>
  <c r="F80" i="10" s="1"/>
  <c r="E80" i="10"/>
  <c r="J79" i="10"/>
  <c r="I79" i="10"/>
  <c r="H79" i="10"/>
  <c r="G79" i="10"/>
  <c r="F79" i="10" s="1"/>
  <c r="E79" i="10"/>
  <c r="E77" i="10" s="1"/>
  <c r="J78" i="10"/>
  <c r="J77" i="10" s="1"/>
  <c r="I78" i="10"/>
  <c r="I77" i="10" s="1"/>
  <c r="H78" i="10"/>
  <c r="H77" i="10" s="1"/>
  <c r="G78" i="10"/>
  <c r="F78" i="10" s="1"/>
  <c r="E78" i="10"/>
  <c r="J76" i="10"/>
  <c r="I76" i="10"/>
  <c r="H76" i="10"/>
  <c r="G76" i="10"/>
  <c r="F76" i="10" s="1"/>
  <c r="E76" i="10"/>
  <c r="J75" i="10"/>
  <c r="I75" i="10"/>
  <c r="H75" i="10"/>
  <c r="G75" i="10"/>
  <c r="F75" i="10" s="1"/>
  <c r="E75" i="10"/>
  <c r="J74" i="10"/>
  <c r="I74" i="10"/>
  <c r="H74" i="10"/>
  <c r="G74" i="10"/>
  <c r="F74" i="10" s="1"/>
  <c r="E74" i="10"/>
  <c r="J73" i="10"/>
  <c r="I73" i="10"/>
  <c r="H73" i="10"/>
  <c r="G73" i="10"/>
  <c r="F73" i="10"/>
  <c r="E73" i="10"/>
  <c r="J72" i="10"/>
  <c r="I72" i="10"/>
  <c r="H72" i="10"/>
  <c r="G72" i="10"/>
  <c r="F72" i="10" s="1"/>
  <c r="E72" i="10"/>
  <c r="J71" i="10"/>
  <c r="I71" i="10"/>
  <c r="H71" i="10"/>
  <c r="G71" i="10"/>
  <c r="F71" i="10" s="1"/>
  <c r="E71" i="10"/>
  <c r="J70" i="10"/>
  <c r="I70" i="10"/>
  <c r="H70" i="10"/>
  <c r="H68" i="10" s="1"/>
  <c r="G70" i="10"/>
  <c r="F70" i="10" s="1"/>
  <c r="E70" i="10"/>
  <c r="J69" i="10"/>
  <c r="J68" i="10" s="1"/>
  <c r="I69" i="10"/>
  <c r="I68" i="10" s="1"/>
  <c r="I66" i="10" s="1"/>
  <c r="H69" i="10"/>
  <c r="G69" i="10"/>
  <c r="G68" i="10" s="1"/>
  <c r="F69" i="10"/>
  <c r="E69" i="10"/>
  <c r="E68" i="10"/>
  <c r="E66" i="10" s="1"/>
  <c r="F67" i="10"/>
  <c r="J63" i="10"/>
  <c r="I63" i="10"/>
  <c r="H63" i="10"/>
  <c r="G63" i="10"/>
  <c r="F63" i="10"/>
  <c r="E63" i="10"/>
  <c r="J62" i="10"/>
  <c r="I62" i="10"/>
  <c r="H62" i="10"/>
  <c r="G62" i="10"/>
  <c r="F62" i="10" s="1"/>
  <c r="E62" i="10"/>
  <c r="F61" i="10"/>
  <c r="J60" i="10"/>
  <c r="I60" i="10"/>
  <c r="H60" i="10"/>
  <c r="G60" i="10"/>
  <c r="F60" i="10"/>
  <c r="E60" i="10"/>
  <c r="J59" i="10"/>
  <c r="I59" i="10"/>
  <c r="H59" i="10"/>
  <c r="G59" i="10"/>
  <c r="F59" i="10" s="1"/>
  <c r="E59" i="10"/>
  <c r="J58" i="10"/>
  <c r="I58" i="10"/>
  <c r="I56" i="10" s="1"/>
  <c r="H58" i="10"/>
  <c r="G58" i="10"/>
  <c r="F58" i="10" s="1"/>
  <c r="E58" i="10"/>
  <c r="J57" i="10"/>
  <c r="J56" i="10" s="1"/>
  <c r="I57" i="10"/>
  <c r="H57" i="10"/>
  <c r="H56" i="10" s="1"/>
  <c r="G57" i="10"/>
  <c r="G56" i="10" s="1"/>
  <c r="F57" i="10"/>
  <c r="E57" i="10"/>
  <c r="E56" i="10" s="1"/>
  <c r="J55" i="10"/>
  <c r="I55" i="10"/>
  <c r="H55" i="10"/>
  <c r="G55" i="10"/>
  <c r="F55" i="10" s="1"/>
  <c r="E55" i="10"/>
  <c r="J54" i="10"/>
  <c r="I54" i="10"/>
  <c r="H54" i="10"/>
  <c r="G54" i="10"/>
  <c r="F54" i="10" s="1"/>
  <c r="E54" i="10"/>
  <c r="J53" i="10"/>
  <c r="I53" i="10"/>
  <c r="H53" i="10"/>
  <c r="G53" i="10"/>
  <c r="F53" i="10"/>
  <c r="E53" i="10"/>
  <c r="J52" i="10"/>
  <c r="I52" i="10"/>
  <c r="H52" i="10"/>
  <c r="G52" i="10"/>
  <c r="F52" i="10"/>
  <c r="E52" i="10"/>
  <c r="J51" i="10"/>
  <c r="I51" i="10"/>
  <c r="H51" i="10"/>
  <c r="G51" i="10"/>
  <c r="F51" i="10" s="1"/>
  <c r="E51" i="10"/>
  <c r="J50" i="10"/>
  <c r="I50" i="10"/>
  <c r="H50" i="10"/>
  <c r="G50" i="10"/>
  <c r="F50" i="10" s="1"/>
  <c r="E50" i="10"/>
  <c r="J49" i="10"/>
  <c r="I49" i="10"/>
  <c r="H49" i="10"/>
  <c r="G49" i="10"/>
  <c r="F49" i="10"/>
  <c r="E49" i="10"/>
  <c r="J48" i="10"/>
  <c r="I48" i="10"/>
  <c r="H48" i="10"/>
  <c r="G48" i="10"/>
  <c r="F48" i="10" s="1"/>
  <c r="E48" i="10"/>
  <c r="J47" i="10"/>
  <c r="I47" i="10"/>
  <c r="F47" i="10" s="1"/>
  <c r="H47" i="10"/>
  <c r="G47" i="10"/>
  <c r="E47" i="10"/>
  <c r="J46" i="10"/>
  <c r="I46" i="10"/>
  <c r="H46" i="10"/>
  <c r="G46" i="10"/>
  <c r="F46" i="10" s="1"/>
  <c r="E46" i="10"/>
  <c r="J45" i="10"/>
  <c r="I45" i="10"/>
  <c r="H45" i="10"/>
  <c r="G45" i="10"/>
  <c r="F45" i="10"/>
  <c r="E45" i="10"/>
  <c r="J44" i="10"/>
  <c r="I44" i="10"/>
  <c r="H44" i="10"/>
  <c r="G44" i="10"/>
  <c r="F44" i="10" s="1"/>
  <c r="E44" i="10"/>
  <c r="J43" i="10"/>
  <c r="I43" i="10"/>
  <c r="F43" i="10" s="1"/>
  <c r="H43" i="10"/>
  <c r="G43" i="10"/>
  <c r="E43" i="10"/>
  <c r="J42" i="10"/>
  <c r="I42" i="10"/>
  <c r="H42" i="10"/>
  <c r="H39" i="10" s="1"/>
  <c r="H38" i="10" s="1"/>
  <c r="G42" i="10"/>
  <c r="F42" i="10" s="1"/>
  <c r="E42" i="10"/>
  <c r="J41" i="10"/>
  <c r="I41" i="10"/>
  <c r="H41" i="10"/>
  <c r="G41" i="10"/>
  <c r="F41" i="10"/>
  <c r="E41" i="10"/>
  <c r="E39" i="10" s="1"/>
  <c r="E38" i="10" s="1"/>
  <c r="J40" i="10"/>
  <c r="I40" i="10"/>
  <c r="H40" i="10"/>
  <c r="G40" i="10"/>
  <c r="G39" i="10" s="1"/>
  <c r="G38" i="10" s="1"/>
  <c r="E40" i="10"/>
  <c r="J39" i="10"/>
  <c r="J38" i="10" s="1"/>
  <c r="I39" i="10"/>
  <c r="I38" i="10" s="1"/>
  <c r="J37" i="10"/>
  <c r="I37" i="10"/>
  <c r="H37" i="10"/>
  <c r="G37" i="10"/>
  <c r="F37" i="10"/>
  <c r="E37" i="10"/>
  <c r="J36" i="10"/>
  <c r="I36" i="10"/>
  <c r="H36" i="10"/>
  <c r="G36" i="10"/>
  <c r="F36" i="10" s="1"/>
  <c r="E36" i="10"/>
  <c r="F35" i="10"/>
  <c r="F34" i="10"/>
  <c r="J33" i="10"/>
  <c r="I33" i="10"/>
  <c r="H33" i="10"/>
  <c r="G33" i="10"/>
  <c r="F33" i="10" s="1"/>
  <c r="E33" i="10"/>
  <c r="J32" i="10"/>
  <c r="I32" i="10"/>
  <c r="H32" i="10"/>
  <c r="G32" i="10"/>
  <c r="F32" i="10" s="1"/>
  <c r="E32" i="10"/>
  <c r="J31" i="10"/>
  <c r="I31" i="10"/>
  <c r="H31" i="10"/>
  <c r="H25" i="10" s="1"/>
  <c r="H22" i="10" s="1"/>
  <c r="G31" i="10"/>
  <c r="F31" i="10" s="1"/>
  <c r="E31" i="10"/>
  <c r="J30" i="10"/>
  <c r="I30" i="10"/>
  <c r="H30" i="10"/>
  <c r="G30" i="10"/>
  <c r="F30" i="10"/>
  <c r="E30" i="10"/>
  <c r="J29" i="10"/>
  <c r="I29" i="10"/>
  <c r="H29" i="10"/>
  <c r="G29" i="10"/>
  <c r="F29" i="10" s="1"/>
  <c r="E29" i="10"/>
  <c r="J28" i="10"/>
  <c r="I28" i="10"/>
  <c r="H28" i="10"/>
  <c r="G28" i="10"/>
  <c r="F28" i="10" s="1"/>
  <c r="E28" i="10"/>
  <c r="J27" i="10"/>
  <c r="I27" i="10"/>
  <c r="H27" i="10"/>
  <c r="G27" i="10"/>
  <c r="F27" i="10" s="1"/>
  <c r="E27" i="10"/>
  <c r="J26" i="10"/>
  <c r="J25" i="10" s="1"/>
  <c r="I26" i="10"/>
  <c r="I25" i="10" s="1"/>
  <c r="I22" i="10" s="1"/>
  <c r="I64" i="10" s="1"/>
  <c r="H26" i="10"/>
  <c r="G26" i="10"/>
  <c r="F26" i="10"/>
  <c r="E26" i="10"/>
  <c r="E25" i="10" s="1"/>
  <c r="E22" i="10" s="1"/>
  <c r="F24" i="10"/>
  <c r="J23" i="10"/>
  <c r="F23" i="10" s="1"/>
  <c r="I23" i="10"/>
  <c r="H23" i="10"/>
  <c r="G23" i="10"/>
  <c r="E23" i="10"/>
  <c r="F15" i="10"/>
  <c r="E15" i="10"/>
  <c r="F13" i="10"/>
  <c r="E13" i="10"/>
  <c r="B13" i="10"/>
  <c r="I11" i="10"/>
  <c r="H11" i="10"/>
  <c r="F11" i="10"/>
  <c r="B11" i="10"/>
  <c r="B8" i="10"/>
  <c r="I114" i="8"/>
  <c r="E114" i="8"/>
  <c r="E110" i="8"/>
  <c r="J107" i="8"/>
  <c r="H107" i="8"/>
  <c r="G107" i="8"/>
  <c r="B107" i="8"/>
  <c r="J96" i="8"/>
  <c r="I96" i="8"/>
  <c r="F96" i="8" s="1"/>
  <c r="H96" i="8"/>
  <c r="G96" i="8"/>
  <c r="E96" i="8"/>
  <c r="J95" i="8"/>
  <c r="I95" i="8"/>
  <c r="H95" i="8"/>
  <c r="G95" i="8"/>
  <c r="F95" i="8" s="1"/>
  <c r="E95" i="8"/>
  <c r="J94" i="8"/>
  <c r="I94" i="8"/>
  <c r="H94" i="8"/>
  <c r="G94" i="8"/>
  <c r="F94" i="8"/>
  <c r="E94" i="8"/>
  <c r="J93" i="8"/>
  <c r="I93" i="8"/>
  <c r="H93" i="8"/>
  <c r="G93" i="8"/>
  <c r="F93" i="8"/>
  <c r="E93" i="8"/>
  <c r="J92" i="8"/>
  <c r="I92" i="8"/>
  <c r="F92" i="8" s="1"/>
  <c r="H92" i="8"/>
  <c r="G92" i="8"/>
  <c r="E92" i="8"/>
  <c r="J91" i="8"/>
  <c r="I91" i="8"/>
  <c r="H91" i="8"/>
  <c r="G91" i="8"/>
  <c r="F91" i="8" s="1"/>
  <c r="E91" i="8"/>
  <c r="J90" i="8"/>
  <c r="I90" i="8"/>
  <c r="H90" i="8"/>
  <c r="G90" i="8"/>
  <c r="F90" i="8"/>
  <c r="E90" i="8"/>
  <c r="J89" i="8"/>
  <c r="I89" i="8"/>
  <c r="H89" i="8"/>
  <c r="G89" i="8"/>
  <c r="F89" i="8"/>
  <c r="E89" i="8"/>
  <c r="J88" i="8"/>
  <c r="I88" i="8"/>
  <c r="F88" i="8" s="1"/>
  <c r="H88" i="8"/>
  <c r="G88" i="8"/>
  <c r="E88" i="8"/>
  <c r="J87" i="8"/>
  <c r="J86" i="8" s="1"/>
  <c r="I87" i="8"/>
  <c r="I86" i="8" s="1"/>
  <c r="H87" i="8"/>
  <c r="H86" i="8" s="1"/>
  <c r="G87" i="8"/>
  <c r="F87" i="8" s="1"/>
  <c r="E87" i="8"/>
  <c r="E86" i="8"/>
  <c r="J85" i="8"/>
  <c r="I85" i="8"/>
  <c r="H85" i="8"/>
  <c r="G85" i="8"/>
  <c r="F85" i="8"/>
  <c r="E85" i="8"/>
  <c r="J84" i="8"/>
  <c r="I84" i="8"/>
  <c r="F84" i="8" s="1"/>
  <c r="H84" i="8"/>
  <c r="G84" i="8"/>
  <c r="E84" i="8"/>
  <c r="J83" i="8"/>
  <c r="I83" i="8"/>
  <c r="H83" i="8"/>
  <c r="G83" i="8"/>
  <c r="F83" i="8" s="1"/>
  <c r="E83" i="8"/>
  <c r="J82" i="8"/>
  <c r="I82" i="8"/>
  <c r="H82" i="8"/>
  <c r="G82" i="8"/>
  <c r="F82" i="8"/>
  <c r="E82" i="8"/>
  <c r="F81" i="8"/>
  <c r="J80" i="8"/>
  <c r="I80" i="8"/>
  <c r="H80" i="8"/>
  <c r="G80" i="8"/>
  <c r="F80" i="8"/>
  <c r="E80" i="8"/>
  <c r="J79" i="8"/>
  <c r="I79" i="8"/>
  <c r="H79" i="8"/>
  <c r="G79" i="8"/>
  <c r="F79" i="8" s="1"/>
  <c r="E79" i="8"/>
  <c r="J78" i="8"/>
  <c r="J77" i="8" s="1"/>
  <c r="I78" i="8"/>
  <c r="I77" i="8" s="1"/>
  <c r="H78" i="8"/>
  <c r="F78" i="8" s="1"/>
  <c r="G78" i="8"/>
  <c r="E78" i="8"/>
  <c r="E77" i="8" s="1"/>
  <c r="J76" i="8"/>
  <c r="I76" i="8"/>
  <c r="H76" i="8"/>
  <c r="G76" i="8"/>
  <c r="F76" i="8"/>
  <c r="E76" i="8"/>
  <c r="J75" i="8"/>
  <c r="F75" i="8" s="1"/>
  <c r="I75" i="8"/>
  <c r="H75" i="8"/>
  <c r="G75" i="8"/>
  <c r="E75" i="8"/>
  <c r="J74" i="8"/>
  <c r="I74" i="8"/>
  <c r="H74" i="8"/>
  <c r="G74" i="8"/>
  <c r="F74" i="8" s="1"/>
  <c r="E74" i="8"/>
  <c r="J73" i="8"/>
  <c r="I73" i="8"/>
  <c r="H73" i="8"/>
  <c r="G73" i="8"/>
  <c r="F73" i="8"/>
  <c r="E73" i="8"/>
  <c r="J72" i="8"/>
  <c r="I72" i="8"/>
  <c r="H72" i="8"/>
  <c r="G72" i="8"/>
  <c r="F72" i="8"/>
  <c r="E72" i="8"/>
  <c r="J71" i="8"/>
  <c r="F71" i="8" s="1"/>
  <c r="I71" i="8"/>
  <c r="H71" i="8"/>
  <c r="G71" i="8"/>
  <c r="E71" i="8"/>
  <c r="J70" i="8"/>
  <c r="I70" i="8"/>
  <c r="H70" i="8"/>
  <c r="G70" i="8"/>
  <c r="F70" i="8" s="1"/>
  <c r="E70" i="8"/>
  <c r="J69" i="8"/>
  <c r="J68" i="8" s="1"/>
  <c r="J66" i="8" s="1"/>
  <c r="I69" i="8"/>
  <c r="I68" i="8" s="1"/>
  <c r="I66" i="8" s="1"/>
  <c r="H69" i="8"/>
  <c r="H68" i="8" s="1"/>
  <c r="G69" i="8"/>
  <c r="G68" i="8" s="1"/>
  <c r="F69" i="8"/>
  <c r="F68" i="8" s="1"/>
  <c r="E69" i="8"/>
  <c r="E68" i="8"/>
  <c r="F67" i="8"/>
  <c r="J63" i="8"/>
  <c r="I63" i="8"/>
  <c r="H63" i="8"/>
  <c r="G63" i="8"/>
  <c r="F63" i="8"/>
  <c r="E63" i="8"/>
  <c r="J62" i="8"/>
  <c r="I62" i="8"/>
  <c r="H62" i="8"/>
  <c r="G62" i="8"/>
  <c r="F62" i="8"/>
  <c r="E62" i="8"/>
  <c r="F61" i="8"/>
  <c r="J60" i="8"/>
  <c r="I60" i="8"/>
  <c r="H60" i="8"/>
  <c r="G60" i="8"/>
  <c r="F60" i="8"/>
  <c r="E60" i="8"/>
  <c r="J59" i="8"/>
  <c r="I59" i="8"/>
  <c r="H59" i="8"/>
  <c r="G59" i="8"/>
  <c r="F59" i="8" s="1"/>
  <c r="E59" i="8"/>
  <c r="J58" i="8"/>
  <c r="I58" i="8"/>
  <c r="I56" i="8" s="1"/>
  <c r="H58" i="8"/>
  <c r="G58" i="8"/>
  <c r="F58" i="8" s="1"/>
  <c r="E58" i="8"/>
  <c r="J57" i="8"/>
  <c r="J56" i="8" s="1"/>
  <c r="I57" i="8"/>
  <c r="H57" i="8"/>
  <c r="H56" i="8" s="1"/>
  <c r="G57" i="8"/>
  <c r="G56" i="8" s="1"/>
  <c r="F57" i="8"/>
  <c r="E57" i="8"/>
  <c r="E56" i="8" s="1"/>
  <c r="J55" i="8"/>
  <c r="I55" i="8"/>
  <c r="H55" i="8"/>
  <c r="G55" i="8"/>
  <c r="F55" i="8" s="1"/>
  <c r="E55" i="8"/>
  <c r="J54" i="8"/>
  <c r="I54" i="8"/>
  <c r="H54" i="8"/>
  <c r="G54" i="8"/>
  <c r="F54" i="8" s="1"/>
  <c r="E54" i="8"/>
  <c r="J53" i="8"/>
  <c r="I53" i="8"/>
  <c r="H53" i="8"/>
  <c r="G53" i="8"/>
  <c r="F53" i="8"/>
  <c r="E53" i="8"/>
  <c r="J52" i="8"/>
  <c r="I52" i="8"/>
  <c r="H52" i="8"/>
  <c r="G52" i="8"/>
  <c r="F52" i="8"/>
  <c r="E52" i="8"/>
  <c r="J51" i="8"/>
  <c r="I51" i="8"/>
  <c r="H51" i="8"/>
  <c r="G51" i="8"/>
  <c r="F51" i="8" s="1"/>
  <c r="E51" i="8"/>
  <c r="J50" i="8"/>
  <c r="I50" i="8"/>
  <c r="H50" i="8"/>
  <c r="G50" i="8"/>
  <c r="F50" i="8" s="1"/>
  <c r="E50" i="8"/>
  <c r="J49" i="8"/>
  <c r="I49" i="8"/>
  <c r="H49" i="8"/>
  <c r="G49" i="8"/>
  <c r="F49" i="8"/>
  <c r="E49" i="8"/>
  <c r="J48" i="8"/>
  <c r="I48" i="8"/>
  <c r="H48" i="8"/>
  <c r="G48" i="8"/>
  <c r="F48" i="8"/>
  <c r="E48" i="8"/>
  <c r="J47" i="8"/>
  <c r="I47" i="8"/>
  <c r="H47" i="8"/>
  <c r="G47" i="8"/>
  <c r="F47" i="8" s="1"/>
  <c r="E47" i="8"/>
  <c r="J46" i="8"/>
  <c r="I46" i="8"/>
  <c r="H46" i="8"/>
  <c r="G46" i="8"/>
  <c r="F46" i="8" s="1"/>
  <c r="E46" i="8"/>
  <c r="J45" i="8"/>
  <c r="I45" i="8"/>
  <c r="H45" i="8"/>
  <c r="G45" i="8"/>
  <c r="F45" i="8"/>
  <c r="E45" i="8"/>
  <c r="J44" i="8"/>
  <c r="I44" i="8"/>
  <c r="H44" i="8"/>
  <c r="G44" i="8"/>
  <c r="F44" i="8"/>
  <c r="E44" i="8"/>
  <c r="J43" i="8"/>
  <c r="I43" i="8"/>
  <c r="H43" i="8"/>
  <c r="G43" i="8"/>
  <c r="F43" i="8" s="1"/>
  <c r="E43" i="8"/>
  <c r="J42" i="8"/>
  <c r="I42" i="8"/>
  <c r="H42" i="8"/>
  <c r="G42" i="8"/>
  <c r="F42" i="8" s="1"/>
  <c r="E42" i="8"/>
  <c r="J41" i="8"/>
  <c r="I41" i="8"/>
  <c r="H41" i="8"/>
  <c r="H39" i="8" s="1"/>
  <c r="H38" i="8" s="1"/>
  <c r="G41" i="8"/>
  <c r="G39" i="8" s="1"/>
  <c r="G38" i="8" s="1"/>
  <c r="F41" i="8"/>
  <c r="E41" i="8"/>
  <c r="J40" i="8"/>
  <c r="I40" i="8"/>
  <c r="H40" i="8"/>
  <c r="G40" i="8"/>
  <c r="F40" i="8"/>
  <c r="F39" i="8" s="1"/>
  <c r="E40" i="8"/>
  <c r="E39" i="8" s="1"/>
  <c r="E38" i="8" s="1"/>
  <c r="J39" i="8"/>
  <c r="J38" i="8" s="1"/>
  <c r="I39" i="8"/>
  <c r="I38" i="8" s="1"/>
  <c r="J37" i="8"/>
  <c r="I37" i="8"/>
  <c r="H37" i="8"/>
  <c r="G37" i="8"/>
  <c r="F37" i="8"/>
  <c r="E37" i="8"/>
  <c r="J36" i="8"/>
  <c r="I36" i="8"/>
  <c r="H36" i="8"/>
  <c r="G36" i="8"/>
  <c r="F36" i="8" s="1"/>
  <c r="E36" i="8"/>
  <c r="F35" i="8"/>
  <c r="F34" i="8"/>
  <c r="J33" i="8"/>
  <c r="I33" i="8"/>
  <c r="H33" i="8"/>
  <c r="G33" i="8"/>
  <c r="F33" i="8" s="1"/>
  <c r="E33" i="8"/>
  <c r="J32" i="8"/>
  <c r="I32" i="8"/>
  <c r="H32" i="8"/>
  <c r="G32" i="8"/>
  <c r="F32" i="8" s="1"/>
  <c r="E32" i="8"/>
  <c r="J31" i="8"/>
  <c r="I31" i="8"/>
  <c r="I25" i="8" s="1"/>
  <c r="I22" i="8" s="1"/>
  <c r="H31" i="8"/>
  <c r="H25" i="8" s="1"/>
  <c r="H22" i="8" s="1"/>
  <c r="G31" i="8"/>
  <c r="F31" i="8" s="1"/>
  <c r="E31" i="8"/>
  <c r="J30" i="8"/>
  <c r="I30" i="8"/>
  <c r="H30" i="8"/>
  <c r="G30" i="8"/>
  <c r="F30" i="8"/>
  <c r="E30" i="8"/>
  <c r="J29" i="8"/>
  <c r="I29" i="8"/>
  <c r="H29" i="8"/>
  <c r="G29" i="8"/>
  <c r="F29" i="8" s="1"/>
  <c r="E29" i="8"/>
  <c r="J28" i="8"/>
  <c r="I28" i="8"/>
  <c r="F28" i="8" s="1"/>
  <c r="H28" i="8"/>
  <c r="G28" i="8"/>
  <c r="E28" i="8"/>
  <c r="J27" i="8"/>
  <c r="I27" i="8"/>
  <c r="H27" i="8"/>
  <c r="G27" i="8"/>
  <c r="F27" i="8" s="1"/>
  <c r="E27" i="8"/>
  <c r="J26" i="8"/>
  <c r="J25" i="8" s="1"/>
  <c r="I26" i="8"/>
  <c r="H26" i="8"/>
  <c r="G26" i="8"/>
  <c r="G25" i="8" s="1"/>
  <c r="G22" i="8" s="1"/>
  <c r="F26" i="8"/>
  <c r="F25" i="8" s="1"/>
  <c r="E26" i="8"/>
  <c r="E25" i="8" s="1"/>
  <c r="F24" i="8"/>
  <c r="J23" i="8"/>
  <c r="I23" i="8"/>
  <c r="H23" i="8"/>
  <c r="G23" i="8"/>
  <c r="F23" i="8" s="1"/>
  <c r="E23" i="8"/>
  <c r="F15" i="8"/>
  <c r="E15" i="8"/>
  <c r="F13" i="8"/>
  <c r="E13" i="8"/>
  <c r="B13" i="8"/>
  <c r="I11" i="8"/>
  <c r="H11" i="8"/>
  <c r="F11" i="8"/>
  <c r="B11" i="8"/>
  <c r="B8" i="8"/>
  <c r="I114" i="7"/>
  <c r="E114" i="7"/>
  <c r="E110" i="7"/>
  <c r="J107" i="7"/>
  <c r="H107" i="7"/>
  <c r="G107" i="7"/>
  <c r="B107" i="7"/>
  <c r="J96" i="7"/>
  <c r="I96" i="7"/>
  <c r="H96" i="7"/>
  <c r="G96" i="7"/>
  <c r="F96" i="7" s="1"/>
  <c r="E96" i="7"/>
  <c r="J95" i="7"/>
  <c r="I95" i="7"/>
  <c r="H95" i="7"/>
  <c r="G95" i="7"/>
  <c r="F95" i="7" s="1"/>
  <c r="E95" i="7"/>
  <c r="J94" i="7"/>
  <c r="I94" i="7"/>
  <c r="H94" i="7"/>
  <c r="G94" i="7"/>
  <c r="F94" i="7"/>
  <c r="E94" i="7"/>
  <c r="J93" i="7"/>
  <c r="I93" i="7"/>
  <c r="H93" i="7"/>
  <c r="G93" i="7"/>
  <c r="F93" i="7"/>
  <c r="E93" i="7"/>
  <c r="J92" i="7"/>
  <c r="I92" i="7"/>
  <c r="H92" i="7"/>
  <c r="G92" i="7"/>
  <c r="F92" i="7" s="1"/>
  <c r="E92" i="7"/>
  <c r="J91" i="7"/>
  <c r="I91" i="7"/>
  <c r="H91" i="7"/>
  <c r="G91" i="7"/>
  <c r="F91" i="7" s="1"/>
  <c r="E91" i="7"/>
  <c r="J90" i="7"/>
  <c r="I90" i="7"/>
  <c r="H90" i="7"/>
  <c r="G90" i="7"/>
  <c r="F90" i="7"/>
  <c r="E90" i="7"/>
  <c r="J89" i="7"/>
  <c r="I89" i="7"/>
  <c r="H89" i="7"/>
  <c r="G89" i="7"/>
  <c r="F89" i="7"/>
  <c r="E89" i="7"/>
  <c r="J88" i="7"/>
  <c r="I88" i="7"/>
  <c r="H88" i="7"/>
  <c r="G88" i="7"/>
  <c r="F88" i="7" s="1"/>
  <c r="E88" i="7"/>
  <c r="J87" i="7"/>
  <c r="J86" i="7" s="1"/>
  <c r="I87" i="7"/>
  <c r="I86" i="7" s="1"/>
  <c r="H87" i="7"/>
  <c r="H86" i="7" s="1"/>
  <c r="G87" i="7"/>
  <c r="F87" i="7" s="1"/>
  <c r="E87" i="7"/>
  <c r="G86" i="7"/>
  <c r="E86" i="7"/>
  <c r="J85" i="7"/>
  <c r="I85" i="7"/>
  <c r="H85" i="7"/>
  <c r="G85" i="7"/>
  <c r="F85" i="7"/>
  <c r="E85" i="7"/>
  <c r="J84" i="7"/>
  <c r="I84" i="7"/>
  <c r="H84" i="7"/>
  <c r="G84" i="7"/>
  <c r="F84" i="7" s="1"/>
  <c r="E84" i="7"/>
  <c r="J83" i="7"/>
  <c r="I83" i="7"/>
  <c r="H83" i="7"/>
  <c r="G83" i="7"/>
  <c r="F83" i="7" s="1"/>
  <c r="E83" i="7"/>
  <c r="J82" i="7"/>
  <c r="I82" i="7"/>
  <c r="H82" i="7"/>
  <c r="H77" i="7" s="1"/>
  <c r="G82" i="7"/>
  <c r="F82" i="7"/>
  <c r="E82" i="7"/>
  <c r="F81" i="7"/>
  <c r="J80" i="7"/>
  <c r="I80" i="7"/>
  <c r="H80" i="7"/>
  <c r="G80" i="7"/>
  <c r="F80" i="7" s="1"/>
  <c r="E80" i="7"/>
  <c r="J79" i="7"/>
  <c r="I79" i="7"/>
  <c r="H79" i="7"/>
  <c r="G79" i="7"/>
  <c r="F79" i="7" s="1"/>
  <c r="E79" i="7"/>
  <c r="E77" i="7" s="1"/>
  <c r="J78" i="7"/>
  <c r="J77" i="7" s="1"/>
  <c r="I78" i="7"/>
  <c r="I77" i="7" s="1"/>
  <c r="H78" i="7"/>
  <c r="G78" i="7"/>
  <c r="F78" i="7" s="1"/>
  <c r="E78" i="7"/>
  <c r="G77" i="7"/>
  <c r="J76" i="7"/>
  <c r="I76" i="7"/>
  <c r="H76" i="7"/>
  <c r="G76" i="7"/>
  <c r="F76" i="7" s="1"/>
  <c r="E76" i="7"/>
  <c r="J75" i="7"/>
  <c r="I75" i="7"/>
  <c r="H75" i="7"/>
  <c r="G75" i="7"/>
  <c r="F75" i="7" s="1"/>
  <c r="E75" i="7"/>
  <c r="J74" i="7"/>
  <c r="I74" i="7"/>
  <c r="H74" i="7"/>
  <c r="G74" i="7"/>
  <c r="F74" i="7" s="1"/>
  <c r="E74" i="7"/>
  <c r="J73" i="7"/>
  <c r="I73" i="7"/>
  <c r="H73" i="7"/>
  <c r="G73" i="7"/>
  <c r="F73" i="7" s="1"/>
  <c r="E73" i="7"/>
  <c r="J72" i="7"/>
  <c r="I72" i="7"/>
  <c r="H72" i="7"/>
  <c r="G72" i="7"/>
  <c r="F72" i="7" s="1"/>
  <c r="E72" i="7"/>
  <c r="J71" i="7"/>
  <c r="I71" i="7"/>
  <c r="H71" i="7"/>
  <c r="G71" i="7"/>
  <c r="F71" i="7" s="1"/>
  <c r="E71" i="7"/>
  <c r="J70" i="7"/>
  <c r="I70" i="7"/>
  <c r="H70" i="7"/>
  <c r="G70" i="7"/>
  <c r="F70" i="7" s="1"/>
  <c r="E70" i="7"/>
  <c r="J69" i="7"/>
  <c r="J68" i="7" s="1"/>
  <c r="I69" i="7"/>
  <c r="I68" i="7" s="1"/>
  <c r="I66" i="7" s="1"/>
  <c r="H69" i="7"/>
  <c r="H68" i="7" s="1"/>
  <c r="H66" i="7" s="1"/>
  <c r="G69" i="7"/>
  <c r="G68" i="7" s="1"/>
  <c r="G66" i="7" s="1"/>
  <c r="E69" i="7"/>
  <c r="E68" i="7"/>
  <c r="E66" i="7" s="1"/>
  <c r="F67" i="7"/>
  <c r="J63" i="7"/>
  <c r="I63" i="7"/>
  <c r="H63" i="7"/>
  <c r="G63" i="7"/>
  <c r="F63" i="7" s="1"/>
  <c r="E63" i="7"/>
  <c r="J62" i="7"/>
  <c r="I62" i="7"/>
  <c r="I56" i="7" s="1"/>
  <c r="H62" i="7"/>
  <c r="G62" i="7"/>
  <c r="F62" i="7" s="1"/>
  <c r="E62" i="7"/>
  <c r="F61" i="7"/>
  <c r="J60" i="7"/>
  <c r="I60" i="7"/>
  <c r="H60" i="7"/>
  <c r="G60" i="7"/>
  <c r="F60" i="7"/>
  <c r="E60" i="7"/>
  <c r="J59" i="7"/>
  <c r="F59" i="7" s="1"/>
  <c r="I59" i="7"/>
  <c r="H59" i="7"/>
  <c r="G59" i="7"/>
  <c r="E59" i="7"/>
  <c r="J58" i="7"/>
  <c r="I58" i="7"/>
  <c r="H58" i="7"/>
  <c r="G58" i="7"/>
  <c r="F58" i="7" s="1"/>
  <c r="E58" i="7"/>
  <c r="J57" i="7"/>
  <c r="J56" i="7" s="1"/>
  <c r="I57" i="7"/>
  <c r="H57" i="7"/>
  <c r="H56" i="7" s="1"/>
  <c r="G57" i="7"/>
  <c r="G56" i="7" s="1"/>
  <c r="F57" i="7"/>
  <c r="F56" i="7" s="1"/>
  <c r="E57" i="7"/>
  <c r="E56" i="7" s="1"/>
  <c r="J55" i="7"/>
  <c r="F55" i="7" s="1"/>
  <c r="I55" i="7"/>
  <c r="H55" i="7"/>
  <c r="G55" i="7"/>
  <c r="E55" i="7"/>
  <c r="J54" i="7"/>
  <c r="I54" i="7"/>
  <c r="H54" i="7"/>
  <c r="G54" i="7"/>
  <c r="F54" i="7" s="1"/>
  <c r="E54" i="7"/>
  <c r="J53" i="7"/>
  <c r="I53" i="7"/>
  <c r="H53" i="7"/>
  <c r="G53" i="7"/>
  <c r="F53" i="7"/>
  <c r="E53" i="7"/>
  <c r="J52" i="7"/>
  <c r="I52" i="7"/>
  <c r="H52" i="7"/>
  <c r="G52" i="7"/>
  <c r="F52" i="7"/>
  <c r="E52" i="7"/>
  <c r="J51" i="7"/>
  <c r="F51" i="7" s="1"/>
  <c r="I51" i="7"/>
  <c r="H51" i="7"/>
  <c r="G51" i="7"/>
  <c r="E51" i="7"/>
  <c r="J50" i="7"/>
  <c r="I50" i="7"/>
  <c r="H50" i="7"/>
  <c r="G50" i="7"/>
  <c r="F50" i="7" s="1"/>
  <c r="E50" i="7"/>
  <c r="J49" i="7"/>
  <c r="I49" i="7"/>
  <c r="H49" i="7"/>
  <c r="G49" i="7"/>
  <c r="F49" i="7"/>
  <c r="E49" i="7"/>
  <c r="J48" i="7"/>
  <c r="I48" i="7"/>
  <c r="H48" i="7"/>
  <c r="G48" i="7"/>
  <c r="F48" i="7"/>
  <c r="E48" i="7"/>
  <c r="J47" i="7"/>
  <c r="F47" i="7" s="1"/>
  <c r="I47" i="7"/>
  <c r="H47" i="7"/>
  <c r="G47" i="7"/>
  <c r="E47" i="7"/>
  <c r="J46" i="7"/>
  <c r="I46" i="7"/>
  <c r="H46" i="7"/>
  <c r="G46" i="7"/>
  <c r="F46" i="7" s="1"/>
  <c r="E46" i="7"/>
  <c r="J45" i="7"/>
  <c r="I45" i="7"/>
  <c r="H45" i="7"/>
  <c r="G45" i="7"/>
  <c r="F45" i="7"/>
  <c r="E45" i="7"/>
  <c r="J44" i="7"/>
  <c r="I44" i="7"/>
  <c r="H44" i="7"/>
  <c r="G44" i="7"/>
  <c r="F44" i="7"/>
  <c r="E44" i="7"/>
  <c r="J43" i="7"/>
  <c r="F43" i="7" s="1"/>
  <c r="I43" i="7"/>
  <c r="H43" i="7"/>
  <c r="G43" i="7"/>
  <c r="E43" i="7"/>
  <c r="J42" i="7"/>
  <c r="I42" i="7"/>
  <c r="H42" i="7"/>
  <c r="G42" i="7"/>
  <c r="F42" i="7" s="1"/>
  <c r="E42" i="7"/>
  <c r="J41" i="7"/>
  <c r="I41" i="7"/>
  <c r="H41" i="7"/>
  <c r="G41" i="7"/>
  <c r="F41" i="7"/>
  <c r="E41" i="7"/>
  <c r="J40" i="7"/>
  <c r="I40" i="7"/>
  <c r="H40" i="7"/>
  <c r="H39" i="7" s="1"/>
  <c r="H38" i="7" s="1"/>
  <c r="G40" i="7"/>
  <c r="F40" i="7"/>
  <c r="F39" i="7" s="1"/>
  <c r="F38" i="7" s="1"/>
  <c r="E40" i="7"/>
  <c r="J39" i="7"/>
  <c r="J38" i="7" s="1"/>
  <c r="I39" i="7"/>
  <c r="G39" i="7"/>
  <c r="E39" i="7"/>
  <c r="I38" i="7"/>
  <c r="G38" i="7"/>
  <c r="E38" i="7"/>
  <c r="J37" i="7"/>
  <c r="I37" i="7"/>
  <c r="H37" i="7"/>
  <c r="G37" i="7"/>
  <c r="F37" i="7"/>
  <c r="E37" i="7"/>
  <c r="J36" i="7"/>
  <c r="I36" i="7"/>
  <c r="H36" i="7"/>
  <c r="G36" i="7"/>
  <c r="F36" i="7"/>
  <c r="E36" i="7"/>
  <c r="F35" i="7"/>
  <c r="F34" i="7"/>
  <c r="J33" i="7"/>
  <c r="I33" i="7"/>
  <c r="H33" i="7"/>
  <c r="G33" i="7"/>
  <c r="F33" i="7"/>
  <c r="E33" i="7"/>
  <c r="J32" i="7"/>
  <c r="I32" i="7"/>
  <c r="F32" i="7" s="1"/>
  <c r="H32" i="7"/>
  <c r="G32" i="7"/>
  <c r="E32" i="7"/>
  <c r="J31" i="7"/>
  <c r="I31" i="7"/>
  <c r="H31" i="7"/>
  <c r="G31" i="7"/>
  <c r="F31" i="7" s="1"/>
  <c r="E31" i="7"/>
  <c r="J30" i="7"/>
  <c r="I30" i="7"/>
  <c r="H30" i="7"/>
  <c r="G30" i="7"/>
  <c r="F30" i="7"/>
  <c r="E30" i="7"/>
  <c r="J29" i="7"/>
  <c r="I29" i="7"/>
  <c r="H29" i="7"/>
  <c r="G29" i="7"/>
  <c r="F29" i="7"/>
  <c r="E29" i="7"/>
  <c r="J28" i="7"/>
  <c r="F28" i="7" s="1"/>
  <c r="I28" i="7"/>
  <c r="H28" i="7"/>
  <c r="G28" i="7"/>
  <c r="E28" i="7"/>
  <c r="J27" i="7"/>
  <c r="I27" i="7"/>
  <c r="H27" i="7"/>
  <c r="G27" i="7"/>
  <c r="F27" i="7" s="1"/>
  <c r="E27" i="7"/>
  <c r="J26" i="7"/>
  <c r="J25" i="7" s="1"/>
  <c r="I26" i="7"/>
  <c r="I25" i="7" s="1"/>
  <c r="I22" i="7" s="1"/>
  <c r="H26" i="7"/>
  <c r="H25" i="7" s="1"/>
  <c r="H22" i="7" s="1"/>
  <c r="H64" i="7" s="1"/>
  <c r="G26" i="7"/>
  <c r="F26" i="7"/>
  <c r="E26" i="7"/>
  <c r="G25" i="7"/>
  <c r="E25" i="7"/>
  <c r="F24" i="7"/>
  <c r="J23" i="7"/>
  <c r="I23" i="7"/>
  <c r="H23" i="7"/>
  <c r="G23" i="7"/>
  <c r="F23" i="7" s="1"/>
  <c r="E23" i="7"/>
  <c r="G22" i="7"/>
  <c r="E22" i="7"/>
  <c r="E64" i="7" s="1"/>
  <c r="F15" i="7"/>
  <c r="E15" i="7"/>
  <c r="F13" i="7"/>
  <c r="E13" i="7"/>
  <c r="B13" i="7"/>
  <c r="I11" i="7"/>
  <c r="H11" i="7"/>
  <c r="F11" i="7"/>
  <c r="B11" i="7"/>
  <c r="B8" i="7"/>
  <c r="I114" i="6"/>
  <c r="E114" i="6"/>
  <c r="E110" i="6"/>
  <c r="J107" i="6"/>
  <c r="H107" i="6"/>
  <c r="G107" i="6"/>
  <c r="B107" i="6"/>
  <c r="J96" i="6"/>
  <c r="I96" i="6"/>
  <c r="F96" i="6" s="1"/>
  <c r="H96" i="6"/>
  <c r="G96" i="6"/>
  <c r="E96" i="6"/>
  <c r="J95" i="6"/>
  <c r="I95" i="6"/>
  <c r="H95" i="6"/>
  <c r="G95" i="6"/>
  <c r="F95" i="6" s="1"/>
  <c r="E95" i="6"/>
  <c r="J94" i="6"/>
  <c r="I94" i="6"/>
  <c r="H94" i="6"/>
  <c r="G94" i="6"/>
  <c r="F94" i="6"/>
  <c r="E94" i="6"/>
  <c r="J93" i="6"/>
  <c r="I93" i="6"/>
  <c r="H93" i="6"/>
  <c r="G93" i="6"/>
  <c r="F93" i="6"/>
  <c r="E93" i="6"/>
  <c r="J92" i="6"/>
  <c r="I92" i="6"/>
  <c r="H92" i="6"/>
  <c r="G92" i="6"/>
  <c r="F92" i="6" s="1"/>
  <c r="E92" i="6"/>
  <c r="J91" i="6"/>
  <c r="I91" i="6"/>
  <c r="H91" i="6"/>
  <c r="G91" i="6"/>
  <c r="F91" i="6" s="1"/>
  <c r="E91" i="6"/>
  <c r="J90" i="6"/>
  <c r="I90" i="6"/>
  <c r="H90" i="6"/>
  <c r="G90" i="6"/>
  <c r="F90" i="6"/>
  <c r="E90" i="6"/>
  <c r="J89" i="6"/>
  <c r="I89" i="6"/>
  <c r="H89" i="6"/>
  <c r="G89" i="6"/>
  <c r="F89" i="6"/>
  <c r="E89" i="6"/>
  <c r="J88" i="6"/>
  <c r="I88" i="6"/>
  <c r="H88" i="6"/>
  <c r="G88" i="6"/>
  <c r="F88" i="6" s="1"/>
  <c r="E88" i="6"/>
  <c r="J87" i="6"/>
  <c r="J86" i="6" s="1"/>
  <c r="I87" i="6"/>
  <c r="I86" i="6" s="1"/>
  <c r="H87" i="6"/>
  <c r="H86" i="6" s="1"/>
  <c r="G87" i="6"/>
  <c r="F87" i="6" s="1"/>
  <c r="E87" i="6"/>
  <c r="G86" i="6"/>
  <c r="E86" i="6"/>
  <c r="J85" i="6"/>
  <c r="I85" i="6"/>
  <c r="H85" i="6"/>
  <c r="G85" i="6"/>
  <c r="F85" i="6"/>
  <c r="E85" i="6"/>
  <c r="J84" i="6"/>
  <c r="I84" i="6"/>
  <c r="H84" i="6"/>
  <c r="G84" i="6"/>
  <c r="F84" i="6" s="1"/>
  <c r="E84" i="6"/>
  <c r="J83" i="6"/>
  <c r="I83" i="6"/>
  <c r="H83" i="6"/>
  <c r="H77" i="6" s="1"/>
  <c r="G83" i="6"/>
  <c r="F83" i="6" s="1"/>
  <c r="E83" i="6"/>
  <c r="J82" i="6"/>
  <c r="I82" i="6"/>
  <c r="H82" i="6"/>
  <c r="G82" i="6"/>
  <c r="F82" i="6"/>
  <c r="E82" i="6"/>
  <c r="F81" i="6"/>
  <c r="J80" i="6"/>
  <c r="I80" i="6"/>
  <c r="H80" i="6"/>
  <c r="G80" i="6"/>
  <c r="F80" i="6"/>
  <c r="E80" i="6"/>
  <c r="J79" i="6"/>
  <c r="I79" i="6"/>
  <c r="H79" i="6"/>
  <c r="G79" i="6"/>
  <c r="F79" i="6" s="1"/>
  <c r="E79" i="6"/>
  <c r="E77" i="6" s="1"/>
  <c r="J78" i="6"/>
  <c r="J77" i="6" s="1"/>
  <c r="I78" i="6"/>
  <c r="I77" i="6" s="1"/>
  <c r="H78" i="6"/>
  <c r="F78" i="6" s="1"/>
  <c r="G78" i="6"/>
  <c r="E78" i="6"/>
  <c r="G77" i="6"/>
  <c r="J76" i="6"/>
  <c r="I76" i="6"/>
  <c r="H76" i="6"/>
  <c r="G76" i="6"/>
  <c r="F76" i="6"/>
  <c r="E76" i="6"/>
  <c r="J75" i="6"/>
  <c r="F75" i="6" s="1"/>
  <c r="I75" i="6"/>
  <c r="H75" i="6"/>
  <c r="G75" i="6"/>
  <c r="E75" i="6"/>
  <c r="J74" i="6"/>
  <c r="I74" i="6"/>
  <c r="H74" i="6"/>
  <c r="G74" i="6"/>
  <c r="F74" i="6" s="1"/>
  <c r="E74" i="6"/>
  <c r="J73" i="6"/>
  <c r="I73" i="6"/>
  <c r="H73" i="6"/>
  <c r="G73" i="6"/>
  <c r="F73" i="6" s="1"/>
  <c r="E73" i="6"/>
  <c r="J72" i="6"/>
  <c r="I72" i="6"/>
  <c r="H72" i="6"/>
  <c r="G72" i="6"/>
  <c r="F72" i="6"/>
  <c r="E72" i="6"/>
  <c r="J71" i="6"/>
  <c r="I71" i="6"/>
  <c r="H71" i="6"/>
  <c r="G71" i="6"/>
  <c r="F71" i="6" s="1"/>
  <c r="E71" i="6"/>
  <c r="J70" i="6"/>
  <c r="I70" i="6"/>
  <c r="H70" i="6"/>
  <c r="G70" i="6"/>
  <c r="F70" i="6" s="1"/>
  <c r="E70" i="6"/>
  <c r="J69" i="6"/>
  <c r="J68" i="6" s="1"/>
  <c r="J66" i="6" s="1"/>
  <c r="I69" i="6"/>
  <c r="I68" i="6" s="1"/>
  <c r="I66" i="6" s="1"/>
  <c r="H69" i="6"/>
  <c r="H68" i="6" s="1"/>
  <c r="H66" i="6" s="1"/>
  <c r="G69" i="6"/>
  <c r="G68" i="6" s="1"/>
  <c r="G66" i="6" s="1"/>
  <c r="E69" i="6"/>
  <c r="E68" i="6"/>
  <c r="E66" i="6" s="1"/>
  <c r="F67" i="6"/>
  <c r="J63" i="6"/>
  <c r="I63" i="6"/>
  <c r="H63" i="6"/>
  <c r="G63" i="6"/>
  <c r="F63" i="6" s="1"/>
  <c r="E63" i="6"/>
  <c r="J62" i="6"/>
  <c r="I62" i="6"/>
  <c r="H62" i="6"/>
  <c r="G62" i="6"/>
  <c r="F62" i="6"/>
  <c r="E62" i="6"/>
  <c r="E56" i="6" s="1"/>
  <c r="F61" i="6"/>
  <c r="J60" i="6"/>
  <c r="I60" i="6"/>
  <c r="H60" i="6"/>
  <c r="G60" i="6"/>
  <c r="F60" i="6"/>
  <c r="E60" i="6"/>
  <c r="J59" i="6"/>
  <c r="I59" i="6"/>
  <c r="H59" i="6"/>
  <c r="G59" i="6"/>
  <c r="F59" i="6" s="1"/>
  <c r="E59" i="6"/>
  <c r="J58" i="6"/>
  <c r="J56" i="6" s="1"/>
  <c r="I58" i="6"/>
  <c r="H58" i="6"/>
  <c r="G58" i="6"/>
  <c r="F58" i="6" s="1"/>
  <c r="E58" i="6"/>
  <c r="J57" i="6"/>
  <c r="I57" i="6"/>
  <c r="I56" i="6" s="1"/>
  <c r="H57" i="6"/>
  <c r="H56" i="6" s="1"/>
  <c r="G57" i="6"/>
  <c r="G56" i="6" s="1"/>
  <c r="F57" i="6"/>
  <c r="E57" i="6"/>
  <c r="J55" i="6"/>
  <c r="I55" i="6"/>
  <c r="H55" i="6"/>
  <c r="G55" i="6"/>
  <c r="F55" i="6" s="1"/>
  <c r="E55" i="6"/>
  <c r="J54" i="6"/>
  <c r="I54" i="6"/>
  <c r="H54" i="6"/>
  <c r="G54" i="6"/>
  <c r="F54" i="6" s="1"/>
  <c r="E54" i="6"/>
  <c r="J53" i="6"/>
  <c r="I53" i="6"/>
  <c r="H53" i="6"/>
  <c r="G53" i="6"/>
  <c r="F53" i="6"/>
  <c r="E53" i="6"/>
  <c r="J52" i="6"/>
  <c r="I52" i="6"/>
  <c r="H52" i="6"/>
  <c r="G52" i="6"/>
  <c r="F52" i="6"/>
  <c r="E52" i="6"/>
  <c r="J51" i="6"/>
  <c r="I51" i="6"/>
  <c r="H51" i="6"/>
  <c r="G51" i="6"/>
  <c r="F51" i="6" s="1"/>
  <c r="E51" i="6"/>
  <c r="J50" i="6"/>
  <c r="I50" i="6"/>
  <c r="H50" i="6"/>
  <c r="G50" i="6"/>
  <c r="F50" i="6" s="1"/>
  <c r="E50" i="6"/>
  <c r="J49" i="6"/>
  <c r="I49" i="6"/>
  <c r="H49" i="6"/>
  <c r="G49" i="6"/>
  <c r="F49" i="6"/>
  <c r="E49" i="6"/>
  <c r="J48" i="6"/>
  <c r="I48" i="6"/>
  <c r="H48" i="6"/>
  <c r="G48" i="6"/>
  <c r="F48" i="6"/>
  <c r="E48" i="6"/>
  <c r="J47" i="6"/>
  <c r="I47" i="6"/>
  <c r="H47" i="6"/>
  <c r="G47" i="6"/>
  <c r="F47" i="6" s="1"/>
  <c r="E47" i="6"/>
  <c r="J46" i="6"/>
  <c r="I46" i="6"/>
  <c r="H46" i="6"/>
  <c r="G46" i="6"/>
  <c r="F46" i="6" s="1"/>
  <c r="E46" i="6"/>
  <c r="J45" i="6"/>
  <c r="I45" i="6"/>
  <c r="H45" i="6"/>
  <c r="G45" i="6"/>
  <c r="F45" i="6"/>
  <c r="E45" i="6"/>
  <c r="J44" i="6"/>
  <c r="I44" i="6"/>
  <c r="H44" i="6"/>
  <c r="G44" i="6"/>
  <c r="F44" i="6"/>
  <c r="E44" i="6"/>
  <c r="J43" i="6"/>
  <c r="I43" i="6"/>
  <c r="H43" i="6"/>
  <c r="G43" i="6"/>
  <c r="F43" i="6" s="1"/>
  <c r="E43" i="6"/>
  <c r="J42" i="6"/>
  <c r="I42" i="6"/>
  <c r="I39" i="6" s="1"/>
  <c r="I38" i="6" s="1"/>
  <c r="H42" i="6"/>
  <c r="G42" i="6"/>
  <c r="F42" i="6" s="1"/>
  <c r="E42" i="6"/>
  <c r="J41" i="6"/>
  <c r="I41" i="6"/>
  <c r="H41" i="6"/>
  <c r="H39" i="6" s="1"/>
  <c r="H38" i="6" s="1"/>
  <c r="G41" i="6"/>
  <c r="F41" i="6"/>
  <c r="E41" i="6"/>
  <c r="J40" i="6"/>
  <c r="I40" i="6"/>
  <c r="H40" i="6"/>
  <c r="G40" i="6"/>
  <c r="G39" i="6" s="1"/>
  <c r="G38" i="6" s="1"/>
  <c r="F40" i="6"/>
  <c r="E40" i="6"/>
  <c r="E39" i="6" s="1"/>
  <c r="E38" i="6" s="1"/>
  <c r="J39" i="6"/>
  <c r="J38" i="6" s="1"/>
  <c r="J37" i="6"/>
  <c r="I37" i="6"/>
  <c r="H37" i="6"/>
  <c r="G37" i="6"/>
  <c r="F37" i="6"/>
  <c r="E37" i="6"/>
  <c r="J36" i="6"/>
  <c r="I36" i="6"/>
  <c r="H36" i="6"/>
  <c r="G36" i="6"/>
  <c r="F36" i="6"/>
  <c r="E36" i="6"/>
  <c r="F35" i="6"/>
  <c r="F34" i="6"/>
  <c r="J33" i="6"/>
  <c r="I33" i="6"/>
  <c r="H33" i="6"/>
  <c r="G33" i="6"/>
  <c r="F33" i="6"/>
  <c r="E33" i="6"/>
  <c r="J32" i="6"/>
  <c r="I32" i="6"/>
  <c r="H32" i="6"/>
  <c r="G32" i="6"/>
  <c r="F32" i="6" s="1"/>
  <c r="E32" i="6"/>
  <c r="J31" i="6"/>
  <c r="J25" i="6" s="1"/>
  <c r="J22" i="6" s="1"/>
  <c r="I31" i="6"/>
  <c r="I25" i="6" s="1"/>
  <c r="I22" i="6" s="1"/>
  <c r="H31" i="6"/>
  <c r="G31" i="6"/>
  <c r="F31" i="6" s="1"/>
  <c r="E31" i="6"/>
  <c r="J30" i="6"/>
  <c r="I30" i="6"/>
  <c r="H30" i="6"/>
  <c r="G30" i="6"/>
  <c r="F30" i="6"/>
  <c r="E30" i="6"/>
  <c r="J29" i="6"/>
  <c r="I29" i="6"/>
  <c r="H29" i="6"/>
  <c r="G29" i="6"/>
  <c r="F29" i="6"/>
  <c r="E29" i="6"/>
  <c r="J28" i="6"/>
  <c r="I28" i="6"/>
  <c r="H28" i="6"/>
  <c r="F28" i="6" s="1"/>
  <c r="G28" i="6"/>
  <c r="E28" i="6"/>
  <c r="J27" i="6"/>
  <c r="I27" i="6"/>
  <c r="H27" i="6"/>
  <c r="G27" i="6"/>
  <c r="F27" i="6" s="1"/>
  <c r="E27" i="6"/>
  <c r="J26" i="6"/>
  <c r="I26" i="6"/>
  <c r="H26" i="6"/>
  <c r="H25" i="6" s="1"/>
  <c r="H22" i="6" s="1"/>
  <c r="H64" i="6" s="1"/>
  <c r="G26" i="6"/>
  <c r="G25" i="6" s="1"/>
  <c r="G22" i="6" s="1"/>
  <c r="G64" i="6" s="1"/>
  <c r="F26" i="6"/>
  <c r="F25" i="6" s="1"/>
  <c r="E26" i="6"/>
  <c r="E25" i="6"/>
  <c r="F24" i="6"/>
  <c r="J23" i="6"/>
  <c r="I23" i="6"/>
  <c r="H23" i="6"/>
  <c r="G23" i="6"/>
  <c r="F23" i="6" s="1"/>
  <c r="E23" i="6"/>
  <c r="E22" i="6" s="1"/>
  <c r="E64" i="6" s="1"/>
  <c r="F15" i="6"/>
  <c r="E15" i="6"/>
  <c r="F13" i="6"/>
  <c r="E13" i="6"/>
  <c r="B13" i="6"/>
  <c r="I11" i="6"/>
  <c r="H11" i="6"/>
  <c r="F11" i="6"/>
  <c r="B11" i="6"/>
  <c r="B8" i="6"/>
  <c r="I105" i="10" l="1"/>
  <c r="I65" i="10"/>
  <c r="H64" i="10"/>
  <c r="F77" i="10"/>
  <c r="F22" i="10"/>
  <c r="F56" i="10"/>
  <c r="J66" i="10"/>
  <c r="E64" i="10"/>
  <c r="F25" i="10"/>
  <c r="H66" i="10"/>
  <c r="G22" i="10"/>
  <c r="G64" i="10" s="1"/>
  <c r="F68" i="10"/>
  <c r="F66" i="10" s="1"/>
  <c r="J22" i="10"/>
  <c r="J64" i="10" s="1"/>
  <c r="G86" i="10"/>
  <c r="F40" i="10"/>
  <c r="F39" i="10" s="1"/>
  <c r="F38" i="10" s="1"/>
  <c r="G77" i="10"/>
  <c r="G66" i="10" s="1"/>
  <c r="G25" i="10"/>
  <c r="E22" i="8"/>
  <c r="E64" i="8" s="1"/>
  <c r="G64" i="8"/>
  <c r="F38" i="8"/>
  <c r="F56" i="8"/>
  <c r="F77" i="8"/>
  <c r="F66" i="8"/>
  <c r="F22" i="8"/>
  <c r="F64" i="8" s="1"/>
  <c r="F86" i="8"/>
  <c r="H64" i="8"/>
  <c r="E66" i="8"/>
  <c r="J22" i="8"/>
  <c r="J64" i="8" s="1"/>
  <c r="I64" i="8"/>
  <c r="G77" i="8"/>
  <c r="G66" i="8" s="1"/>
  <c r="H77" i="8"/>
  <c r="H66" i="8" s="1"/>
  <c r="G86" i="8"/>
  <c r="J22" i="7"/>
  <c r="J64" i="7" s="1"/>
  <c r="I64" i="7"/>
  <c r="E65" i="7"/>
  <c r="E105" i="7"/>
  <c r="F77" i="7"/>
  <c r="F86" i="7"/>
  <c r="G64" i="7"/>
  <c r="J66" i="7"/>
  <c r="H65" i="7"/>
  <c r="H105" i="7"/>
  <c r="F25" i="7"/>
  <c r="F22" i="7" s="1"/>
  <c r="F64" i="7" s="1"/>
  <c r="F69" i="7"/>
  <c r="F68" i="7" s="1"/>
  <c r="J64" i="6"/>
  <c r="F22" i="6"/>
  <c r="G65" i="6"/>
  <c r="G105" i="6"/>
  <c r="E65" i="6"/>
  <c r="E105" i="6"/>
  <c r="H65" i="6"/>
  <c r="H105" i="6"/>
  <c r="F39" i="6"/>
  <c r="F38" i="6" s="1"/>
  <c r="F56" i="6"/>
  <c r="F77" i="6"/>
  <c r="F86" i="6"/>
  <c r="I64" i="6"/>
  <c r="F69" i="6"/>
  <c r="F68" i="6" s="1"/>
  <c r="F66" i="6" s="1"/>
  <c r="K25" i="7"/>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c r="M56" i="6"/>
  <c r="L56" i="6"/>
  <c r="K56" i="6"/>
  <c r="M38" i="6"/>
  <c r="L38" i="6"/>
  <c r="K38" i="6"/>
  <c r="M25" i="6"/>
  <c r="L25" i="6"/>
  <c r="K25" i="6"/>
  <c r="M22" i="6"/>
  <c r="M64" i="6" s="1"/>
  <c r="L22" i="6"/>
  <c r="L64" i="6" s="1"/>
  <c r="K22" i="6"/>
  <c r="K64" i="6" s="1"/>
  <c r="K65" i="6" s="1"/>
  <c r="J65" i="10" l="1"/>
  <c r="J105" i="10"/>
  <c r="F64" i="10"/>
  <c r="G65" i="10"/>
  <c r="G105" i="10"/>
  <c r="H65" i="10"/>
  <c r="H105" i="10"/>
  <c r="E65" i="10"/>
  <c r="E105" i="10"/>
  <c r="I105" i="8"/>
  <c r="I65" i="8"/>
  <c r="J105" i="8"/>
  <c r="J65" i="8"/>
  <c r="F65" i="8"/>
  <c r="F105" i="8"/>
  <c r="H65" i="8"/>
  <c r="H105" i="8"/>
  <c r="G65" i="8"/>
  <c r="G105" i="8"/>
  <c r="E65" i="8"/>
  <c r="E105" i="8"/>
  <c r="F66" i="7"/>
  <c r="F65" i="7" s="1"/>
  <c r="G65" i="7"/>
  <c r="G105" i="7"/>
  <c r="I105" i="7"/>
  <c r="I65" i="7"/>
  <c r="J65" i="7"/>
  <c r="J105" i="7"/>
  <c r="J65" i="6"/>
  <c r="J105" i="6"/>
  <c r="I105" i="6"/>
  <c r="I65" i="6"/>
  <c r="F64" i="6"/>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9"/>
  <c r="L86" i="9"/>
  <c r="K86" i="9"/>
  <c r="K66" i="9" s="1"/>
  <c r="M77" i="9"/>
  <c r="L77" i="9"/>
  <c r="K77" i="9"/>
  <c r="M76" i="9"/>
  <c r="L76" i="9"/>
  <c r="L66" i="9" s="1"/>
  <c r="K76" i="9"/>
  <c r="M75" i="9"/>
  <c r="L75" i="9"/>
  <c r="K75" i="9"/>
  <c r="M74" i="9"/>
  <c r="L74" i="9"/>
  <c r="K74" i="9"/>
  <c r="M73" i="9"/>
  <c r="L73" i="9"/>
  <c r="K73" i="9"/>
  <c r="M72" i="9"/>
  <c r="L72" i="9"/>
  <c r="K72" i="9"/>
  <c r="M71" i="9"/>
  <c r="L71" i="9"/>
  <c r="K71" i="9"/>
  <c r="M70" i="9"/>
  <c r="L70" i="9"/>
  <c r="K70" i="9"/>
  <c r="M69" i="9"/>
  <c r="L69" i="9"/>
  <c r="L68" i="9" s="1"/>
  <c r="K69" i="9"/>
  <c r="M68" i="9"/>
  <c r="K68" i="9"/>
  <c r="M56" i="9"/>
  <c r="L56" i="9"/>
  <c r="K56" i="9"/>
  <c r="M38" i="9"/>
  <c r="L38" i="9"/>
  <c r="K38" i="9"/>
  <c r="M25" i="9"/>
  <c r="L25" i="9"/>
  <c r="K25" i="9"/>
  <c r="K22" i="9" s="1"/>
  <c r="K64"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F65" i="10" l="1"/>
  <c r="B65" i="10" s="1"/>
  <c r="F105" i="10"/>
  <c r="B65" i="8"/>
  <c r="B105" i="8"/>
  <c r="B65" i="7"/>
  <c r="B105" i="7"/>
  <c r="F105" i="7"/>
  <c r="F65" i="6"/>
  <c r="F105" i="6"/>
  <c r="L64" i="10"/>
  <c r="L65" i="10" s="1"/>
  <c r="K65" i="10"/>
  <c r="L65" i="9"/>
  <c r="K65" i="9"/>
  <c r="M64" i="9"/>
  <c r="M65" i="9" s="1"/>
  <c r="M66" i="9"/>
  <c r="K65" i="8"/>
  <c r="L64" i="8"/>
  <c r="L65" i="8" s="1"/>
  <c r="B105" i="10" l="1"/>
  <c r="B105" i="6"/>
  <c r="B65" i="6"/>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<sst xmlns="http://schemas.openxmlformats.org/spreadsheetml/2006/main" count="786" uniqueCount="175">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</sst>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105">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1.2024/1722_31.01.2024/1722_B1_2024_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1.2024/1722_31.01.2024/1722_B1_2024_01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1.2024/1722_31.01.2024/1722_B1_2024_01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1.2024/1722_31.01.2024/1722_B1_2024_01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45322</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1772200</v>
          </cell>
          <cell r="G74">
            <v>191353</v>
          </cell>
          <cell r="H74">
            <v>0</v>
          </cell>
          <cell r="I74">
            <v>248522</v>
          </cell>
          <cell r="J74">
            <v>0</v>
          </cell>
        </row>
        <row r="77">
          <cell r="E77">
            <v>1668200</v>
          </cell>
          <cell r="G77">
            <v>179685</v>
          </cell>
          <cell r="I77">
            <v>244376</v>
          </cell>
        </row>
        <row r="78">
          <cell r="E78">
            <v>70000</v>
          </cell>
          <cell r="G78">
            <v>8814</v>
          </cell>
          <cell r="I78">
            <v>2760</v>
          </cell>
        </row>
        <row r="79">
          <cell r="E79">
            <v>34000</v>
          </cell>
          <cell r="G79">
            <v>2854</v>
          </cell>
          <cell r="I79">
            <v>1386</v>
          </cell>
        </row>
        <row r="90">
          <cell r="E90">
            <v>0</v>
          </cell>
          <cell r="G90">
            <v>0</v>
          </cell>
          <cell r="H90">
            <v>0</v>
          </cell>
          <cell r="I90">
            <v>0</v>
          </cell>
          <cell r="J90">
            <v>0</v>
          </cell>
        </row>
        <row r="94">
          <cell r="E94">
            <v>0</v>
          </cell>
          <cell r="G94">
            <v>0</v>
          </cell>
          <cell r="H94">
            <v>0</v>
          </cell>
          <cell r="I94">
            <v>0</v>
          </cell>
          <cell r="J94">
            <v>0</v>
          </cell>
        </row>
        <row r="106">
          <cell r="E106">
            <v>8000</v>
          </cell>
          <cell r="G106">
            <v>3897</v>
          </cell>
          <cell r="H106">
            <v>0</v>
          </cell>
          <cell r="I106">
            <v>2639</v>
          </cell>
          <cell r="J106">
            <v>0</v>
          </cell>
        </row>
        <row r="110">
          <cell r="E110">
            <v>2000</v>
          </cell>
          <cell r="G110">
            <v>291</v>
          </cell>
          <cell r="H110">
            <v>0</v>
          </cell>
          <cell r="I110">
            <v>480</v>
          </cell>
          <cell r="J110">
            <v>0</v>
          </cell>
        </row>
        <row r="119">
          <cell r="E119">
            <v>-57104</v>
          </cell>
          <cell r="G119">
            <v>-7292</v>
          </cell>
          <cell r="H119">
            <v>0</v>
          </cell>
          <cell r="I119">
            <v>0</v>
          </cell>
          <cell r="J119">
            <v>0</v>
          </cell>
        </row>
        <row r="123">
          <cell r="E123">
            <v>284000</v>
          </cell>
          <cell r="G123">
            <v>4519</v>
          </cell>
          <cell r="H123">
            <v>0</v>
          </cell>
          <cell r="I123">
            <v>5621</v>
          </cell>
          <cell r="J123">
            <v>0</v>
          </cell>
        </row>
        <row r="137">
          <cell r="E137">
            <v>15000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9529000</v>
          </cell>
          <cell r="G187">
            <v>660141</v>
          </cell>
          <cell r="H187">
            <v>0</v>
          </cell>
          <cell r="I187">
            <v>36886</v>
          </cell>
          <cell r="J187">
            <v>100074</v>
          </cell>
        </row>
        <row r="190">
          <cell r="E190">
            <v>958500</v>
          </cell>
          <cell r="G190">
            <v>66496</v>
          </cell>
          <cell r="H190">
            <v>0</v>
          </cell>
          <cell r="I190">
            <v>0</v>
          </cell>
          <cell r="J190">
            <v>4466</v>
          </cell>
        </row>
        <row r="196">
          <cell r="E196">
            <v>1749570</v>
          </cell>
          <cell r="G196">
            <v>0</v>
          </cell>
          <cell r="H196">
            <v>0</v>
          </cell>
          <cell r="I196">
            <v>0</v>
          </cell>
          <cell r="J196">
            <v>149264</v>
          </cell>
        </row>
        <row r="204">
          <cell r="E204">
            <v>0</v>
          </cell>
          <cell r="G204">
            <v>0</v>
          </cell>
          <cell r="H204">
            <v>0</v>
          </cell>
          <cell r="I204">
            <v>0</v>
          </cell>
          <cell r="J204">
            <v>0</v>
          </cell>
        </row>
        <row r="205">
          <cell r="E205">
            <v>2077900</v>
          </cell>
          <cell r="G205">
            <v>127643</v>
          </cell>
          <cell r="H205">
            <v>0</v>
          </cell>
          <cell r="I205">
            <v>3409</v>
          </cell>
          <cell r="J205">
            <v>-179</v>
          </cell>
        </row>
        <row r="223">
          <cell r="E223">
            <v>167600</v>
          </cell>
          <cell r="G223">
            <v>1</v>
          </cell>
          <cell r="H223">
            <v>0</v>
          </cell>
          <cell r="I223">
            <v>609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905639</v>
          </cell>
          <cell r="G259">
            <v>44660</v>
          </cell>
          <cell r="H259">
            <v>0</v>
          </cell>
          <cell r="I259">
            <v>5110</v>
          </cell>
          <cell r="J259">
            <v>0</v>
          </cell>
        </row>
        <row r="260">
          <cell r="E260">
            <v>0</v>
          </cell>
          <cell r="G260">
            <v>0</v>
          </cell>
          <cell r="H260">
            <v>0</v>
          </cell>
          <cell r="I260">
            <v>0</v>
          </cell>
          <cell r="J260">
            <v>0</v>
          </cell>
        </row>
        <row r="261">
          <cell r="E261">
            <v>39000</v>
          </cell>
          <cell r="G261">
            <v>2597</v>
          </cell>
          <cell r="H261">
            <v>0</v>
          </cell>
          <cell r="I261">
            <v>200</v>
          </cell>
          <cell r="J261">
            <v>0</v>
          </cell>
        </row>
        <row r="268">
          <cell r="E268">
            <v>128125</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17700</v>
          </cell>
          <cell r="G274">
            <v>1277</v>
          </cell>
          <cell r="H274">
            <v>0</v>
          </cell>
          <cell r="I274">
            <v>725</v>
          </cell>
          <cell r="J274">
            <v>0</v>
          </cell>
        </row>
        <row r="275">
          <cell r="E275">
            <v>0</v>
          </cell>
          <cell r="G275">
            <v>0</v>
          </cell>
          <cell r="H275">
            <v>0</v>
          </cell>
          <cell r="I275">
            <v>0</v>
          </cell>
          <cell r="J275">
            <v>0</v>
          </cell>
        </row>
        <row r="278">
          <cell r="E278">
            <v>200000</v>
          </cell>
          <cell r="G278">
            <v>0</v>
          </cell>
          <cell r="H278">
            <v>0</v>
          </cell>
          <cell r="I278">
            <v>0</v>
          </cell>
          <cell r="J278">
            <v>0</v>
          </cell>
        </row>
        <row r="279">
          <cell r="E279">
            <v>359000</v>
          </cell>
          <cell r="G279">
            <v>11100</v>
          </cell>
          <cell r="H279">
            <v>0</v>
          </cell>
          <cell r="I279">
            <v>0</v>
          </cell>
          <cell r="J279">
            <v>0</v>
          </cell>
        </row>
        <row r="287">
          <cell r="E287">
            <v>14000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11437600</v>
          </cell>
          <cell r="G386">
            <v>608373</v>
          </cell>
          <cell r="H386">
            <v>0</v>
          </cell>
          <cell r="I386">
            <v>0</v>
          </cell>
          <cell r="J386">
            <v>0</v>
          </cell>
        </row>
        <row r="391">
          <cell r="E391">
            <v>0</v>
          </cell>
          <cell r="G391">
            <v>0</v>
          </cell>
          <cell r="H391">
            <v>0</v>
          </cell>
          <cell r="I391">
            <v>0</v>
          </cell>
          <cell r="J391">
            <v>0</v>
          </cell>
        </row>
        <row r="394">
          <cell r="E394">
            <v>-226246</v>
          </cell>
          <cell r="G394">
            <v>-95518</v>
          </cell>
          <cell r="H394">
            <v>0</v>
          </cell>
          <cell r="I394">
            <v>0</v>
          </cell>
          <cell r="J394">
            <v>0</v>
          </cell>
        </row>
        <row r="399">
          <cell r="E399">
            <v>-7000</v>
          </cell>
          <cell r="G399">
            <v>-5889</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262113</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-2832510</v>
          </cell>
          <cell r="G527">
            <v>-14914</v>
          </cell>
          <cell r="H527">
            <v>238305</v>
          </cell>
          <cell r="I527">
            <v>-108</v>
          </cell>
          <cell r="J527">
            <v>-5748</v>
          </cell>
        </row>
        <row r="534">
          <cell r="E534">
            <v>61405</v>
          </cell>
          <cell r="G534">
            <v>0</v>
          </cell>
          <cell r="H534">
            <v>0</v>
          </cell>
          <cell r="I534">
            <v>0</v>
          </cell>
          <cell r="J534">
            <v>-2740</v>
          </cell>
        </row>
        <row r="539">
          <cell r="E539">
            <v>0</v>
          </cell>
          <cell r="G539">
            <v>0</v>
          </cell>
          <cell r="H539">
            <v>0</v>
          </cell>
          <cell r="I539">
            <v>0</v>
          </cell>
          <cell r="J539">
            <v>0</v>
          </cell>
        </row>
        <row r="547">
          <cell r="E547">
            <v>6300</v>
          </cell>
          <cell r="G547">
            <v>0</v>
          </cell>
          <cell r="H547">
            <v>0</v>
          </cell>
          <cell r="I547">
            <v>1986</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-7085</v>
          </cell>
          <cell r="H576">
            <v>0</v>
          </cell>
          <cell r="I576">
            <v>0</v>
          </cell>
          <cell r="J576">
            <v>0</v>
          </cell>
        </row>
        <row r="577">
          <cell r="E577">
            <v>-1298866</v>
          </cell>
          <cell r="G577">
            <v>0</v>
          </cell>
          <cell r="H577">
            <v>-3562514</v>
          </cell>
          <cell r="I577">
            <v>0</v>
          </cell>
          <cell r="J577">
            <v>0</v>
          </cell>
        </row>
        <row r="578">
          <cell r="H578">
            <v>0</v>
          </cell>
          <cell r="I578">
            <v>0</v>
          </cell>
          <cell r="J578">
            <v>0</v>
          </cell>
        </row>
        <row r="579">
          <cell r="G579">
            <v>0</v>
          </cell>
          <cell r="I579">
            <v>0</v>
          </cell>
          <cell r="J579">
            <v>0</v>
          </cell>
        </row>
        <row r="580">
          <cell r="G580">
            <v>0</v>
          </cell>
          <cell r="H580">
            <v>0</v>
          </cell>
          <cell r="I580">
            <v>-113201</v>
          </cell>
          <cell r="J580">
            <v>0</v>
          </cell>
        </row>
        <row r="581">
          <cell r="G581">
            <v>0</v>
          </cell>
          <cell r="H581">
            <v>0</v>
          </cell>
          <cell r="J581">
            <v>0</v>
          </cell>
        </row>
        <row r="582">
          <cell r="G582">
            <v>-22248</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-1049991</v>
          </cell>
          <cell r="G592">
            <v>-4547609</v>
          </cell>
          <cell r="H592">
            <v>0</v>
          </cell>
          <cell r="I592">
            <v>0</v>
          </cell>
          <cell r="J592">
            <v>0</v>
          </cell>
        </row>
        <row r="593">
          <cell r="H593">
            <v>0</v>
          </cell>
          <cell r="I593">
            <v>0</v>
          </cell>
          <cell r="J593">
            <v>0</v>
          </cell>
        </row>
        <row r="594">
          <cell r="E594">
            <v>0</v>
          </cell>
          <cell r="G594">
            <v>102204</v>
          </cell>
          <cell r="H594">
            <v>-3204</v>
          </cell>
          <cell r="I594">
            <v>-99000</v>
          </cell>
          <cell r="J594">
            <v>0</v>
          </cell>
        </row>
        <row r="597">
          <cell r="E597">
            <v>0</v>
          </cell>
          <cell r="G597">
            <v>3204</v>
          </cell>
          <cell r="H597">
            <v>-3204</v>
          </cell>
          <cell r="J597">
            <v>0</v>
          </cell>
        </row>
        <row r="603">
          <cell r="G603" t="str">
            <v>Иванка Налджиян</v>
          </cell>
        </row>
        <row r="606">
          <cell r="D606" t="str">
            <v>Александра Кърпачева</v>
          </cell>
          <cell r="G606" t="str">
            <v>проф.д-р Христина Янчева</v>
          </cell>
        </row>
        <row r="608">
          <cell r="B608">
            <v>45327</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45322</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2584</v>
          </cell>
          <cell r="H547">
            <v>0</v>
          </cell>
          <cell r="I547">
            <v>5000</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-47845</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I580">
            <v>-5000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ПРОФ.Д-Р ХРИСТИНА ЯНЧЕВА</v>
          </cell>
        </row>
        <row r="608">
          <cell r="B608">
            <v>45327</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45322</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-118</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305882</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10717</v>
          </cell>
        </row>
        <row r="190">
          <cell r="E190">
            <v>0</v>
          </cell>
          <cell r="G190">
            <v>0</v>
          </cell>
          <cell r="H190">
            <v>0</v>
          </cell>
          <cell r="I190">
            <v>0</v>
          </cell>
          <cell r="J190">
            <v>37073</v>
          </cell>
        </row>
        <row r="196">
          <cell r="E196">
            <v>0</v>
          </cell>
          <cell r="G196">
            <v>0</v>
          </cell>
          <cell r="H196">
            <v>0</v>
          </cell>
          <cell r="I196">
            <v>0</v>
          </cell>
          <cell r="J196">
            <v>2643</v>
          </cell>
        </row>
        <row r="204">
          <cell r="E204">
            <v>0</v>
          </cell>
          <cell r="G204">
            <v>0</v>
          </cell>
          <cell r="H204">
            <v>0</v>
          </cell>
          <cell r="I204">
            <v>0</v>
          </cell>
          <cell r="J204">
            <v>0</v>
          </cell>
        </row>
        <row r="205">
          <cell r="E205">
            <v>0</v>
          </cell>
          <cell r="G205">
            <v>0</v>
          </cell>
          <cell r="H205">
            <v>0</v>
          </cell>
          <cell r="I205">
            <v>0</v>
          </cell>
          <cell r="J205">
            <v>19978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14708</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5134</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-228519</v>
          </cell>
        </row>
        <row r="534">
          <cell r="E534">
            <v>0</v>
          </cell>
          <cell r="G534">
            <v>0</v>
          </cell>
          <cell r="H534">
            <v>0</v>
          </cell>
          <cell r="I534">
            <v>0</v>
          </cell>
          <cell r="J534">
            <v>2740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ПРОФ.Д-Р ХРИСТИНА ЯНЧЕВА</v>
          </cell>
        </row>
        <row r="608">
          <cell r="B608">
            <v>45327</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45322</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755</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10984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755</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10984</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ПРОФ.Д-Р ХРИСТИНА ЯНЧЕВА</v>
          </cell>
        </row>
        <row r="608">
          <cell r="B608">
            <v>45327</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60" zoomScaleNormal="60" workbookViewId="0">
      <selection activeCell="B60" sqref="B6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45322</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2024096</v>
      </c>
      <c r="F22" s="87">
        <f t="shared" si="0"/>
        <v>450030</v>
      </c>
      <c r="G22" s="88">
        <f t="shared" si="0"/>
        <v>192768</v>
      </c>
      <c r="H22" s="89">
        <f t="shared" si="0"/>
        <v>0</v>
      </c>
      <c r="I22" s="89">
        <f t="shared" si="0"/>
        <v>257262</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2009096</v>
      </c>
      <c r="F25" s="102">
        <f>+F26+F30+F31+F32+F33</f>
        <v>450030</v>
      </c>
      <c r="G25" s="103">
        <f t="shared" ref="G25" si="2">+G26+G30+G31+G32+G33</f>
        <v>192768</v>
      </c>
      <c r="H25" s="104">
        <f>+H26+H30+H31+H32+H33</f>
        <v>0</v>
      </c>
      <c r="I25" s="104">
        <f>+I26+I30+I31+I32+I33</f>
        <v>257262</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1772200</v>
      </c>
      <c r="F26" s="107">
        <f t="shared" si="1"/>
        <v>439875</v>
      </c>
      <c r="G26" s="108">
        <f>[2]OTCHET!G74</f>
        <v>191353</v>
      </c>
      <c r="H26" s="109">
        <f>[2]OTCHET!H74</f>
        <v>0</v>
      </c>
      <c r="I26" s="109">
        <f>[2]OTCHET!I74</f>
        <v>248522</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1668200</v>
      </c>
      <c r="F28" s="119">
        <f t="shared" si="1"/>
        <v>424061</v>
      </c>
      <c r="G28" s="120">
        <f>[2]OTCHET!G77</f>
        <v>179685</v>
      </c>
      <c r="H28" s="121">
        <f>[2]OTCHET!H77</f>
        <v>0</v>
      </c>
      <c r="I28" s="121">
        <f>[2]OTCHET!I77</f>
        <v>244376</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104000</v>
      </c>
      <c r="F29" s="125">
        <f t="shared" si="1"/>
        <v>15814</v>
      </c>
      <c r="G29" s="126">
        <f>+[2]OTCHET!G78+[2]OTCHET!G79</f>
        <v>11668</v>
      </c>
      <c r="H29" s="127">
        <f>+[2]OTCHET!H78+[2]OTCHET!H79</f>
        <v>0</v>
      </c>
      <c r="I29" s="127">
        <f>+[2]OTCHET!I78+[2]OTCHET!I79</f>
        <v>4146</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8000</v>
      </c>
      <c r="F31" s="135">
        <f t="shared" si="1"/>
        <v>6536</v>
      </c>
      <c r="G31" s="136">
        <f>[2]OTCHET!G106</f>
        <v>3897</v>
      </c>
      <c r="H31" s="137">
        <f>[2]OTCHET!H106</f>
        <v>0</v>
      </c>
      <c r="I31" s="137">
        <f>[2]OTCHET!I106</f>
        <v>2639</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-55104</v>
      </c>
      <c r="F32" s="135">
        <f t="shared" si="1"/>
        <v>-6521</v>
      </c>
      <c r="G32" s="136">
        <f>[2]OTCHET!G110+[2]OTCHET!G119+[2]OTCHET!G135+[2]OTCHET!G136</f>
        <v>-7001</v>
      </c>
      <c r="H32" s="137">
        <f>[2]OTCHET!H110+[2]OTCHET!H119+[2]OTCHET!H135+[2]OTCHET!H136</f>
        <v>0</v>
      </c>
      <c r="I32" s="137">
        <f>[2]OTCHET!I110+[2]OTCHET!I119+[2]OTCHET!I135+[2]OTCHET!I136</f>
        <v>480</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10140</v>
      </c>
      <c r="G33" s="98">
        <f>[2]OTCHET!G123</f>
        <v>4519</v>
      </c>
      <c r="H33" s="99">
        <f>[2]OTCHET!H123</f>
        <v>0</v>
      </c>
      <c r="I33" s="99">
        <f>[2]OTCHET!I123</f>
        <v>5621</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16146034</v>
      </c>
      <c r="F38" s="165">
        <f t="shared" si="4"/>
        <v>1214479</v>
      </c>
      <c r="G38" s="166">
        <f t="shared" si="4"/>
        <v>913915</v>
      </c>
      <c r="H38" s="167">
        <f t="shared" si="4"/>
        <v>0</v>
      </c>
      <c r="I38" s="167">
        <f t="shared" si="4"/>
        <v>46939</v>
      </c>
      <c r="J38" s="168">
        <f t="shared" si="4"/>
        <v>253625</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12237070</v>
      </c>
      <c r="F39" s="171">
        <f t="shared" si="5"/>
        <v>1017327</v>
      </c>
      <c r="G39" s="172">
        <f t="shared" si="5"/>
        <v>726637</v>
      </c>
      <c r="H39" s="173">
        <f t="shared" si="5"/>
        <v>0</v>
      </c>
      <c r="I39" s="173">
        <f t="shared" si="5"/>
        <v>36886</v>
      </c>
      <c r="J39" s="174">
        <f t="shared" si="5"/>
        <v>253804</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9529000</v>
      </c>
      <c r="F40" s="48">
        <f t="shared" si="1"/>
        <v>797101</v>
      </c>
      <c r="G40" s="45">
        <f>[2]OTCHET!G187</f>
        <v>660141</v>
      </c>
      <c r="H40" s="39">
        <f>[2]OTCHET!H187</f>
        <v>0</v>
      </c>
      <c r="I40" s="39">
        <f>[2]OTCHET!I187</f>
        <v>36886</v>
      </c>
      <c r="J40" s="40">
        <f>[2]OTCHET!J187</f>
        <v>100074</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958500</v>
      </c>
      <c r="F41" s="49">
        <f t="shared" si="1"/>
        <v>70962</v>
      </c>
      <c r="G41" s="46">
        <f>[2]OTCHET!G190</f>
        <v>66496</v>
      </c>
      <c r="H41" s="41">
        <f>[2]OTCHET!H190</f>
        <v>0</v>
      </c>
      <c r="I41" s="41">
        <f>[2]OTCHET!I190</f>
        <v>0</v>
      </c>
      <c r="J41" s="42">
        <f>[2]OTCHET!J190</f>
        <v>4466</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1749570</v>
      </c>
      <c r="F42" s="50">
        <f t="shared" si="1"/>
        <v>149264</v>
      </c>
      <c r="G42" s="47">
        <f>+[2]OTCHET!G196+[2]OTCHET!G204</f>
        <v>0</v>
      </c>
      <c r="H42" s="43">
        <f>+[2]OTCHET!H196+[2]OTCHET!H204</f>
        <v>0</v>
      </c>
      <c r="I42" s="43">
        <f>+[2]OTCHET!I196+[2]OTCHET!I204</f>
        <v>0</v>
      </c>
      <c r="J42" s="44">
        <f>+[2]OTCHET!J196+[2]OTCHET!J204</f>
        <v>149264</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2263200</v>
      </c>
      <c r="F43" s="186">
        <f t="shared" si="1"/>
        <v>133485</v>
      </c>
      <c r="G43" s="187">
        <f>+[2]OTCHET!G205+[2]OTCHET!G223+[2]OTCHET!G274</f>
        <v>128921</v>
      </c>
      <c r="H43" s="188">
        <f>+[2]OTCHET!H205+[2]OTCHET!H223+[2]OTCHET!H274</f>
        <v>0</v>
      </c>
      <c r="I43" s="188">
        <f>+[2]OTCHET!I205+[2]OTCHET!I223+[2]OTCHET!I274</f>
        <v>4743</v>
      </c>
      <c r="J43" s="189">
        <f>+[2]OTCHET!J205+[2]OTCHET!J223+[2]OTCHET!J274</f>
        <v>-179</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944639</v>
      </c>
      <c r="F46" s="186">
        <f t="shared" si="1"/>
        <v>52567</v>
      </c>
      <c r="G46" s="187">
        <f>+[2]OTCHET!G258+[2]OTCHET!G259+[2]OTCHET!G260+[2]OTCHET!G261</f>
        <v>47257</v>
      </c>
      <c r="H46" s="188">
        <f>+[2]OTCHET!H258+[2]OTCHET!H259+[2]OTCHET!H260+[2]OTCHET!H261</f>
        <v>0</v>
      </c>
      <c r="I46" s="188">
        <f>+[2]OTCHET!I258+[2]OTCHET!I259+[2]OTCHET!I260+[2]OTCHET!I261</f>
        <v>5310</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905639</v>
      </c>
      <c r="F47" s="192">
        <f t="shared" si="1"/>
        <v>49770</v>
      </c>
      <c r="G47" s="193">
        <f>+[2]OTCHET!G259</f>
        <v>44660</v>
      </c>
      <c r="H47" s="194">
        <f>+[2]OTCHET!H259</f>
        <v>0</v>
      </c>
      <c r="I47" s="19">
        <f>+[2]OTCHET!I259</f>
        <v>5110</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128125</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573000</v>
      </c>
      <c r="F49" s="135">
        <f t="shared" si="1"/>
        <v>11100</v>
      </c>
      <c r="G49" s="136">
        <f>[2]OTCHET!G278+[2]OTCHET!G279+[2]OTCHET!G287+[2]OTCHET!G290</f>
        <v>11100</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11204354</v>
      </c>
      <c r="F56" s="219">
        <f t="shared" si="6"/>
        <v>769079</v>
      </c>
      <c r="G56" s="220">
        <f t="shared" si="6"/>
        <v>506966</v>
      </c>
      <c r="H56" s="221">
        <f t="shared" si="6"/>
        <v>0</v>
      </c>
      <c r="I56" s="21">
        <f t="shared" si="6"/>
        <v>0</v>
      </c>
      <c r="J56" s="222">
        <f t="shared" si="6"/>
        <v>262113</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11204354</v>
      </c>
      <c r="F58" s="227">
        <f t="shared" si="1"/>
        <v>506966</v>
      </c>
      <c r="G58" s="228">
        <f>+[2]OTCHET!G386+[2]OTCHET!G394+[2]OTCHET!G399+[2]OTCHET!G402+[2]OTCHET!G405+[2]OTCHET!G408+[2]OTCHET!G409+[2]OTCHET!G412+[2]OTCHET!G425+[2]OTCHET!G426+[2]OTCHET!G427+[2]OTCHET!G428+[2]OTCHET!G429</f>
        <v>506966</v>
      </c>
      <c r="H58" s="229">
        <f>+[2]OTCHET!H386+[2]OTCHET!H394+[2]OTCHET!H399+[2]OTCHET!H402+[2]OTCHET!H405+[2]OTCHET!H408+[2]OTCHET!H409+[2]OTCHET!H412+[2]OTCHET!H425+[2]OTCHET!H426+[2]OTCHET!H427+[2]OTCHET!H428+[2]OTCHET!H429</f>
        <v>0</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262113</v>
      </c>
      <c r="G62" s="159">
        <f>[2]OTCHET!G415</f>
        <v>0</v>
      </c>
      <c r="H62" s="160">
        <f>[2]OTCHET!H415</f>
        <v>0</v>
      </c>
      <c r="I62" s="160">
        <f>[2]OTCHET!I415</f>
        <v>0</v>
      </c>
      <c r="J62" s="161">
        <f>[2]OTCHET!J415</f>
        <v>262113</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-2917584</v>
      </c>
      <c r="F64" s="252">
        <f t="shared" si="7"/>
        <v>4630</v>
      </c>
      <c r="G64" s="253">
        <f t="shared" si="7"/>
        <v>-214181</v>
      </c>
      <c r="H64" s="254">
        <f t="shared" si="7"/>
        <v>0</v>
      </c>
      <c r="I64" s="254">
        <f t="shared" si="7"/>
        <v>210323</v>
      </c>
      <c r="J64" s="255">
        <f t="shared" si="7"/>
        <v>8488</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2917584</v>
      </c>
      <c r="F66" s="261">
        <f>SUM(+F68+F76+F77+F84+F85+F86+F89+F90+F91+F92+F93+F94+F95)</f>
        <v>-4630</v>
      </c>
      <c r="G66" s="262">
        <f t="shared" ref="G66" si="9">SUM(+G68+G76+G77+G84+G85+G86+G89+G90+G91+G92+G93+G94+G95)</f>
        <v>214181</v>
      </c>
      <c r="H66" s="263">
        <f>SUM(+H68+H76+H77+H84+H85+H86+H89+H90+H91+H92+H93+H94+H95)</f>
        <v>0</v>
      </c>
      <c r="I66" s="263">
        <f>SUM(+I68+I76+I77+I84+I85+I86+I89+I90+I91+I92+I93+I94+I95)</f>
        <v>-210323</v>
      </c>
      <c r="J66" s="264">
        <f>SUM(+J68+J76+J77+J84+J85+J86+J89+J90+J91+J92+J93+J94+J95)</f>
        <v>-8488</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-2826210</v>
      </c>
      <c r="F86" s="231">
        <f>+F87+F88</f>
        <v>219521</v>
      </c>
      <c r="G86" s="232">
        <f t="shared" ref="G86" si="15">+G87+G88</f>
        <v>-14914</v>
      </c>
      <c r="H86" s="233">
        <f>+H87+H88</f>
        <v>238305</v>
      </c>
      <c r="I86" s="233">
        <f>+I87+I88</f>
        <v>1878</v>
      </c>
      <c r="J86" s="234">
        <f>+J87+J88</f>
        <v>-5748</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-2826210</v>
      </c>
      <c r="F88" s="283">
        <f t="shared" si="1"/>
        <v>219521</v>
      </c>
      <c r="G88" s="284">
        <f>+[2]OTCHET!G524+[2]OTCHET!G527+[2]OTCHET!G547</f>
        <v>-14914</v>
      </c>
      <c r="H88" s="285">
        <f>+[2]OTCHET!H524+[2]OTCHET!H527+[2]OTCHET!H547</f>
        <v>238305</v>
      </c>
      <c r="I88" s="285">
        <f>+[2]OTCHET!I524+[2]OTCHET!I527+[2]OTCHET!I547</f>
        <v>1878</v>
      </c>
      <c r="J88" s="286">
        <f>+[2]OTCHET!J524+[2]OTCHET!J527+[2]OTCHET!J547</f>
        <v>-5748</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61405</v>
      </c>
      <c r="F89" s="223">
        <f t="shared" ref="F89:F96" si="17">+G89+H89+I89+J89</f>
        <v>-2740</v>
      </c>
      <c r="G89" s="224">
        <f>[2]OTCHET!G534</f>
        <v>0</v>
      </c>
      <c r="H89" s="225">
        <f>[2]OTCHET!H534</f>
        <v>0</v>
      </c>
      <c r="I89" s="225">
        <f>[2]OTCHET!I534</f>
        <v>0</v>
      </c>
      <c r="J89" s="226">
        <f>[2]OTCHET!J534</f>
        <v>-2740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-1298866</v>
      </c>
      <c r="F91" s="135">
        <f t="shared" si="17"/>
        <v>-3705048</v>
      </c>
      <c r="G91" s="136">
        <f>+[2]OTCHET!G576+[2]OTCHET!G577+[2]OTCHET!G578+[2]OTCHET!G579+[2]OTCHET!G580+[2]OTCHET!G581+[2]OTCHET!G582</f>
        <v>-29333</v>
      </c>
      <c r="H91" s="137">
        <f>+[2]OTCHET!H576+[2]OTCHET!H577+[2]OTCHET!H578+[2]OTCHET!H579+[2]OTCHET!H580+[2]OTCHET!H581+[2]OTCHET!H582</f>
        <v>-3562514</v>
      </c>
      <c r="I91" s="137">
        <f>+[2]OTCHET!I576+[2]OTCHET!I577+[2]OTCHET!I578+[2]OTCHET!I579+[2]OTCHET!I580+[2]OTCHET!I581+[2]OTCHET!I582</f>
        <v>-113201</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-1049991</v>
      </c>
      <c r="F94" s="135">
        <f t="shared" si="17"/>
        <v>-4547609</v>
      </c>
      <c r="G94" s="136">
        <f>+[2]OTCHET!G592+[2]OTCHET!G593</f>
        <v>-4547609</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102204</v>
      </c>
      <c r="H95" s="99">
        <f>[2]OTCHET!H594</f>
        <v>-3204</v>
      </c>
      <c r="I95" s="99">
        <f>[2]OTCHET!I594</f>
        <v>-99000</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3204</v>
      </c>
      <c r="H96" s="295">
        <f>+[2]OTCHET!H597</f>
        <v>-3204</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45327</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104" priority="21" stopIfTrue="1" operator="notEqual">
      <formula>0</formula>
    </cfRule>
  </conditionalFormatting>
  <conditionalFormatting sqref="E105:J105">
    <cfRule type="cellIs" dxfId="103" priority="20" stopIfTrue="1" operator="notEqual">
      <formula>0</formula>
    </cfRule>
  </conditionalFormatting>
  <conditionalFormatting sqref="G107:H107 B107">
    <cfRule type="cellIs" dxfId="102" priority="19" stopIfTrue="1" operator="equal">
      <formula>0</formula>
    </cfRule>
  </conditionalFormatting>
  <conditionalFormatting sqref="I114 E110">
    <cfRule type="cellIs" dxfId="101" priority="18" stopIfTrue="1" operator="equal">
      <formula>0</formula>
    </cfRule>
  </conditionalFormatting>
  <conditionalFormatting sqref="J107">
    <cfRule type="cellIs" dxfId="100" priority="17" stopIfTrue="1" operator="equal">
      <formula>0</formula>
    </cfRule>
  </conditionalFormatting>
  <conditionalFormatting sqref="E114:F114">
    <cfRule type="cellIs" dxfId="99" priority="16" stopIfTrue="1" operator="equal">
      <formula>0</formula>
    </cfRule>
  </conditionalFormatting>
  <conditionalFormatting sqref="F15">
    <cfRule type="cellIs" dxfId="98" priority="11" stopIfTrue="1" operator="equal">
      <formula>"Чужди средства"</formula>
    </cfRule>
    <cfRule type="cellIs" dxfId="97" priority="12" stopIfTrue="1" operator="equal">
      <formula>"СЕС - ДМП"</formula>
    </cfRule>
    <cfRule type="cellIs" dxfId="96" priority="13" stopIfTrue="1" operator="equal">
      <formula>"СЕС - РА"</formula>
    </cfRule>
    <cfRule type="cellIs" dxfId="95" priority="14" stopIfTrue="1" operator="equal">
      <formula>"СЕС - ДЕС"</formula>
    </cfRule>
    <cfRule type="cellIs" dxfId="94" priority="15" stopIfTrue="1" operator="equal">
      <formula>"СЕС - КСФ"</formula>
    </cfRule>
  </conditionalFormatting>
  <conditionalFormatting sqref="B105">
    <cfRule type="cellIs" dxfId="93" priority="10" stopIfTrue="1" operator="notEqual">
      <formula>0</formula>
    </cfRule>
  </conditionalFormatting>
  <conditionalFormatting sqref="I11:J11">
    <cfRule type="cellIs" dxfId="92" priority="6" stopIfTrue="1" operator="between">
      <formula>1000000000000</formula>
      <formula>9999999999999990</formula>
    </cfRule>
    <cfRule type="cellIs" dxfId="91" priority="7" stopIfTrue="1" operator="between">
      <formula>10000000000</formula>
      <formula>999999999999</formula>
    </cfRule>
    <cfRule type="cellIs" dxfId="90" priority="8" stopIfTrue="1" operator="between">
      <formula>1000000</formula>
      <formula>99999999</formula>
    </cfRule>
    <cfRule type="cellIs" dxfId="89" priority="9" stopIfTrue="1" operator="between">
      <formula>100</formula>
      <formula>9999</formula>
    </cfRule>
  </conditionalFormatting>
  <conditionalFormatting sqref="E15">
    <cfRule type="cellIs" dxfId="88" priority="1" stopIfTrue="1" operator="equal">
      <formula>"Чужди средства"</formula>
    </cfRule>
    <cfRule type="cellIs" dxfId="87" priority="2" stopIfTrue="1" operator="equal">
      <formula>"СЕС - ДМП"</formula>
    </cfRule>
    <cfRule type="cellIs" dxfId="86" priority="3" stopIfTrue="1" operator="equal">
      <formula>"СЕС - РА"</formula>
    </cfRule>
    <cfRule type="cellIs" dxfId="85" priority="4" stopIfTrue="1" operator="equal">
      <formula>"СЕС - ДЕС"</formula>
    </cfRule>
    <cfRule type="cellIs" dxfId="84"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I22" sqref="I22"/>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45322</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7584</v>
      </c>
      <c r="G86" s="232">
        <f t="shared" ref="G86" si="15">+G87+G88</f>
        <v>2584</v>
      </c>
      <c r="H86" s="233">
        <f>+H87+H88</f>
        <v>0</v>
      </c>
      <c r="I86" s="233">
        <f>+I87+I88</f>
        <v>5000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7584</v>
      </c>
      <c r="G88" s="284">
        <f>+[3]OTCHET!G524+[3]OTCHET!G527+[3]OTCHET!G547</f>
        <v>2584</v>
      </c>
      <c r="H88" s="285">
        <f>+[3]OTCHET!H524+[3]OTCHET!H527+[3]OTCHET!H547</f>
        <v>0</v>
      </c>
      <c r="I88" s="285">
        <f>+[3]OTCHET!I524+[3]OTCHET!I527+[3]OTCHET!I547</f>
        <v>5000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-52845</v>
      </c>
      <c r="G91" s="136">
        <f>+[3]OTCHET!G576+[3]OTCHET!G577+[3]OTCHET!G578+[3]OTCHET!G579+[3]OTCHET!G580+[3]OTCHET!G581+[3]OTCHET!G582</f>
        <v>-47845</v>
      </c>
      <c r="H91" s="137">
        <f>+[3]OTCHET!H576+[3]OTCHET!H577+[3]OTCHET!H578+[3]OTCHET!H579+[3]OTCHET!H580+[3]OTCHET!H581+[3]OTCHET!H582</f>
        <v>0</v>
      </c>
      <c r="I91" s="137">
        <f>+[3]OTCHET!I576+[3]OTCHET!I577+[3]OTCHET!I578+[3]OTCHET!I579+[3]OTCHET!I580+[3]OTCHET!I581+[3]OTCHET!I582</f>
        <v>-5000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45327</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83" priority="21" stopIfTrue="1" operator="notEqual">
      <formula>0</formula>
    </cfRule>
  </conditionalFormatting>
  <conditionalFormatting sqref="E105:J105">
    <cfRule type="cellIs" dxfId="82" priority="20" stopIfTrue="1" operator="notEqual">
      <formula>0</formula>
    </cfRule>
  </conditionalFormatting>
  <conditionalFormatting sqref="G107:H107 B107">
    <cfRule type="cellIs" dxfId="81" priority="19" stopIfTrue="1" operator="equal">
      <formula>0</formula>
    </cfRule>
  </conditionalFormatting>
  <conditionalFormatting sqref="I114 E110">
    <cfRule type="cellIs" dxfId="80" priority="18" stopIfTrue="1" operator="equal">
      <formula>0</formula>
    </cfRule>
  </conditionalFormatting>
  <conditionalFormatting sqref="J107">
    <cfRule type="cellIs" dxfId="79" priority="17" stopIfTrue="1" operator="equal">
      <formula>0</formula>
    </cfRule>
  </conditionalFormatting>
  <conditionalFormatting sqref="E114:F114">
    <cfRule type="cellIs" dxfId="78" priority="16" stopIfTrue="1" operator="equal">
      <formula>0</formula>
    </cfRule>
  </conditionalFormatting>
  <conditionalFormatting sqref="F15">
    <cfRule type="cellIs" dxfId="77" priority="11" stopIfTrue="1" operator="equal">
      <formula>"Чужди средства"</formula>
    </cfRule>
    <cfRule type="cellIs" dxfId="76" priority="12" stopIfTrue="1" operator="equal">
      <formula>"СЕС - ДМП"</formula>
    </cfRule>
    <cfRule type="cellIs" dxfId="75" priority="13" stopIfTrue="1" operator="equal">
      <formula>"СЕС - РА"</formula>
    </cfRule>
    <cfRule type="cellIs" dxfId="74" priority="14" stopIfTrue="1" operator="equal">
      <formula>"СЕС - ДЕС"</formula>
    </cfRule>
    <cfRule type="cellIs" dxfId="73" priority="15" stopIfTrue="1" operator="equal">
      <formula>"СЕС - КСФ"</formula>
    </cfRule>
  </conditionalFormatting>
  <conditionalFormatting sqref="B105">
    <cfRule type="cellIs" dxfId="72" priority="10" stopIfTrue="1" operator="notEqual">
      <formula>0</formula>
    </cfRule>
  </conditionalFormatting>
  <conditionalFormatting sqref="I11:J11">
    <cfRule type="cellIs" dxfId="71" priority="6" stopIfTrue="1" operator="between">
      <formula>1000000000000</formula>
      <formula>9999999999999990</formula>
    </cfRule>
    <cfRule type="cellIs" dxfId="70" priority="7" stopIfTrue="1" operator="between">
      <formula>10000000000</formula>
      <formula>999999999999</formula>
    </cfRule>
    <cfRule type="cellIs" dxfId="69" priority="8" stopIfTrue="1" operator="between">
      <formula>1000000</formula>
      <formula>99999999</formula>
    </cfRule>
    <cfRule type="cellIs" dxfId="68" priority="9" stopIfTrue="1" operator="between">
      <formula>100</formula>
      <formula>9999</formula>
    </cfRule>
  </conditionalFormatting>
  <conditionalFormatting sqref="E15">
    <cfRule type="cellIs" dxfId="67" priority="1" stopIfTrue="1" operator="equal">
      <formula>"Чужди средства"</formula>
    </cfRule>
    <cfRule type="cellIs" dxfId="66" priority="2" stopIfTrue="1" operator="equal">
      <formula>"СЕС - ДМП"</formula>
    </cfRule>
    <cfRule type="cellIs" dxfId="65" priority="3" stopIfTrue="1" operator="equal">
      <formula>"СЕС - РА"</formula>
    </cfRule>
    <cfRule type="cellIs" dxfId="64" priority="4" stopIfTrue="1" operator="equal">
      <formula>"СЕС - ДЕС"</formula>
    </cfRule>
    <cfRule type="cellIs" dxfId="63"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13" sqref="B13"/>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45322</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305764</v>
      </c>
      <c r="G22" s="88">
        <f t="shared" si="0"/>
        <v>0</v>
      </c>
      <c r="H22" s="89">
        <f t="shared" si="0"/>
        <v>0</v>
      </c>
      <c r="I22" s="89">
        <f t="shared" si="0"/>
        <v>0</v>
      </c>
      <c r="J22" s="90">
        <f t="shared" si="0"/>
        <v>305764</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-118</v>
      </c>
      <c r="G25" s="103">
        <f t="shared" ref="G25" si="2">+G26+G30+G31+G32+G33</f>
        <v>0</v>
      </c>
      <c r="H25" s="104">
        <f>+H26+H30+H31+H32+H33</f>
        <v>0</v>
      </c>
      <c r="I25" s="104">
        <f>+I26+I30+I31+I32+I33</f>
        <v>0</v>
      </c>
      <c r="J25" s="105">
        <f>+J26+J30+J31+J32+J33</f>
        <v>-118</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-118</v>
      </c>
      <c r="G32" s="136">
        <f>[4]OTCHET!G110+[4]OTCHET!G119+[4]OTCHET!G135+[4]OTCHET!G136</f>
        <v>0</v>
      </c>
      <c r="H32" s="137">
        <f>[4]OTCHET!H110+[4]OTCHET!H119+[4]OTCHET!H135+[4]OTCHET!H136</f>
        <v>0</v>
      </c>
      <c r="I32" s="137">
        <f>[4]OTCHET!I110+[4]OTCHET!I119+[4]OTCHET!I135+[4]OTCHET!I136</f>
        <v>0</v>
      </c>
      <c r="J32" s="138">
        <f>[4]OTCHET!J110+[4]OTCHET!J119+[4]OTCHET!J135+[4]OTCHET!J136</f>
        <v>-118</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305882</v>
      </c>
      <c r="G37" s="159">
        <f>[4]OTCHET!G140+[4]OTCHET!G149+[4]OTCHET!G158</f>
        <v>0</v>
      </c>
      <c r="H37" s="160">
        <f>[4]OTCHET!H140+[4]OTCHET!H149+[4]OTCHET!H158</f>
        <v>0</v>
      </c>
      <c r="I37" s="160">
        <f>[4]OTCHET!I140+[4]OTCHET!I149+[4]OTCHET!I158</f>
        <v>0</v>
      </c>
      <c r="J37" s="161">
        <f>[4]OTCHET!J140+[4]OTCHET!J149+[4]OTCHET!J158</f>
        <v>305882</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85119</v>
      </c>
      <c r="G38" s="166">
        <f t="shared" si="4"/>
        <v>0</v>
      </c>
      <c r="H38" s="167">
        <f t="shared" si="4"/>
        <v>0</v>
      </c>
      <c r="I38" s="167">
        <f t="shared" si="4"/>
        <v>0</v>
      </c>
      <c r="J38" s="168">
        <f t="shared" si="4"/>
        <v>85119</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50433</v>
      </c>
      <c r="G39" s="172">
        <f t="shared" si="5"/>
        <v>0</v>
      </c>
      <c r="H39" s="173">
        <f t="shared" si="5"/>
        <v>0</v>
      </c>
      <c r="I39" s="173">
        <f t="shared" si="5"/>
        <v>0</v>
      </c>
      <c r="J39" s="174">
        <f t="shared" si="5"/>
        <v>50433</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10717</v>
      </c>
      <c r="G40" s="45">
        <f>[4]OTCHET!G187</f>
        <v>0</v>
      </c>
      <c r="H40" s="39">
        <f>[4]OTCHET!H187</f>
        <v>0</v>
      </c>
      <c r="I40" s="39">
        <f>[4]OTCHET!I187</f>
        <v>0</v>
      </c>
      <c r="J40" s="40">
        <f>[4]OTCHET!J187</f>
        <v>10717</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37073</v>
      </c>
      <c r="G41" s="46">
        <f>[4]OTCHET!G190</f>
        <v>0</v>
      </c>
      <c r="H41" s="41">
        <f>[4]OTCHET!H190</f>
        <v>0</v>
      </c>
      <c r="I41" s="41">
        <f>[4]OTCHET!I190</f>
        <v>0</v>
      </c>
      <c r="J41" s="42">
        <f>[4]OTCHET!J190</f>
        <v>37073</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2643</v>
      </c>
      <c r="G42" s="47">
        <f>+[4]OTCHET!G196+[4]OTCHET!G204</f>
        <v>0</v>
      </c>
      <c r="H42" s="43">
        <f>+[4]OTCHET!H196+[4]OTCHET!H204</f>
        <v>0</v>
      </c>
      <c r="I42" s="43">
        <f>+[4]OTCHET!I196+[4]OTCHET!I204</f>
        <v>0</v>
      </c>
      <c r="J42" s="44">
        <f>+[4]OTCHET!J196+[4]OTCHET!J204</f>
        <v>2643</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19978</v>
      </c>
      <c r="G43" s="187">
        <f>+[4]OTCHET!G205+[4]OTCHET!G223+[4]OTCHET!G274</f>
        <v>0</v>
      </c>
      <c r="H43" s="188">
        <f>+[4]OTCHET!H205+[4]OTCHET!H223+[4]OTCHET!H274</f>
        <v>0</v>
      </c>
      <c r="I43" s="188">
        <f>+[4]OTCHET!I205+[4]OTCHET!I223+[4]OTCHET!I274</f>
        <v>0</v>
      </c>
      <c r="J43" s="189">
        <f>+[4]OTCHET!J205+[4]OTCHET!J223+[4]OTCHET!J274</f>
        <v>19978</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14708</v>
      </c>
      <c r="G46" s="187">
        <f>+[4]OTCHET!G258+[4]OTCHET!G259+[4]OTCHET!G260+[4]OTCHET!G261</f>
        <v>0</v>
      </c>
      <c r="H46" s="188">
        <f>+[4]OTCHET!H258+[4]OTCHET!H259+[4]OTCHET!H260+[4]OTCHET!H261</f>
        <v>0</v>
      </c>
      <c r="I46" s="188">
        <f>+[4]OTCHET!I258+[4]OTCHET!I259+[4]OTCHET!I260+[4]OTCHET!I261</f>
        <v>0</v>
      </c>
      <c r="J46" s="189">
        <f>+[4]OTCHET!J258+[4]OTCHET!J259+[4]OTCHET!J260+[4]OTCHET!J261</f>
        <v>14708</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0</v>
      </c>
      <c r="G49" s="136">
        <f>[4]OTCHET!G278+[4]OTCHET!G279+[4]OTCHET!G287+[4]OTCHET!G290</f>
        <v>0</v>
      </c>
      <c r="H49" s="137">
        <f>[4]OTCHET!H278+[4]OTCHET!H279+[4]OTCHET!H287+[4]OTCHET!H290</f>
        <v>0</v>
      </c>
      <c r="I49" s="137">
        <f>[4]OTCHET!I278+[4]OTCHET!I279+[4]OTCHET!I287+[4]OTCHET!I290</f>
        <v>0</v>
      </c>
      <c r="J49" s="138">
        <f>[4]OTCHET!J278+[4]OTCHET!J279+[4]OTCHET!J287+[4]OTCHET!J290</f>
        <v>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5134</v>
      </c>
      <c r="G56" s="220">
        <f t="shared" si="6"/>
        <v>0</v>
      </c>
      <c r="H56" s="221">
        <f t="shared" si="6"/>
        <v>0</v>
      </c>
      <c r="I56" s="21">
        <f t="shared" si="6"/>
        <v>0</v>
      </c>
      <c r="J56" s="222">
        <f t="shared" si="6"/>
        <v>5134</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5134</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5134</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225779</v>
      </c>
      <c r="G64" s="253">
        <f t="shared" si="7"/>
        <v>0</v>
      </c>
      <c r="H64" s="254">
        <f t="shared" si="7"/>
        <v>0</v>
      </c>
      <c r="I64" s="254">
        <f t="shared" si="7"/>
        <v>0</v>
      </c>
      <c r="J64" s="255">
        <f t="shared" si="7"/>
        <v>225779</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-225779</v>
      </c>
      <c r="G66" s="262">
        <f t="shared" ref="G66" si="9">SUM(+G68+G76+G77+G84+G85+G86+G89+G90+G91+G92+G93+G94+G95)</f>
        <v>0</v>
      </c>
      <c r="H66" s="263">
        <f>SUM(+H68+H76+H77+H84+H85+H86+H89+H90+H91+H92+H93+H94+H95)</f>
        <v>0</v>
      </c>
      <c r="I66" s="263">
        <f>SUM(+I68+I76+I77+I84+I85+I86+I89+I90+I91+I92+I93+I94+I95)</f>
        <v>0</v>
      </c>
      <c r="J66" s="264">
        <f>SUM(+J68+J76+J77+J84+J85+J86+J89+J90+J91+J92+J93+J94+J95)</f>
        <v>-225779</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-228519</v>
      </c>
      <c r="G86" s="232">
        <f t="shared" ref="G86" si="15">+G87+G88</f>
        <v>0</v>
      </c>
      <c r="H86" s="233">
        <f>+H87+H88</f>
        <v>0</v>
      </c>
      <c r="I86" s="233">
        <f>+I87+I88</f>
        <v>0</v>
      </c>
      <c r="J86" s="234">
        <f>+J87+J88</f>
        <v>-228519</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-228519</v>
      </c>
      <c r="G88" s="284">
        <f>+[4]OTCHET!G524+[4]OTCHET!G527+[4]OTCHET!G547</f>
        <v>0</v>
      </c>
      <c r="H88" s="285">
        <f>+[4]OTCHET!H524+[4]OTCHET!H527+[4]OTCHET!H547</f>
        <v>0</v>
      </c>
      <c r="I88" s="285">
        <f>+[4]OTCHET!I524+[4]OTCHET!I527+[4]OTCHET!I547</f>
        <v>0</v>
      </c>
      <c r="J88" s="286">
        <f>+[4]OTCHET!J524+[4]OTCHET!J527+[4]OTCHET!J547</f>
        <v>-228519</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2740</v>
      </c>
      <c r="G89" s="224">
        <f>[4]OTCHET!G534</f>
        <v>0</v>
      </c>
      <c r="H89" s="225">
        <f>[4]OTCHET!H534</f>
        <v>0</v>
      </c>
      <c r="I89" s="225">
        <f>[4]OTCHET!I534</f>
        <v>0</v>
      </c>
      <c r="J89" s="226">
        <f>[4]OTCHET!J534</f>
        <v>2740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45327</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ПРОФ.Д-Р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conditionalFormatting sqref="I11:J11">
    <cfRule type="cellIs" dxfId="50" priority="6" stopIfTrue="1" operator="between">
      <formula>1000000000000</formula>
      <formula>9999999999999990</formula>
    </cfRule>
    <cfRule type="cellIs" dxfId="49" priority="7" stopIfTrue="1" operator="between">
      <formula>10000000000</formula>
      <formula>999999999999</formula>
    </cfRule>
    <cfRule type="cellIs" dxfId="48" priority="8" stopIfTrue="1" operator="between">
      <formula>1000000</formula>
      <formula>99999999</formula>
    </cfRule>
    <cfRule type="cellIs" dxfId="47" priority="9" stopIfTrue="1" operator="between">
      <formula>100</formula>
      <formula>9999</formula>
    </cfRule>
  </conditionalFormatting>
  <conditionalFormatting sqref="E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F27" sqref="F27"/>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c r="C11" s="11"/>
      <c r="D11" s="11"/>
      <c r="E11" s="12"/>
      <c r="F11" s="34"/>
      <c r="G11" s="35"/>
      <c r="H11" s="36"/>
      <c r="I11" s="483"/>
      <c r="J11" s="484"/>
      <c r="K11" s="334"/>
      <c r="L11" s="334"/>
      <c r="N11" s="312"/>
      <c r="P11" s="312"/>
      <c r="Q11" s="335"/>
      <c r="R11" s="335"/>
      <c r="S11" s="335"/>
      <c r="T11" s="335"/>
    </row>
    <row r="12" spans="1:25" ht="23.25" customHeight="1">
      <c r="B12" s="26"/>
      <c r="C12" s="13"/>
      <c r="D12" s="10"/>
      <c r="E12" s="18"/>
      <c r="F12" s="14"/>
      <c r="G12" s="18"/>
      <c r="H12" s="32"/>
      <c r="I12" s="485"/>
      <c r="J12" s="485"/>
      <c r="N12" s="312"/>
      <c r="P12" s="312"/>
      <c r="Q12" s="335"/>
      <c r="R12" s="335"/>
      <c r="S12" s="335"/>
      <c r="T12" s="335"/>
    </row>
    <row r="13" spans="1:25" ht="23.25" customHeight="1">
      <c r="B13" s="15"/>
      <c r="C13" s="13"/>
      <c r="D13" s="13"/>
      <c r="E13" s="16"/>
      <c r="F13" s="38"/>
      <c r="G13" s="18"/>
      <c r="H13" s="32"/>
      <c r="I13" s="486"/>
      <c r="J13" s="486"/>
      <c r="N13" s="312"/>
      <c r="P13" s="312"/>
      <c r="Q13" s="335"/>
      <c r="R13" s="335"/>
      <c r="S13" s="335"/>
      <c r="T13" s="335"/>
    </row>
    <row r="14" spans="1:25" ht="23.25" customHeight="1">
      <c r="B14" s="27"/>
      <c r="C14" s="17"/>
      <c r="D14" s="17"/>
      <c r="E14" s="17"/>
      <c r="F14" s="17"/>
      <c r="G14" s="17"/>
      <c r="H14" s="32"/>
      <c r="I14" s="486"/>
      <c r="J14" s="486"/>
      <c r="N14" s="312"/>
      <c r="P14" s="312"/>
      <c r="Q14" s="335"/>
      <c r="R14" s="335"/>
      <c r="S14" s="335"/>
      <c r="T14" s="335"/>
    </row>
    <row r="15" spans="1:25" ht="21.75" customHeight="1" thickBot="1">
      <c r="B15" s="1"/>
      <c r="C15" s="53"/>
      <c r="D15" s="53"/>
      <c r="E15" s="52"/>
      <c r="F15" s="33"/>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c r="K16" s="340"/>
      <c r="L16" s="340"/>
      <c r="M16" s="341"/>
      <c r="N16" s="342"/>
      <c r="O16" s="343"/>
      <c r="P16" s="312"/>
      <c r="Q16" s="335"/>
      <c r="R16" s="335"/>
      <c r="S16" s="335"/>
      <c r="T16" s="335"/>
      <c r="U16" s="335"/>
      <c r="V16" s="335"/>
      <c r="X16" s="335"/>
      <c r="Y16" s="335"/>
    </row>
    <row r="17" spans="1:25" ht="22.5" customHeight="1">
      <c r="A17" s="339"/>
      <c r="B17" s="59"/>
      <c r="C17" s="60"/>
      <c r="D17" s="60"/>
      <c r="E17" s="481"/>
      <c r="F17" s="487"/>
      <c r="G17" s="61"/>
      <c r="H17" s="28"/>
      <c r="I17" s="62"/>
      <c r="J17" s="29"/>
      <c r="K17" s="344"/>
      <c r="L17" s="344"/>
      <c r="M17" s="344"/>
      <c r="N17" s="345"/>
      <c r="O17" s="346"/>
      <c r="P17" s="312"/>
      <c r="Q17" s="335"/>
      <c r="R17" s="335"/>
      <c r="S17" s="335"/>
      <c r="T17" s="335"/>
      <c r="U17" s="335"/>
      <c r="V17" s="335"/>
      <c r="W17" s="335"/>
      <c r="X17" s="335"/>
      <c r="Y17" s="335"/>
    </row>
    <row r="18" spans="1:25" ht="47.25" customHeight="1">
      <c r="A18" s="339"/>
      <c r="B18" s="63"/>
      <c r="C18" s="64"/>
      <c r="D18" s="64"/>
      <c r="E18" s="482"/>
      <c r="F18" s="488"/>
      <c r="G18" s="65"/>
      <c r="H18" s="66"/>
      <c r="I18" s="66"/>
      <c r="J18" s="67"/>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c r="C20" s="74"/>
      <c r="D20" s="74"/>
      <c r="E20" s="75"/>
      <c r="F20" s="75"/>
      <c r="G20" s="76"/>
      <c r="H20" s="77"/>
      <c r="I20" s="77"/>
      <c r="J20" s="78"/>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c r="C22" s="85"/>
      <c r="D22" s="86"/>
      <c r="E22" s="87"/>
      <c r="F22" s="87"/>
      <c r="G22" s="88"/>
      <c r="H22" s="89"/>
      <c r="I22" s="89"/>
      <c r="J22" s="90"/>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c r="C23" s="91"/>
      <c r="D23" s="91"/>
      <c r="E23" s="92"/>
      <c r="F23" s="92"/>
      <c r="G23" s="93"/>
      <c r="H23" s="94"/>
      <c r="I23" s="94"/>
      <c r="J23" s="95"/>
      <c r="K23" s="358"/>
      <c r="L23" s="358"/>
      <c r="M23" s="358"/>
      <c r="N23" s="359"/>
      <c r="O23" s="360"/>
      <c r="P23" s="343"/>
      <c r="Q23" s="335"/>
      <c r="R23" s="335"/>
      <c r="S23" s="335"/>
      <c r="T23" s="335"/>
      <c r="U23" s="335"/>
      <c r="V23" s="335"/>
      <c r="W23" s="335"/>
      <c r="X23" s="335"/>
      <c r="Y23" s="335"/>
    </row>
    <row r="24" spans="1:25" ht="16.5" hidden="1" customHeight="1">
      <c r="A24" s="339"/>
      <c r="B24" s="96"/>
      <c r="C24" s="96"/>
      <c r="D24" s="96"/>
      <c r="E24" s="97"/>
      <c r="F24" s="97"/>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c r="C25" s="101"/>
      <c r="D25" s="101"/>
      <c r="E25" s="102"/>
      <c r="F25" s="102"/>
      <c r="G25" s="103"/>
      <c r="H25" s="104"/>
      <c r="I25" s="104"/>
      <c r="J25" s="105"/>
      <c r="K25" s="355">
        <f t="shared" ref="K25:M25" si="0">+K26+K30+K31+K32+K33</f>
        <v>0</v>
      </c>
      <c r="L25" s="355">
        <f t="shared" si="0"/>
        <v>0</v>
      </c>
      <c r="M25" s="355">
        <f t="shared" si="0"/>
        <v>0</v>
      </c>
      <c r="N25" s="359"/>
      <c r="O25" s="360"/>
      <c r="P25" s="343"/>
      <c r="Q25" s="335"/>
      <c r="R25" s="335"/>
      <c r="S25" s="335"/>
      <c r="T25" s="335"/>
      <c r="U25" s="335"/>
      <c r="V25" s="335"/>
      <c r="W25" s="335"/>
      <c r="X25" s="335"/>
      <c r="Y25" s="335"/>
    </row>
    <row r="26" spans="1:25" ht="15.75">
      <c r="A26" s="339">
        <v>25</v>
      </c>
      <c r="B26" s="106"/>
      <c r="C26" s="106"/>
      <c r="D26" s="106"/>
      <c r="E26" s="107"/>
      <c r="F26" s="107"/>
      <c r="G26" s="108"/>
      <c r="H26" s="109"/>
      <c r="I26" s="109"/>
      <c r="J26" s="110"/>
      <c r="K26" s="361"/>
      <c r="L26" s="361"/>
      <c r="M26" s="361"/>
      <c r="N26" s="359"/>
      <c r="O26" s="360"/>
      <c r="P26" s="343"/>
      <c r="Q26" s="335"/>
      <c r="R26" s="335"/>
      <c r="S26" s="335"/>
      <c r="T26" s="335"/>
      <c r="U26" s="335"/>
      <c r="V26" s="335"/>
      <c r="W26" s="335"/>
      <c r="X26" s="335"/>
      <c r="Y26" s="335"/>
    </row>
    <row r="27" spans="1:25" ht="15.75">
      <c r="A27" s="339">
        <v>26</v>
      </c>
      <c r="B27" s="111"/>
      <c r="C27" s="112"/>
      <c r="D27" s="111"/>
      <c r="E27" s="113"/>
      <c r="F27" s="113"/>
      <c r="G27" s="114"/>
      <c r="H27" s="115"/>
      <c r="I27" s="115"/>
      <c r="J27" s="116"/>
      <c r="K27" s="362"/>
      <c r="L27" s="362"/>
      <c r="M27" s="362"/>
      <c r="N27" s="359"/>
      <c r="O27" s="360"/>
      <c r="P27" s="343"/>
      <c r="Q27" s="335"/>
      <c r="R27" s="335"/>
      <c r="S27" s="335"/>
      <c r="T27" s="335"/>
      <c r="U27" s="335"/>
      <c r="V27" s="335"/>
      <c r="W27" s="335"/>
      <c r="X27" s="335"/>
      <c r="Y27" s="335"/>
    </row>
    <row r="28" spans="1:25" ht="15.75">
      <c r="A28" s="339">
        <v>30</v>
      </c>
      <c r="B28" s="117"/>
      <c r="C28" s="118"/>
      <c r="D28" s="117"/>
      <c r="E28" s="119"/>
      <c r="F28" s="119"/>
      <c r="G28" s="120"/>
      <c r="H28" s="121"/>
      <c r="I28" s="121"/>
      <c r="J28" s="122"/>
      <c r="K28" s="363"/>
      <c r="L28" s="363"/>
      <c r="M28" s="363"/>
      <c r="N28" s="359"/>
      <c r="O28" s="360"/>
      <c r="P28" s="343"/>
      <c r="Q28" s="335"/>
      <c r="R28" s="335"/>
      <c r="S28" s="335"/>
      <c r="T28" s="335"/>
      <c r="U28" s="335"/>
      <c r="V28" s="335"/>
      <c r="W28" s="335"/>
      <c r="X28" s="335"/>
      <c r="Y28" s="335"/>
    </row>
    <row r="29" spans="1:25" ht="15.75">
      <c r="A29" s="339">
        <v>35</v>
      </c>
      <c r="B29" s="123"/>
      <c r="C29" s="124"/>
      <c r="D29" s="123"/>
      <c r="E29" s="125"/>
      <c r="F29" s="125"/>
      <c r="G29" s="126"/>
      <c r="H29" s="127"/>
      <c r="I29" s="127"/>
      <c r="J29" s="128"/>
      <c r="K29" s="363"/>
      <c r="L29" s="363"/>
      <c r="M29" s="363"/>
      <c r="N29" s="359"/>
      <c r="O29" s="360"/>
      <c r="P29" s="343"/>
      <c r="Q29" s="335"/>
      <c r="R29" s="335"/>
      <c r="S29" s="335"/>
      <c r="T29" s="335"/>
      <c r="U29" s="335"/>
      <c r="V29" s="335"/>
      <c r="W29" s="335"/>
      <c r="X29" s="335"/>
      <c r="Y29" s="335"/>
    </row>
    <row r="30" spans="1:25" ht="15.75">
      <c r="A30" s="339">
        <v>40</v>
      </c>
      <c r="B30" s="129"/>
      <c r="C30" s="129"/>
      <c r="D30" s="129"/>
      <c r="E30" s="130"/>
      <c r="F30" s="130"/>
      <c r="G30" s="131"/>
      <c r="H30" s="132"/>
      <c r="I30" s="132"/>
      <c r="J30" s="133"/>
      <c r="K30" s="363"/>
      <c r="L30" s="363"/>
      <c r="M30" s="363"/>
      <c r="N30" s="359"/>
      <c r="O30" s="360"/>
      <c r="P30" s="343"/>
      <c r="Q30" s="335"/>
      <c r="R30" s="335"/>
      <c r="S30" s="335"/>
      <c r="T30" s="335"/>
      <c r="U30" s="335"/>
      <c r="V30" s="335"/>
      <c r="W30" s="335"/>
      <c r="X30" s="335"/>
      <c r="Y30" s="335"/>
    </row>
    <row r="31" spans="1:25" ht="15.75">
      <c r="A31" s="339">
        <v>45</v>
      </c>
      <c r="B31" s="134"/>
      <c r="C31" s="134"/>
      <c r="D31" s="134"/>
      <c r="E31" s="135"/>
      <c r="F31" s="135"/>
      <c r="G31" s="136"/>
      <c r="H31" s="137"/>
      <c r="I31" s="137"/>
      <c r="J31" s="138"/>
      <c r="K31" s="363"/>
      <c r="L31" s="363"/>
      <c r="M31" s="363"/>
      <c r="N31" s="359"/>
      <c r="O31" s="360"/>
      <c r="P31" s="343"/>
      <c r="Q31" s="335"/>
      <c r="R31" s="335"/>
      <c r="S31" s="335"/>
      <c r="T31" s="335"/>
      <c r="U31" s="335"/>
      <c r="V31" s="335"/>
      <c r="W31" s="335"/>
      <c r="X31" s="335"/>
      <c r="Y31" s="335"/>
    </row>
    <row r="32" spans="1:25" ht="15.75">
      <c r="A32" s="339">
        <v>50</v>
      </c>
      <c r="B32" s="134"/>
      <c r="C32" s="134"/>
      <c r="D32" s="134"/>
      <c r="E32" s="135"/>
      <c r="F32" s="135"/>
      <c r="G32" s="136"/>
      <c r="H32" s="137"/>
      <c r="I32" s="137"/>
      <c r="J32" s="138"/>
      <c r="K32" s="364"/>
      <c r="L32" s="364"/>
      <c r="M32" s="364"/>
      <c r="N32" s="359"/>
      <c r="O32" s="360"/>
      <c r="P32" s="343"/>
      <c r="Q32" s="335"/>
      <c r="R32" s="335"/>
      <c r="S32" s="335"/>
      <c r="T32" s="335"/>
      <c r="U32" s="335"/>
      <c r="V32" s="335"/>
      <c r="W32" s="335"/>
      <c r="X32" s="335"/>
      <c r="Y32" s="335"/>
    </row>
    <row r="33" spans="1:25" ht="16.5" thickBot="1">
      <c r="A33" s="339">
        <v>51</v>
      </c>
      <c r="B33" s="139"/>
      <c r="C33" s="140"/>
      <c r="D33" s="139"/>
      <c r="E33" s="97"/>
      <c r="F33" s="97"/>
      <c r="G33" s="98"/>
      <c r="H33" s="99"/>
      <c r="I33" s="99"/>
      <c r="J33" s="100"/>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c r="C36" s="152"/>
      <c r="D36" s="152"/>
      <c r="E36" s="153"/>
      <c r="F36" s="153"/>
      <c r="G36" s="154"/>
      <c r="H36" s="155"/>
      <c r="I36" s="155"/>
      <c r="J36" s="156"/>
      <c r="K36" s="366"/>
      <c r="L36" s="366"/>
      <c r="M36" s="366"/>
      <c r="N36" s="367"/>
      <c r="O36" s="360"/>
      <c r="P36" s="343"/>
      <c r="Q36" s="335"/>
      <c r="R36" s="335"/>
      <c r="S36" s="335"/>
      <c r="T36" s="335"/>
      <c r="U36" s="335"/>
      <c r="V36" s="335"/>
      <c r="W36" s="335"/>
      <c r="X36" s="335"/>
      <c r="Y36" s="335"/>
    </row>
    <row r="37" spans="1:25" ht="15.75">
      <c r="A37" s="339">
        <v>65</v>
      </c>
      <c r="B37" s="157"/>
      <c r="C37" s="157"/>
      <c r="D37" s="157"/>
      <c r="E37" s="158"/>
      <c r="F37" s="158"/>
      <c r="G37" s="159"/>
      <c r="H37" s="160"/>
      <c r="I37" s="160"/>
      <c r="J37" s="161"/>
      <c r="K37" s="368"/>
      <c r="L37" s="368"/>
      <c r="M37" s="368"/>
      <c r="N37" s="367"/>
      <c r="O37" s="360"/>
      <c r="P37" s="369"/>
      <c r="Q37" s="335"/>
      <c r="R37" s="335"/>
      <c r="S37" s="335"/>
      <c r="T37" s="335"/>
      <c r="U37" s="335"/>
      <c r="V37" s="335"/>
      <c r="W37" s="335"/>
      <c r="X37" s="335"/>
      <c r="Y37" s="335"/>
    </row>
    <row r="38" spans="1:25" ht="19.5" thickBot="1">
      <c r="A38" s="312">
        <v>70</v>
      </c>
      <c r="B38" s="162"/>
      <c r="C38" s="163"/>
      <c r="D38" s="164"/>
      <c r="E38" s="165"/>
      <c r="F38" s="165"/>
      <c r="G38" s="166"/>
      <c r="H38" s="167"/>
      <c r="I38" s="167"/>
      <c r="J38" s="168"/>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c r="C39" s="170"/>
      <c r="D39" s="169"/>
      <c r="E39" s="171"/>
      <c r="F39" s="171"/>
      <c r="G39" s="172"/>
      <c r="H39" s="173"/>
      <c r="I39" s="173"/>
      <c r="J39" s="174"/>
      <c r="K39" s="361"/>
      <c r="L39" s="361"/>
      <c r="M39" s="361"/>
      <c r="N39" s="375"/>
      <c r="O39" s="371"/>
      <c r="P39" s="372"/>
      <c r="Q39" s="373"/>
      <c r="R39" s="373"/>
      <c r="S39" s="373"/>
      <c r="T39" s="373"/>
      <c r="U39" s="373"/>
      <c r="V39" s="373"/>
      <c r="W39" s="374"/>
      <c r="X39" s="373"/>
      <c r="Y39" s="373"/>
    </row>
    <row r="40" spans="1:25" ht="15.75">
      <c r="A40" s="312">
        <v>75</v>
      </c>
      <c r="B40" s="175"/>
      <c r="C40" s="176"/>
      <c r="D40" s="177"/>
      <c r="E40" s="48"/>
      <c r="F40" s="48"/>
      <c r="G40" s="45"/>
      <c r="H40" s="39"/>
      <c r="I40" s="39"/>
      <c r="J40" s="40"/>
      <c r="K40" s="361"/>
      <c r="L40" s="361"/>
      <c r="M40" s="361"/>
      <c r="N40" s="375"/>
      <c r="O40" s="371"/>
      <c r="P40" s="372"/>
      <c r="Q40" s="373"/>
      <c r="R40" s="373"/>
      <c r="S40" s="373"/>
      <c r="T40" s="373"/>
      <c r="U40" s="373"/>
      <c r="V40" s="373"/>
      <c r="W40" s="374"/>
      <c r="X40" s="373"/>
      <c r="Y40" s="373"/>
    </row>
    <row r="41" spans="1:25" ht="15.75">
      <c r="A41" s="312">
        <v>80</v>
      </c>
      <c r="B41" s="178"/>
      <c r="C41" s="179"/>
      <c r="D41" s="180"/>
      <c r="E41" s="49"/>
      <c r="F41" s="49"/>
      <c r="G41" s="46"/>
      <c r="H41" s="41"/>
      <c r="I41" s="41"/>
      <c r="J41" s="42"/>
      <c r="K41" s="363"/>
      <c r="L41" s="363"/>
      <c r="M41" s="363"/>
      <c r="N41" s="375"/>
      <c r="O41" s="371"/>
      <c r="P41" s="372"/>
      <c r="Q41" s="373"/>
      <c r="R41" s="373"/>
      <c r="S41" s="373"/>
      <c r="T41" s="373"/>
      <c r="U41" s="373"/>
      <c r="V41" s="373"/>
      <c r="W41" s="374"/>
      <c r="X41" s="373"/>
      <c r="Y41" s="373"/>
    </row>
    <row r="42" spans="1:25" ht="15.75">
      <c r="A42" s="312">
        <v>85</v>
      </c>
      <c r="B42" s="181"/>
      <c r="C42" s="182"/>
      <c r="D42" s="183"/>
      <c r="E42" s="50"/>
      <c r="F42" s="50"/>
      <c r="G42" s="47"/>
      <c r="H42" s="43"/>
      <c r="I42" s="43"/>
      <c r="J42" s="44"/>
      <c r="K42" s="363"/>
      <c r="L42" s="363"/>
      <c r="M42" s="363"/>
      <c r="N42" s="375"/>
      <c r="O42" s="371"/>
      <c r="P42" s="372"/>
      <c r="Q42" s="373"/>
      <c r="R42" s="373"/>
      <c r="S42" s="373"/>
      <c r="T42" s="373"/>
      <c r="U42" s="373"/>
      <c r="V42" s="373"/>
      <c r="W42" s="374"/>
      <c r="X42" s="373"/>
      <c r="Y42" s="373"/>
    </row>
    <row r="43" spans="1:25" ht="15.75">
      <c r="A43" s="312">
        <v>90</v>
      </c>
      <c r="B43" s="184"/>
      <c r="C43" s="185"/>
      <c r="D43" s="184"/>
      <c r="E43" s="186"/>
      <c r="F43" s="186"/>
      <c r="G43" s="187"/>
      <c r="H43" s="188"/>
      <c r="I43" s="188"/>
      <c r="J43" s="189"/>
      <c r="K43" s="363"/>
      <c r="L43" s="363"/>
      <c r="M43" s="363"/>
      <c r="N43" s="375"/>
      <c r="O43" s="371"/>
      <c r="P43" s="372"/>
      <c r="Q43" s="373"/>
      <c r="R43" s="373"/>
      <c r="S43" s="373"/>
      <c r="T43" s="373"/>
      <c r="U43" s="373"/>
      <c r="V43" s="373"/>
      <c r="W43" s="374"/>
      <c r="X43" s="373"/>
      <c r="Y43" s="373"/>
    </row>
    <row r="44" spans="1:25" ht="15.75">
      <c r="A44" s="312">
        <v>95</v>
      </c>
      <c r="B44" s="190"/>
      <c r="C44" s="96"/>
      <c r="D44" s="190"/>
      <c r="E44" s="97"/>
      <c r="F44" s="97"/>
      <c r="G44" s="98"/>
      <c r="H44" s="99"/>
      <c r="I44" s="99"/>
      <c r="J44" s="100"/>
      <c r="K44" s="363"/>
      <c r="L44" s="363"/>
      <c r="M44" s="363"/>
      <c r="N44" s="375"/>
      <c r="O44" s="371"/>
      <c r="P44" s="372"/>
      <c r="Q44" s="373"/>
      <c r="R44" s="373"/>
      <c r="S44" s="373"/>
      <c r="T44" s="373"/>
      <c r="U44" s="373"/>
      <c r="V44" s="373"/>
      <c r="W44" s="374"/>
      <c r="X44" s="373"/>
      <c r="Y44" s="373"/>
    </row>
    <row r="45" spans="1:25" ht="15.75">
      <c r="A45" s="312">
        <v>100</v>
      </c>
      <c r="B45" s="191"/>
      <c r="C45" s="191"/>
      <c r="D45" s="191"/>
      <c r="E45" s="192"/>
      <c r="F45" s="192"/>
      <c r="G45" s="193"/>
      <c r="H45" s="194"/>
      <c r="I45" s="19"/>
      <c r="J45" s="195"/>
      <c r="K45" s="363"/>
      <c r="L45" s="363"/>
      <c r="M45" s="363"/>
      <c r="N45" s="375"/>
      <c r="O45" s="371"/>
      <c r="P45" s="372"/>
      <c r="Q45" s="373"/>
      <c r="R45" s="373"/>
      <c r="S45" s="373"/>
      <c r="T45" s="373"/>
      <c r="U45" s="373"/>
      <c r="V45" s="373"/>
      <c r="W45" s="374"/>
      <c r="X45" s="373"/>
      <c r="Y45" s="373"/>
    </row>
    <row r="46" spans="1:25" ht="15.75">
      <c r="A46" s="312">
        <v>105</v>
      </c>
      <c r="B46" s="184"/>
      <c r="C46" s="185"/>
      <c r="D46" s="184"/>
      <c r="E46" s="186"/>
      <c r="F46" s="186"/>
      <c r="G46" s="187"/>
      <c r="H46" s="188"/>
      <c r="I46" s="188"/>
      <c r="J46" s="189"/>
      <c r="K46" s="363"/>
      <c r="L46" s="363"/>
      <c r="M46" s="363"/>
      <c r="N46" s="375"/>
      <c r="O46" s="371"/>
      <c r="P46" s="372"/>
      <c r="Q46" s="373"/>
      <c r="R46" s="373"/>
      <c r="S46" s="373"/>
      <c r="T46" s="373"/>
      <c r="U46" s="373"/>
      <c r="V46" s="373"/>
      <c r="W46" s="374"/>
      <c r="X46" s="373"/>
      <c r="Y46" s="373"/>
    </row>
    <row r="47" spans="1:25" ht="15.75">
      <c r="A47" s="312">
        <v>106</v>
      </c>
      <c r="B47" s="191"/>
      <c r="C47" s="191"/>
      <c r="D47" s="191"/>
      <c r="E47" s="192"/>
      <c r="F47" s="192"/>
      <c r="G47" s="193"/>
      <c r="H47" s="194"/>
      <c r="I47" s="19"/>
      <c r="J47" s="195"/>
      <c r="K47" s="363"/>
      <c r="L47" s="363"/>
      <c r="M47" s="363"/>
      <c r="N47" s="375"/>
      <c r="O47" s="371"/>
      <c r="P47" s="372"/>
      <c r="Q47" s="373"/>
      <c r="R47" s="373"/>
      <c r="S47" s="373"/>
      <c r="T47" s="373"/>
      <c r="U47" s="373"/>
      <c r="V47" s="373"/>
      <c r="W47" s="374"/>
      <c r="X47" s="373"/>
      <c r="Y47" s="373"/>
    </row>
    <row r="48" spans="1:25" ht="15.75">
      <c r="A48" s="312">
        <v>107</v>
      </c>
      <c r="B48" s="196"/>
      <c r="C48" s="196"/>
      <c r="D48" s="197"/>
      <c r="E48" s="135"/>
      <c r="F48" s="135"/>
      <c r="G48" s="131"/>
      <c r="H48" s="132"/>
      <c r="I48" s="132"/>
      <c r="J48" s="133"/>
      <c r="K48" s="363"/>
      <c r="L48" s="363"/>
      <c r="M48" s="363"/>
      <c r="N48" s="375"/>
      <c r="O48" s="371"/>
      <c r="P48" s="372"/>
      <c r="Q48" s="373"/>
      <c r="R48" s="373"/>
      <c r="S48" s="373"/>
      <c r="T48" s="373"/>
      <c r="U48" s="373"/>
      <c r="V48" s="373"/>
      <c r="W48" s="374"/>
      <c r="X48" s="373"/>
      <c r="Y48" s="373"/>
    </row>
    <row r="49" spans="1:25" ht="15.75">
      <c r="A49" s="312">
        <v>108</v>
      </c>
      <c r="B49" s="196"/>
      <c r="C49" s="196"/>
      <c r="D49" s="197"/>
      <c r="E49" s="135"/>
      <c r="F49" s="135"/>
      <c r="G49" s="136"/>
      <c r="H49" s="137"/>
      <c r="I49" s="137"/>
      <c r="J49" s="138"/>
      <c r="K49" s="363"/>
      <c r="L49" s="363"/>
      <c r="M49" s="363"/>
      <c r="N49" s="375"/>
      <c r="O49" s="371"/>
      <c r="P49" s="372"/>
      <c r="Q49" s="373"/>
      <c r="R49" s="373"/>
      <c r="S49" s="373"/>
      <c r="T49" s="373"/>
      <c r="U49" s="373"/>
      <c r="V49" s="373"/>
      <c r="W49" s="374"/>
      <c r="X49" s="373"/>
      <c r="Y49" s="373"/>
    </row>
    <row r="50" spans="1:25" ht="15.75">
      <c r="A50" s="312">
        <v>110</v>
      </c>
      <c r="B50" s="196"/>
      <c r="C50" s="196"/>
      <c r="D50" s="196"/>
      <c r="E50" s="135"/>
      <c r="F50" s="135"/>
      <c r="G50" s="136"/>
      <c r="H50" s="137"/>
      <c r="I50" s="137"/>
      <c r="J50" s="138"/>
      <c r="K50" s="363"/>
      <c r="L50" s="363"/>
      <c r="M50" s="363"/>
      <c r="N50" s="375"/>
      <c r="O50" s="371"/>
      <c r="P50" s="372"/>
      <c r="Q50" s="373"/>
      <c r="R50" s="373"/>
      <c r="S50" s="373"/>
      <c r="T50" s="373"/>
      <c r="U50" s="373"/>
      <c r="V50" s="373"/>
      <c r="W50" s="374"/>
      <c r="X50" s="373"/>
      <c r="Y50" s="373"/>
    </row>
    <row r="51" spans="1:25" ht="15.75">
      <c r="A51" s="312">
        <v>115</v>
      </c>
      <c r="B51" s="190"/>
      <c r="C51" s="198"/>
      <c r="D51" s="96"/>
      <c r="E51" s="97"/>
      <c r="F51" s="97"/>
      <c r="G51" s="98"/>
      <c r="H51" s="99"/>
      <c r="I51" s="99"/>
      <c r="J51" s="100"/>
      <c r="K51" s="363"/>
      <c r="L51" s="363"/>
      <c r="M51" s="363"/>
      <c r="N51" s="375"/>
      <c r="O51" s="371"/>
      <c r="P51" s="372"/>
      <c r="Q51" s="373"/>
      <c r="R51" s="373"/>
      <c r="S51" s="373"/>
      <c r="T51" s="373"/>
      <c r="U51" s="373"/>
      <c r="V51" s="373"/>
      <c r="W51" s="374"/>
      <c r="X51" s="373"/>
      <c r="Y51" s="373"/>
    </row>
    <row r="52" spans="1:25" ht="15.75">
      <c r="A52" s="312">
        <v>115</v>
      </c>
      <c r="B52" s="190"/>
      <c r="C52" s="198"/>
      <c r="D52" s="96"/>
      <c r="E52" s="97"/>
      <c r="F52" s="97"/>
      <c r="G52" s="98"/>
      <c r="H52" s="99"/>
      <c r="I52" s="99"/>
      <c r="J52" s="100"/>
      <c r="K52" s="363"/>
      <c r="L52" s="363"/>
      <c r="M52" s="363"/>
      <c r="N52" s="375"/>
      <c r="O52" s="371"/>
      <c r="P52" s="372"/>
      <c r="Q52" s="373"/>
      <c r="R52" s="373"/>
      <c r="S52" s="373"/>
      <c r="T52" s="373"/>
      <c r="U52" s="373"/>
      <c r="V52" s="373"/>
      <c r="W52" s="374"/>
      <c r="X52" s="373"/>
      <c r="Y52" s="373"/>
    </row>
    <row r="53" spans="1:25" ht="16.5" thickBot="1">
      <c r="A53" s="312">
        <v>120</v>
      </c>
      <c r="B53" s="199"/>
      <c r="C53" s="199"/>
      <c r="D53" s="200"/>
      <c r="E53" s="201"/>
      <c r="F53" s="201"/>
      <c r="G53" s="202"/>
      <c r="H53" s="203"/>
      <c r="I53" s="203"/>
      <c r="J53" s="204"/>
      <c r="K53" s="364"/>
      <c r="L53" s="364"/>
      <c r="M53" s="364"/>
      <c r="N53" s="375"/>
      <c r="O53" s="371"/>
      <c r="P53" s="372"/>
      <c r="Q53" s="373"/>
      <c r="R53" s="373"/>
      <c r="S53" s="373"/>
      <c r="T53" s="373"/>
      <c r="U53" s="373"/>
      <c r="V53" s="373"/>
      <c r="W53" s="374"/>
      <c r="X53" s="373"/>
      <c r="Y53" s="373"/>
    </row>
    <row r="54" spans="1:25" ht="16.5" thickBot="1">
      <c r="A54" s="312">
        <v>125</v>
      </c>
      <c r="B54" s="205"/>
      <c r="C54" s="206"/>
      <c r="D54" s="207"/>
      <c r="E54" s="208"/>
      <c r="F54" s="208"/>
      <c r="G54" s="209"/>
      <c r="H54" s="210"/>
      <c r="I54" s="210"/>
      <c r="J54" s="211"/>
      <c r="K54" s="376"/>
      <c r="L54" s="376"/>
      <c r="M54" s="377"/>
      <c r="N54" s="375"/>
      <c r="O54" s="371"/>
      <c r="P54" s="372"/>
      <c r="Q54" s="373"/>
      <c r="R54" s="373"/>
      <c r="S54" s="373"/>
      <c r="T54" s="373"/>
      <c r="U54" s="373"/>
      <c r="V54" s="373"/>
      <c r="W54" s="374"/>
      <c r="X54" s="373"/>
      <c r="Y54" s="373"/>
    </row>
    <row r="55" spans="1:25" ht="15.75">
      <c r="A55" s="378">
        <v>127</v>
      </c>
      <c r="B55" s="141"/>
      <c r="C55" s="141"/>
      <c r="D55" s="212"/>
      <c r="E55" s="213"/>
      <c r="F55" s="213"/>
      <c r="G55" s="214"/>
      <c r="H55" s="215"/>
      <c r="I55" s="215"/>
      <c r="J55" s="216"/>
      <c r="K55" s="379"/>
      <c r="L55" s="379"/>
      <c r="M55" s="380"/>
      <c r="N55" s="367"/>
      <c r="O55" s="371"/>
      <c r="P55" s="372"/>
      <c r="Q55" s="373"/>
      <c r="R55" s="373"/>
      <c r="S55" s="373"/>
      <c r="T55" s="373"/>
      <c r="U55" s="373"/>
      <c r="V55" s="373"/>
      <c r="W55" s="374"/>
      <c r="X55" s="373"/>
      <c r="Y55" s="373"/>
    </row>
    <row r="56" spans="1:25" ht="19.5" thickBot="1">
      <c r="A56" s="312">
        <v>130</v>
      </c>
      <c r="B56" s="217"/>
      <c r="C56" s="218"/>
      <c r="D56" s="218"/>
      <c r="E56" s="219"/>
      <c r="F56" s="219"/>
      <c r="G56" s="220"/>
      <c r="H56" s="221"/>
      <c r="I56" s="21"/>
      <c r="J56" s="222"/>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c r="C57" s="185"/>
      <c r="D57" s="184"/>
      <c r="E57" s="223"/>
      <c r="F57" s="223"/>
      <c r="G57" s="224"/>
      <c r="H57" s="225"/>
      <c r="I57" s="225"/>
      <c r="J57" s="226"/>
      <c r="K57" s="380"/>
      <c r="L57" s="380"/>
      <c r="M57" s="380"/>
      <c r="N57" s="367"/>
      <c r="O57" s="371"/>
      <c r="P57" s="372"/>
      <c r="Q57" s="373"/>
      <c r="R57" s="373"/>
      <c r="S57" s="373"/>
      <c r="T57" s="373"/>
      <c r="U57" s="373"/>
      <c r="V57" s="373"/>
      <c r="W57" s="374"/>
      <c r="X57" s="373"/>
      <c r="Y57" s="373"/>
    </row>
    <row r="58" spans="1:25" ht="15.75">
      <c r="A58" s="312">
        <v>140</v>
      </c>
      <c r="B58" s="197"/>
      <c r="C58" s="196"/>
      <c r="D58" s="197"/>
      <c r="E58" s="227"/>
      <c r="F58" s="227"/>
      <c r="G58" s="228"/>
      <c r="H58" s="229"/>
      <c r="I58" s="229"/>
      <c r="J58" s="230"/>
      <c r="K58" s="380"/>
      <c r="L58" s="380"/>
      <c r="M58" s="380"/>
      <c r="N58" s="367"/>
      <c r="O58" s="371"/>
      <c r="P58" s="372"/>
      <c r="Q58" s="373"/>
      <c r="R58" s="373"/>
      <c r="S58" s="373"/>
      <c r="T58" s="373"/>
      <c r="U58" s="373"/>
      <c r="V58" s="373"/>
      <c r="W58" s="374"/>
      <c r="X58" s="373"/>
      <c r="Y58" s="373"/>
    </row>
    <row r="59" spans="1:25" ht="15.75">
      <c r="A59" s="312">
        <v>145</v>
      </c>
      <c r="B59" s="96"/>
      <c r="C59" s="96"/>
      <c r="D59" s="190"/>
      <c r="E59" s="231"/>
      <c r="F59" s="231"/>
      <c r="G59" s="232"/>
      <c r="H59" s="233"/>
      <c r="I59" s="233"/>
      <c r="J59" s="234"/>
      <c r="K59" s="380"/>
      <c r="L59" s="380"/>
      <c r="M59" s="380"/>
      <c r="N59" s="367"/>
      <c r="O59" s="371"/>
      <c r="P59" s="372"/>
      <c r="Q59" s="373"/>
      <c r="R59" s="373"/>
      <c r="S59" s="373"/>
      <c r="T59" s="373"/>
      <c r="U59" s="373"/>
      <c r="V59" s="373"/>
      <c r="W59" s="374"/>
      <c r="X59" s="373"/>
      <c r="Y59" s="373"/>
    </row>
    <row r="60" spans="1:25" ht="15.75">
      <c r="A60" s="312">
        <v>150</v>
      </c>
      <c r="B60" s="235"/>
      <c r="C60" s="235"/>
      <c r="D60" s="236"/>
      <c r="E60" s="237"/>
      <c r="F60" s="237"/>
      <c r="G60" s="238"/>
      <c r="H60" s="239"/>
      <c r="I60" s="239"/>
      <c r="J60" s="240"/>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c r="C62" s="157"/>
      <c r="D62" s="242"/>
      <c r="E62" s="158"/>
      <c r="F62" s="158"/>
      <c r="G62" s="159"/>
      <c r="H62" s="160"/>
      <c r="I62" s="160"/>
      <c r="J62" s="161"/>
      <c r="K62" s="381"/>
      <c r="L62" s="381"/>
      <c r="M62" s="381"/>
      <c r="N62" s="367"/>
      <c r="O62" s="371"/>
      <c r="P62" s="372"/>
      <c r="Q62" s="373"/>
      <c r="R62" s="373"/>
      <c r="S62" s="373"/>
      <c r="T62" s="373"/>
      <c r="U62" s="373"/>
      <c r="V62" s="373"/>
      <c r="W62" s="374"/>
      <c r="X62" s="373"/>
      <c r="Y62" s="373"/>
    </row>
    <row r="63" spans="1:25" ht="19.5" thickBot="1">
      <c r="A63" s="312">
        <v>165</v>
      </c>
      <c r="B63" s="243"/>
      <c r="C63" s="244"/>
      <c r="D63" s="245"/>
      <c r="E63" s="246"/>
      <c r="F63" s="246"/>
      <c r="G63" s="247"/>
      <c r="H63" s="248"/>
      <c r="I63" s="248"/>
      <c r="J63" s="249"/>
      <c r="K63" s="382"/>
      <c r="L63" s="382"/>
      <c r="M63" s="382"/>
      <c r="N63" s="367"/>
      <c r="O63" s="371"/>
      <c r="P63" s="372"/>
      <c r="Q63" s="373"/>
      <c r="R63" s="373"/>
      <c r="S63" s="373"/>
      <c r="T63" s="373"/>
      <c r="U63" s="373"/>
      <c r="V63" s="373"/>
      <c r="W63" s="374"/>
      <c r="X63" s="373"/>
      <c r="Y63" s="373"/>
    </row>
    <row r="64" spans="1:25" ht="20.25" thickTop="1" thickBot="1">
      <c r="A64" s="312">
        <v>175</v>
      </c>
      <c r="B64" s="250"/>
      <c r="C64" s="251"/>
      <c r="D64" s="251"/>
      <c r="E64" s="252"/>
      <c r="F64" s="252"/>
      <c r="G64" s="253"/>
      <c r="H64" s="254"/>
      <c r="I64" s="254"/>
      <c r="J64" s="255"/>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c r="C65" s="256"/>
      <c r="D65" s="256"/>
      <c r="E65" s="257"/>
      <c r="F65" s="257"/>
      <c r="G65" s="258"/>
      <c r="H65" s="258"/>
      <c r="I65" s="258"/>
      <c r="J65" s="259"/>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c r="C66" s="260"/>
      <c r="D66" s="260"/>
      <c r="E66" s="261"/>
      <c r="F66" s="261"/>
      <c r="G66" s="262"/>
      <c r="H66" s="263"/>
      <c r="I66" s="263"/>
      <c r="J66" s="264"/>
      <c r="K66" s="383" t="e">
        <f t="shared" ref="K66:L66" si="1">SUM(+K68+K76+K77+K84+K85+K86+K89+K90+K91+K92+K93+K94+K95)</f>
        <v>#REF!</v>
      </c>
      <c r="L66" s="383" t="e">
        <f t="shared" si="1"/>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c r="C68" s="96"/>
      <c r="D68" s="190"/>
      <c r="E68" s="231"/>
      <c r="F68" s="231"/>
      <c r="G68" s="232"/>
      <c r="H68" s="233"/>
      <c r="I68" s="233"/>
      <c r="J68" s="234"/>
      <c r="K68" s="386" t="e">
        <f t="shared" ref="K68:M68" si="2">SUM(K69:K75)</f>
        <v>#REF!</v>
      </c>
      <c r="L68" s="386" t="e">
        <f t="shared" si="2"/>
        <v>#REF!</v>
      </c>
      <c r="M68" s="386" t="e">
        <f t="shared" si="2"/>
        <v>#REF!</v>
      </c>
      <c r="N68" s="367"/>
      <c r="O68" s="387"/>
      <c r="P68" s="372"/>
      <c r="Q68" s="373"/>
      <c r="R68" s="373"/>
      <c r="S68" s="373"/>
      <c r="T68" s="373"/>
      <c r="U68" s="373"/>
      <c r="V68" s="373"/>
      <c r="W68" s="374"/>
      <c r="X68" s="373"/>
      <c r="Y68" s="373"/>
    </row>
    <row r="69" spans="1:25" ht="15.75">
      <c r="A69" s="388">
        <v>200</v>
      </c>
      <c r="B69" s="271"/>
      <c r="C69" s="271"/>
      <c r="D69" s="271"/>
      <c r="E69" s="272"/>
      <c r="F69" s="272"/>
      <c r="G69" s="273"/>
      <c r="H69" s="274"/>
      <c r="I69" s="274"/>
      <c r="J69" s="275"/>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c r="C70" s="276"/>
      <c r="D70" s="276"/>
      <c r="E70" s="277"/>
      <c r="F70" s="277"/>
      <c r="G70" s="278"/>
      <c r="H70" s="279"/>
      <c r="I70" s="279"/>
      <c r="J70" s="280"/>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c r="C71" s="276"/>
      <c r="D71" s="276"/>
      <c r="E71" s="277"/>
      <c r="F71" s="277"/>
      <c r="G71" s="278"/>
      <c r="H71" s="279"/>
      <c r="I71" s="279"/>
      <c r="J71" s="280"/>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c r="C72" s="276"/>
      <c r="D72" s="276"/>
      <c r="E72" s="277"/>
      <c r="F72" s="277"/>
      <c r="G72" s="278"/>
      <c r="H72" s="279"/>
      <c r="I72" s="279"/>
      <c r="J72" s="280"/>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c r="C73" s="276"/>
      <c r="D73" s="276"/>
      <c r="E73" s="277"/>
      <c r="F73" s="277"/>
      <c r="G73" s="278"/>
      <c r="H73" s="279"/>
      <c r="I73" s="279"/>
      <c r="J73" s="280"/>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c r="C74" s="281"/>
      <c r="D74" s="281"/>
      <c r="E74" s="277"/>
      <c r="F74" s="277"/>
      <c r="G74" s="278"/>
      <c r="H74" s="279"/>
      <c r="I74" s="279"/>
      <c r="J74" s="280"/>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c r="C75" s="282"/>
      <c r="D75" s="282"/>
      <c r="E75" s="283"/>
      <c r="F75" s="283"/>
      <c r="G75" s="284"/>
      <c r="H75" s="285"/>
      <c r="I75" s="285"/>
      <c r="J75" s="286"/>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c r="C76" s="185"/>
      <c r="D76" s="184"/>
      <c r="E76" s="223"/>
      <c r="F76" s="223"/>
      <c r="G76" s="224"/>
      <c r="H76" s="225"/>
      <c r="I76" s="225"/>
      <c r="J76" s="226"/>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c r="C77" s="96"/>
      <c r="D77" s="190"/>
      <c r="E77" s="231"/>
      <c r="F77" s="231"/>
      <c r="G77" s="232"/>
      <c r="H77" s="233"/>
      <c r="I77" s="233"/>
      <c r="J77" s="234"/>
      <c r="K77" s="391">
        <f t="shared" ref="K77:M77" si="3">SUM(K78:K83)</f>
        <v>0</v>
      </c>
      <c r="L77" s="391">
        <f t="shared" si="3"/>
        <v>0</v>
      </c>
      <c r="M77" s="391">
        <f t="shared" si="3"/>
        <v>0</v>
      </c>
      <c r="N77" s="367"/>
      <c r="O77" s="390"/>
      <c r="P77" s="372"/>
      <c r="Q77" s="373"/>
      <c r="R77" s="373"/>
      <c r="S77" s="373"/>
      <c r="T77" s="373"/>
      <c r="U77" s="373"/>
      <c r="V77" s="373"/>
      <c r="W77" s="374"/>
      <c r="X77" s="373"/>
      <c r="Y77" s="373"/>
    </row>
    <row r="78" spans="1:25" ht="15.75">
      <c r="A78" s="388">
        <v>250</v>
      </c>
      <c r="B78" s="271"/>
      <c r="C78" s="271"/>
      <c r="D78" s="271"/>
      <c r="E78" s="272"/>
      <c r="F78" s="272"/>
      <c r="G78" s="273"/>
      <c r="H78" s="274"/>
      <c r="I78" s="274"/>
      <c r="J78" s="275"/>
      <c r="K78" s="391"/>
      <c r="L78" s="391"/>
      <c r="M78" s="391"/>
      <c r="N78" s="367"/>
      <c r="O78" s="390"/>
      <c r="P78" s="372"/>
      <c r="Q78" s="373"/>
      <c r="R78" s="373"/>
      <c r="S78" s="373"/>
      <c r="T78" s="373"/>
      <c r="U78" s="373"/>
      <c r="V78" s="373"/>
      <c r="W78" s="374"/>
      <c r="X78" s="373"/>
      <c r="Y78" s="373"/>
    </row>
    <row r="79" spans="1:25" ht="15.75">
      <c r="A79" s="388">
        <v>260</v>
      </c>
      <c r="B79" s="276"/>
      <c r="C79" s="276"/>
      <c r="D79" s="276"/>
      <c r="E79" s="277"/>
      <c r="F79" s="277"/>
      <c r="G79" s="278"/>
      <c r="H79" s="279"/>
      <c r="I79" s="279"/>
      <c r="J79" s="280"/>
      <c r="K79" s="391"/>
      <c r="L79" s="391"/>
      <c r="M79" s="391"/>
      <c r="N79" s="367"/>
      <c r="O79" s="390"/>
      <c r="P79" s="372"/>
      <c r="Q79" s="373"/>
      <c r="R79" s="373"/>
      <c r="S79" s="373"/>
      <c r="T79" s="373"/>
      <c r="U79" s="373"/>
      <c r="V79" s="373"/>
      <c r="W79" s="374"/>
      <c r="X79" s="373"/>
      <c r="Y79" s="373"/>
    </row>
    <row r="80" spans="1:25" ht="15.75">
      <c r="A80" s="388">
        <v>265</v>
      </c>
      <c r="B80" s="276"/>
      <c r="C80" s="276"/>
      <c r="D80" s="276"/>
      <c r="E80" s="277"/>
      <c r="F80" s="277"/>
      <c r="G80" s="278"/>
      <c r="H80" s="279"/>
      <c r="I80" s="279"/>
      <c r="J80" s="280"/>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c r="C82" s="276"/>
      <c r="D82" s="276"/>
      <c r="E82" s="277"/>
      <c r="F82" s="277"/>
      <c r="G82" s="278"/>
      <c r="H82" s="279"/>
      <c r="I82" s="279"/>
      <c r="J82" s="280"/>
      <c r="K82" s="391"/>
      <c r="L82" s="391"/>
      <c r="M82" s="391"/>
      <c r="N82" s="367"/>
      <c r="O82" s="390"/>
      <c r="P82" s="372"/>
      <c r="Q82" s="373"/>
      <c r="R82" s="373"/>
      <c r="S82" s="373"/>
      <c r="T82" s="373"/>
      <c r="U82" s="373"/>
      <c r="V82" s="373"/>
      <c r="W82" s="374"/>
      <c r="X82" s="373"/>
      <c r="Y82" s="373"/>
    </row>
    <row r="83" spans="1:25" ht="15.75">
      <c r="A83" s="388">
        <v>275</v>
      </c>
      <c r="B83" s="287"/>
      <c r="C83" s="287"/>
      <c r="D83" s="287"/>
      <c r="E83" s="283"/>
      <c r="F83" s="283"/>
      <c r="G83" s="284"/>
      <c r="H83" s="285"/>
      <c r="I83" s="285"/>
      <c r="J83" s="286"/>
      <c r="K83" s="391"/>
      <c r="L83" s="391"/>
      <c r="M83" s="391"/>
      <c r="N83" s="367"/>
      <c r="O83" s="390"/>
      <c r="P83" s="372"/>
      <c r="Q83" s="373"/>
      <c r="R83" s="373"/>
      <c r="S83" s="373"/>
      <c r="T83" s="373"/>
      <c r="U83" s="373"/>
      <c r="V83" s="373"/>
      <c r="W83" s="374"/>
      <c r="X83" s="373"/>
      <c r="Y83" s="373"/>
    </row>
    <row r="84" spans="1:25" ht="15.75">
      <c r="A84" s="388">
        <v>280</v>
      </c>
      <c r="B84" s="184"/>
      <c r="C84" s="185"/>
      <c r="D84" s="184"/>
      <c r="E84" s="223"/>
      <c r="F84" s="223"/>
      <c r="G84" s="224"/>
      <c r="H84" s="225"/>
      <c r="I84" s="225"/>
      <c r="J84" s="226"/>
      <c r="K84" s="391"/>
      <c r="L84" s="391"/>
      <c r="M84" s="391"/>
      <c r="N84" s="367"/>
      <c r="O84" s="390"/>
      <c r="P84" s="372"/>
      <c r="Q84" s="373"/>
      <c r="R84" s="373"/>
      <c r="S84" s="373"/>
      <c r="T84" s="373"/>
      <c r="U84" s="373"/>
      <c r="V84" s="373"/>
      <c r="W84" s="374"/>
      <c r="X84" s="373"/>
      <c r="Y84" s="373"/>
    </row>
    <row r="85" spans="1:25" ht="15.75">
      <c r="A85" s="388">
        <v>285</v>
      </c>
      <c r="B85" s="197"/>
      <c r="C85" s="196"/>
      <c r="D85" s="197"/>
      <c r="E85" s="227"/>
      <c r="F85" s="227"/>
      <c r="G85" s="228"/>
      <c r="H85" s="229"/>
      <c r="I85" s="229"/>
      <c r="J85" s="230"/>
      <c r="K85" s="391"/>
      <c r="L85" s="391"/>
      <c r="M85" s="391"/>
      <c r="N85" s="367"/>
      <c r="O85" s="390"/>
      <c r="P85" s="372"/>
      <c r="Q85" s="373"/>
      <c r="R85" s="373"/>
      <c r="S85" s="373"/>
      <c r="T85" s="373"/>
      <c r="U85" s="373"/>
      <c r="V85" s="373"/>
      <c r="W85" s="374"/>
      <c r="X85" s="373"/>
      <c r="Y85" s="373"/>
    </row>
    <row r="86" spans="1:25" ht="15.75">
      <c r="A86" s="388">
        <v>290</v>
      </c>
      <c r="B86" s="190"/>
      <c r="C86" s="96"/>
      <c r="D86" s="190"/>
      <c r="E86" s="231"/>
      <c r="F86" s="231"/>
      <c r="G86" s="232"/>
      <c r="H86" s="233"/>
      <c r="I86" s="233"/>
      <c r="J86" s="234"/>
      <c r="K86" s="391">
        <f t="shared" ref="K86:M86" si="4">+K87+K88</f>
        <v>0</v>
      </c>
      <c r="L86" s="391">
        <f t="shared" si="4"/>
        <v>0</v>
      </c>
      <c r="M86" s="391">
        <f t="shared" si="4"/>
        <v>0</v>
      </c>
      <c r="N86" s="367"/>
      <c r="O86" s="390"/>
      <c r="P86" s="372"/>
      <c r="Q86" s="373"/>
      <c r="R86" s="373"/>
      <c r="S86" s="373"/>
      <c r="T86" s="373"/>
      <c r="U86" s="373"/>
      <c r="V86" s="373"/>
      <c r="W86" s="374"/>
      <c r="X86" s="373"/>
      <c r="Y86" s="373"/>
    </row>
    <row r="87" spans="1:25" ht="15.75">
      <c r="A87" s="388">
        <v>295</v>
      </c>
      <c r="B87" s="271"/>
      <c r="C87" s="271"/>
      <c r="D87" s="288"/>
      <c r="E87" s="272"/>
      <c r="F87" s="272"/>
      <c r="G87" s="273"/>
      <c r="H87" s="274"/>
      <c r="I87" s="274"/>
      <c r="J87" s="275"/>
      <c r="K87" s="391"/>
      <c r="L87" s="391"/>
      <c r="M87" s="391"/>
      <c r="N87" s="367"/>
      <c r="O87" s="390"/>
      <c r="P87" s="372"/>
      <c r="Q87" s="373"/>
      <c r="R87" s="373"/>
      <c r="S87" s="373"/>
      <c r="T87" s="373"/>
      <c r="U87" s="373"/>
      <c r="V87" s="373"/>
      <c r="W87" s="374"/>
      <c r="X87" s="373"/>
      <c r="Y87" s="373"/>
    </row>
    <row r="88" spans="1:25" ht="15.75">
      <c r="A88" s="388">
        <v>300</v>
      </c>
      <c r="B88" s="287"/>
      <c r="C88" s="287"/>
      <c r="D88" s="289"/>
      <c r="E88" s="283"/>
      <c r="F88" s="283"/>
      <c r="G88" s="284"/>
      <c r="H88" s="285"/>
      <c r="I88" s="285"/>
      <c r="J88" s="286"/>
      <c r="K88" s="391"/>
      <c r="L88" s="391"/>
      <c r="M88" s="391"/>
      <c r="N88" s="367"/>
      <c r="O88" s="390"/>
      <c r="P88" s="372"/>
      <c r="Q88" s="373"/>
      <c r="R88" s="373"/>
      <c r="S88" s="373"/>
      <c r="T88" s="373"/>
      <c r="U88" s="373"/>
      <c r="V88" s="373"/>
      <c r="W88" s="374"/>
      <c r="X88" s="373"/>
      <c r="Y88" s="373"/>
    </row>
    <row r="89" spans="1:25" ht="15.75">
      <c r="A89" s="388">
        <v>310</v>
      </c>
      <c r="B89" s="184"/>
      <c r="C89" s="185"/>
      <c r="D89" s="290"/>
      <c r="E89" s="223"/>
      <c r="F89" s="223"/>
      <c r="G89" s="224"/>
      <c r="H89" s="225"/>
      <c r="I89" s="225"/>
      <c r="J89" s="226"/>
      <c r="K89" s="391"/>
      <c r="L89" s="391"/>
      <c r="M89" s="391"/>
      <c r="N89" s="367"/>
      <c r="O89" s="390"/>
      <c r="P89" s="372"/>
      <c r="Q89" s="373"/>
      <c r="R89" s="373"/>
      <c r="S89" s="373"/>
      <c r="T89" s="373"/>
      <c r="U89" s="373"/>
      <c r="V89" s="373"/>
      <c r="W89" s="374"/>
      <c r="X89" s="373"/>
      <c r="Y89" s="373"/>
    </row>
    <row r="90" spans="1:25" ht="15.75">
      <c r="A90" s="388">
        <v>320</v>
      </c>
      <c r="B90" s="197"/>
      <c r="C90" s="196"/>
      <c r="D90" s="197"/>
      <c r="E90" s="227"/>
      <c r="F90" s="227"/>
      <c r="G90" s="228"/>
      <c r="H90" s="229"/>
      <c r="I90" s="229"/>
      <c r="J90" s="230"/>
      <c r="K90" s="391"/>
      <c r="L90" s="391"/>
      <c r="M90" s="391"/>
      <c r="N90" s="367"/>
      <c r="O90" s="390"/>
      <c r="P90" s="372"/>
      <c r="Q90" s="373"/>
      <c r="R90" s="373"/>
      <c r="S90" s="373"/>
      <c r="T90" s="373"/>
      <c r="U90" s="373"/>
      <c r="V90" s="373"/>
      <c r="W90" s="374"/>
      <c r="X90" s="373"/>
      <c r="Y90" s="373"/>
    </row>
    <row r="91" spans="1:25" ht="15.75">
      <c r="A91" s="388">
        <v>330</v>
      </c>
      <c r="B91" s="291"/>
      <c r="C91" s="291"/>
      <c r="D91" s="291"/>
      <c r="E91" s="135"/>
      <c r="F91" s="135"/>
      <c r="G91" s="136"/>
      <c r="H91" s="137"/>
      <c r="I91" s="137"/>
      <c r="J91" s="138"/>
      <c r="K91" s="392"/>
      <c r="L91" s="392"/>
      <c r="M91" s="392"/>
      <c r="N91" s="367"/>
      <c r="O91" s="390"/>
      <c r="P91" s="372"/>
      <c r="Q91" s="373"/>
      <c r="R91" s="373"/>
      <c r="S91" s="373"/>
      <c r="T91" s="373"/>
      <c r="U91" s="373"/>
      <c r="V91" s="373"/>
      <c r="W91" s="374"/>
      <c r="X91" s="373"/>
      <c r="Y91" s="373"/>
    </row>
    <row r="92" spans="1:25" ht="15.75">
      <c r="A92" s="388">
        <v>335</v>
      </c>
      <c r="B92" s="196"/>
      <c r="C92" s="196"/>
      <c r="D92" s="291"/>
      <c r="E92" s="135"/>
      <c r="F92" s="135"/>
      <c r="G92" s="136"/>
      <c r="H92" s="137"/>
      <c r="I92" s="137"/>
      <c r="J92" s="138"/>
      <c r="K92" s="392"/>
      <c r="L92" s="392"/>
      <c r="M92" s="392"/>
      <c r="N92" s="367"/>
      <c r="O92" s="390"/>
      <c r="P92" s="372"/>
      <c r="Q92" s="373"/>
      <c r="R92" s="373"/>
      <c r="S92" s="373"/>
      <c r="T92" s="373"/>
      <c r="U92" s="373"/>
      <c r="V92" s="373"/>
      <c r="W92" s="374"/>
      <c r="X92" s="373"/>
      <c r="Y92" s="373"/>
    </row>
    <row r="93" spans="1:25" ht="15.75">
      <c r="A93" s="388">
        <v>340</v>
      </c>
      <c r="B93" s="196"/>
      <c r="C93" s="196"/>
      <c r="D93" s="196"/>
      <c r="E93" s="135"/>
      <c r="F93" s="135"/>
      <c r="G93" s="136"/>
      <c r="H93" s="137"/>
      <c r="I93" s="137"/>
      <c r="J93" s="138"/>
      <c r="K93" s="392"/>
      <c r="L93" s="392"/>
      <c r="M93" s="392"/>
      <c r="N93" s="367"/>
      <c r="O93" s="390"/>
      <c r="P93" s="372"/>
      <c r="Q93" s="373"/>
      <c r="R93" s="373"/>
      <c r="S93" s="373"/>
      <c r="T93" s="373"/>
      <c r="U93" s="373"/>
      <c r="V93" s="373"/>
      <c r="W93" s="374"/>
      <c r="X93" s="373"/>
      <c r="Y93" s="373"/>
    </row>
    <row r="94" spans="1:25" ht="15.75">
      <c r="A94" s="388">
        <v>345</v>
      </c>
      <c r="B94" s="196"/>
      <c r="C94" s="291"/>
      <c r="D94" s="196"/>
      <c r="E94" s="135"/>
      <c r="F94" s="135"/>
      <c r="G94" s="136"/>
      <c r="H94" s="137"/>
      <c r="I94" s="137"/>
      <c r="J94" s="138"/>
      <c r="K94" s="392"/>
      <c r="L94" s="392"/>
      <c r="M94" s="392"/>
      <c r="N94" s="367"/>
      <c r="O94" s="390"/>
      <c r="P94" s="372"/>
      <c r="Q94" s="373"/>
      <c r="R94" s="373"/>
      <c r="S94" s="373"/>
      <c r="T94" s="373"/>
      <c r="U94" s="373"/>
      <c r="V94" s="373"/>
      <c r="W94" s="374"/>
      <c r="X94" s="373"/>
      <c r="Y94" s="373"/>
    </row>
    <row r="95" spans="1:25" ht="15.75">
      <c r="A95" s="388">
        <v>350</v>
      </c>
      <c r="B95" s="96"/>
      <c r="C95" s="96"/>
      <c r="D95" s="96"/>
      <c r="E95" s="97"/>
      <c r="F95" s="97"/>
      <c r="G95" s="98"/>
      <c r="H95" s="99"/>
      <c r="I95" s="99"/>
      <c r="J95" s="100"/>
      <c r="K95" s="392"/>
      <c r="L95" s="392"/>
      <c r="M95" s="392"/>
      <c r="N95" s="367"/>
      <c r="O95" s="390"/>
      <c r="P95" s="372"/>
      <c r="Q95" s="373"/>
      <c r="R95" s="373"/>
      <c r="S95" s="373"/>
      <c r="T95" s="373"/>
      <c r="U95" s="373"/>
      <c r="V95" s="373"/>
      <c r="W95" s="374"/>
      <c r="X95" s="373"/>
      <c r="Y95" s="373"/>
    </row>
    <row r="96" spans="1:25" ht="16.5" thickBot="1">
      <c r="A96" s="393">
        <v>355</v>
      </c>
      <c r="B96" s="292"/>
      <c r="C96" s="292"/>
      <c r="D96" s="292"/>
      <c r="E96" s="293"/>
      <c r="F96" s="293"/>
      <c r="G96" s="294"/>
      <c r="H96" s="295"/>
      <c r="I96" s="295"/>
      <c r="J96" s="296"/>
      <c r="K96" s="394"/>
      <c r="L96" s="394"/>
      <c r="M96" s="394"/>
      <c r="N96" s="367"/>
      <c r="O96" s="395"/>
      <c r="P96" s="372"/>
      <c r="Q96" s="373"/>
      <c r="R96" s="373"/>
      <c r="S96" s="373"/>
      <c r="T96" s="373"/>
      <c r="U96" s="373"/>
      <c r="V96" s="373"/>
      <c r="W96" s="374"/>
      <c r="X96" s="373"/>
      <c r="Y96" s="373"/>
    </row>
    <row r="97" spans="2:25" ht="16.5" hidden="1" customHeight="1" thickBot="1">
      <c r="B97" s="396"/>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c r="C105" s="297"/>
      <c r="D105" s="297"/>
      <c r="E105" s="298"/>
      <c r="F105" s="298"/>
      <c r="G105" s="299"/>
      <c r="H105" s="299"/>
      <c r="I105" s="299"/>
      <c r="J105" s="299"/>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c r="C107" s="300"/>
      <c r="D107" s="300"/>
      <c r="E107" s="24"/>
      <c r="F107" s="304"/>
      <c r="G107" s="31"/>
      <c r="H107" s="31"/>
      <c r="I107" s="305"/>
      <c r="J107" s="37"/>
      <c r="K107" s="409"/>
      <c r="L107" s="409"/>
      <c r="M107" s="409"/>
      <c r="N107" s="408"/>
      <c r="O107" s="360"/>
      <c r="P107" s="369"/>
      <c r="Q107" s="373"/>
      <c r="R107" s="373"/>
      <c r="S107" s="373"/>
      <c r="T107" s="373"/>
      <c r="U107" s="373"/>
      <c r="V107" s="373"/>
      <c r="W107" s="374"/>
      <c r="X107" s="373"/>
      <c r="Y107" s="373"/>
    </row>
    <row r="108" spans="2:25" ht="15.75">
      <c r="B108" s="306"/>
      <c r="C108" s="307"/>
      <c r="D108" s="307"/>
      <c r="E108" s="308"/>
      <c r="F108" s="308"/>
      <c r="G108" s="489"/>
      <c r="H108" s="489"/>
      <c r="I108" s="309"/>
      <c r="J108" s="310"/>
      <c r="K108" s="409"/>
      <c r="L108" s="409"/>
      <c r="M108" s="409"/>
      <c r="N108" s="408"/>
      <c r="O108" s="360"/>
      <c r="P108" s="369"/>
      <c r="Q108" s="373"/>
      <c r="R108" s="373"/>
      <c r="S108" s="373"/>
      <c r="T108" s="373"/>
      <c r="U108" s="373"/>
      <c r="V108" s="373"/>
      <c r="W108" s="374"/>
      <c r="X108" s="373"/>
      <c r="Y108" s="373"/>
    </row>
    <row r="109" spans="2:25" ht="17.25" customHeight="1">
      <c r="B109" s="311"/>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c r="C113" s="300"/>
      <c r="D113" s="300"/>
      <c r="E113" s="314"/>
      <c r="F113" s="314"/>
      <c r="G113" s="18"/>
      <c r="H113" s="317"/>
      <c r="I113" s="318"/>
      <c r="J113" s="319"/>
      <c r="K113" s="409"/>
      <c r="L113" s="409"/>
      <c r="M113" s="409"/>
      <c r="N113" s="408"/>
      <c r="O113" s="360"/>
      <c r="P113" s="369"/>
      <c r="Q113" s="373"/>
      <c r="R113" s="373"/>
      <c r="S113" s="373"/>
      <c r="T113" s="373"/>
      <c r="U113" s="373"/>
      <c r="V113" s="373"/>
      <c r="W113" s="374"/>
      <c r="X113" s="373"/>
      <c r="Y113" s="373"/>
    </row>
    <row r="114" spans="1:25" ht="18" customHeight="1">
      <c r="E114" s="480"/>
      <c r="F114" s="480"/>
      <c r="G114" s="320"/>
      <c r="H114" s="18"/>
      <c r="I114" s="480"/>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12" zoomScale="70" zoomScaleNormal="70" workbookViewId="0">
      <selection activeCell="B13" sqref="B1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45322</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42</v>
      </c>
      <c r="F15" s="33" t="str">
        <f>[5]OTCHET!F15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11739</v>
      </c>
      <c r="G38" s="166">
        <f t="shared" si="4"/>
        <v>0</v>
      </c>
      <c r="H38" s="167">
        <f t="shared" si="4"/>
        <v>0</v>
      </c>
      <c r="I38" s="167">
        <f t="shared" si="4"/>
        <v>0</v>
      </c>
      <c r="J38" s="168">
        <f t="shared" si="4"/>
        <v>11739</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755</v>
      </c>
      <c r="G39" s="172">
        <f t="shared" si="5"/>
        <v>0</v>
      </c>
      <c r="H39" s="173">
        <f t="shared" si="5"/>
        <v>0</v>
      </c>
      <c r="I39" s="173">
        <f t="shared" si="5"/>
        <v>0</v>
      </c>
      <c r="J39" s="174">
        <f t="shared" si="5"/>
        <v>755</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755</v>
      </c>
      <c r="G40" s="45">
        <f>[5]OTCHET!G187</f>
        <v>0</v>
      </c>
      <c r="H40" s="39">
        <f>[5]OTCHET!H187</f>
        <v>0</v>
      </c>
      <c r="I40" s="39">
        <f>[5]OTCHET!I187</f>
        <v>0</v>
      </c>
      <c r="J40" s="40">
        <f>[5]OTCHET!J187</f>
        <v>755</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10984</v>
      </c>
      <c r="G43" s="187">
        <f>+[5]OTCHET!G205+[5]OTCHET!G223+[5]OTCHET!G274</f>
        <v>0</v>
      </c>
      <c r="H43" s="188">
        <f>+[5]OTCHET!H205+[5]OTCHET!H223+[5]OTCHET!H274</f>
        <v>0</v>
      </c>
      <c r="I43" s="188">
        <f>+[5]OTCHET!I205+[5]OTCHET!I223+[5]OTCHET!I274</f>
        <v>0</v>
      </c>
      <c r="J43" s="189">
        <f>+[5]OTCHET!J205+[5]OTCHET!J223+[5]OTCHET!J274</f>
        <v>10984</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755</v>
      </c>
      <c r="G56" s="220">
        <f t="shared" si="6"/>
        <v>0</v>
      </c>
      <c r="H56" s="221">
        <f t="shared" si="6"/>
        <v>0</v>
      </c>
      <c r="I56" s="21">
        <f t="shared" si="6"/>
        <v>0</v>
      </c>
      <c r="J56" s="222">
        <f t="shared" si="6"/>
        <v>755</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755</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755</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-10984</v>
      </c>
      <c r="G64" s="253">
        <f t="shared" si="7"/>
        <v>0</v>
      </c>
      <c r="H64" s="254">
        <f t="shared" si="7"/>
        <v>0</v>
      </c>
      <c r="I64" s="254">
        <f t="shared" si="7"/>
        <v>0</v>
      </c>
      <c r="J64" s="255">
        <f t="shared" si="7"/>
        <v>-10984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10984</v>
      </c>
      <c r="G66" s="262">
        <f t="shared" ref="G66" si="9">SUM(+G68+G76+G77+G84+G85+G86+G89+G90+G91+G92+G93+G94+G95)</f>
        <v>0</v>
      </c>
      <c r="H66" s="263">
        <f>SUM(+H68+H76+H77+H84+H85+H86+H89+H90+H91+H92+H93+H94+H95)</f>
        <v>0</v>
      </c>
      <c r="I66" s="263">
        <f>SUM(+I68+I76+I77+I84+I85+I86+I89+I90+I91+I92+I93+I94+I95)</f>
        <v>0</v>
      </c>
      <c r="J66" s="264">
        <f>SUM(+J68+J76+J77+J84+J85+J86+J89+J90+J91+J92+J93+J94+J95)</f>
        <v>10984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10984</v>
      </c>
      <c r="G86" s="232">
        <f t="shared" ref="G86" si="15">+G87+G88</f>
        <v>0</v>
      </c>
      <c r="H86" s="233">
        <f>+H87+H88</f>
        <v>0</v>
      </c>
      <c r="I86" s="233">
        <f>+I87+I88</f>
        <v>0</v>
      </c>
      <c r="J86" s="234">
        <f>+J87+J88</f>
        <v>10984</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10984</v>
      </c>
      <c r="G88" s="284">
        <f>+[5]OTCHET!G524+[5]OTCHET!G527+[5]OTCHET!G547</f>
        <v>0</v>
      </c>
      <c r="H88" s="285">
        <f>+[5]OTCHET!H524+[5]OTCHET!H527+[5]OTCHET!H547</f>
        <v>0</v>
      </c>
      <c r="I88" s="285">
        <f>+[5]OTCHET!I524+[5]OTCHET!I527+[5]OTCHET!I547</f>
        <v>0</v>
      </c>
      <c r="J88" s="286">
        <f>+[5]OTCHET!J524+[5]OTCHET!J527+[5]OTCHET!J547</f>
        <v>10984</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45327</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2024-02-27T07:21:26Z</dcterms:modified>
</cp:coreProperties>
</file>