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C:\ГОДИШНИ ОТЧЕТИ\МЕС. ОТЧЕТИ 2024\"/>
    </mc:Choice>
  </mc:AlternateContent>
  <xr:revisionPtr revIDLastSave="0" documentId="13_ncr:1_{8998A015-B3D4-488B-B4D1-9EB5593BB84E}"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F95" i="10" s="1"/>
  <c r="H95" i="10"/>
  <c r="G95" i="10"/>
  <c r="E95" i="10"/>
  <c r="J94" i="10"/>
  <c r="I94" i="10"/>
  <c r="H94" i="10"/>
  <c r="G94" i="10"/>
  <c r="E94" i="10"/>
  <c r="J93" i="10"/>
  <c r="I93" i="10"/>
  <c r="H93" i="10"/>
  <c r="G93" i="10"/>
  <c r="E93" i="10"/>
  <c r="J92" i="10"/>
  <c r="I92" i="10"/>
  <c r="H92" i="10"/>
  <c r="F92" i="10" s="1"/>
  <c r="G92" i="10"/>
  <c r="E92" i="10"/>
  <c r="J91" i="10"/>
  <c r="I91" i="10"/>
  <c r="H91" i="10"/>
  <c r="G91" i="10"/>
  <c r="E91" i="10"/>
  <c r="J90" i="10"/>
  <c r="F90" i="10" s="1"/>
  <c r="I90" i="10"/>
  <c r="H90" i="10"/>
  <c r="G90" i="10"/>
  <c r="E90" i="10"/>
  <c r="J89" i="10"/>
  <c r="I89" i="10"/>
  <c r="H89" i="10"/>
  <c r="G89" i="10"/>
  <c r="E89" i="10"/>
  <c r="J88" i="10"/>
  <c r="I88" i="10"/>
  <c r="H88" i="10"/>
  <c r="G88" i="10"/>
  <c r="E88" i="10"/>
  <c r="J87" i="10"/>
  <c r="I87" i="10"/>
  <c r="H87" i="10"/>
  <c r="G87" i="10"/>
  <c r="E87" i="10"/>
  <c r="J85" i="10"/>
  <c r="I85" i="10"/>
  <c r="H85" i="10"/>
  <c r="G85" i="10"/>
  <c r="E85" i="10"/>
  <c r="J84" i="10"/>
  <c r="I84" i="10"/>
  <c r="H84" i="10"/>
  <c r="G84" i="10"/>
  <c r="E84" i="10"/>
  <c r="J83" i="10"/>
  <c r="I83" i="10"/>
  <c r="H83" i="10"/>
  <c r="G83" i="10"/>
  <c r="E83" i="10"/>
  <c r="J82" i="10"/>
  <c r="I82" i="10"/>
  <c r="H82" i="10"/>
  <c r="G82" i="10"/>
  <c r="E82" i="10"/>
  <c r="J80" i="10"/>
  <c r="F80" i="10" s="1"/>
  <c r="I80" i="10"/>
  <c r="H80" i="10"/>
  <c r="G80" i="10"/>
  <c r="E80" i="10"/>
  <c r="J79" i="10"/>
  <c r="I79" i="10"/>
  <c r="H79" i="10"/>
  <c r="G79" i="10"/>
  <c r="E79" i="10"/>
  <c r="J78" i="10"/>
  <c r="I78" i="10"/>
  <c r="H78" i="10"/>
  <c r="G78" i="10"/>
  <c r="E78" i="10"/>
  <c r="J76" i="10"/>
  <c r="I76" i="10"/>
  <c r="H76" i="10"/>
  <c r="G76" i="10"/>
  <c r="E76" i="10"/>
  <c r="J75" i="10"/>
  <c r="I75" i="10"/>
  <c r="H75" i="10"/>
  <c r="G75" i="10"/>
  <c r="E75" i="10"/>
  <c r="E68" i="10" s="1"/>
  <c r="J74" i="10"/>
  <c r="I74" i="10"/>
  <c r="H74" i="10"/>
  <c r="G74" i="10"/>
  <c r="E74" i="10"/>
  <c r="J73" i="10"/>
  <c r="I73" i="10"/>
  <c r="H73" i="10"/>
  <c r="H68" i="10" s="1"/>
  <c r="G73" i="10"/>
  <c r="E73" i="10"/>
  <c r="J72" i="10"/>
  <c r="I72" i="10"/>
  <c r="H72" i="10"/>
  <c r="G72" i="10"/>
  <c r="E72" i="10"/>
  <c r="J71" i="10"/>
  <c r="I71" i="10"/>
  <c r="H71" i="10"/>
  <c r="G71" i="10"/>
  <c r="E71" i="10"/>
  <c r="J70" i="10"/>
  <c r="I70" i="10"/>
  <c r="H70" i="10"/>
  <c r="G70" i="10"/>
  <c r="E70" i="10"/>
  <c r="J69" i="10"/>
  <c r="I69" i="10"/>
  <c r="H69" i="10"/>
  <c r="G69" i="10"/>
  <c r="E69" i="10"/>
  <c r="J63" i="10"/>
  <c r="I63" i="10"/>
  <c r="F63" i="10" s="1"/>
  <c r="H63" i="10"/>
  <c r="G63" i="10"/>
  <c r="E63" i="10"/>
  <c r="J62" i="10"/>
  <c r="I62" i="10"/>
  <c r="H62" i="10"/>
  <c r="G62" i="10"/>
  <c r="E62" i="10"/>
  <c r="J60" i="10"/>
  <c r="I60" i="10"/>
  <c r="H60" i="10"/>
  <c r="G60" i="10"/>
  <c r="E60" i="10"/>
  <c r="J59" i="10"/>
  <c r="I59" i="10"/>
  <c r="H59" i="10"/>
  <c r="G59" i="10"/>
  <c r="E59" i="10"/>
  <c r="J58" i="10"/>
  <c r="I58" i="10"/>
  <c r="H58" i="10"/>
  <c r="G58" i="10"/>
  <c r="E58" i="10"/>
  <c r="J57" i="10"/>
  <c r="J56" i="10" s="1"/>
  <c r="I57" i="10"/>
  <c r="H57" i="10"/>
  <c r="G57" i="10"/>
  <c r="E57" i="10"/>
  <c r="J55" i="10"/>
  <c r="I55" i="10"/>
  <c r="H55" i="10"/>
  <c r="G55" i="10"/>
  <c r="F55" i="10" s="1"/>
  <c r="E55" i="10"/>
  <c r="J54" i="10"/>
  <c r="I54" i="10"/>
  <c r="H54" i="10"/>
  <c r="G54" i="10"/>
  <c r="E54" i="10"/>
  <c r="J53" i="10"/>
  <c r="I53" i="10"/>
  <c r="F53" i="10" s="1"/>
  <c r="H53" i="10"/>
  <c r="G53" i="10"/>
  <c r="E53" i="10"/>
  <c r="J52" i="10"/>
  <c r="I52" i="10"/>
  <c r="H52" i="10"/>
  <c r="G52" i="10"/>
  <c r="E52" i="10"/>
  <c r="J51" i="10"/>
  <c r="I51" i="10"/>
  <c r="H51" i="10"/>
  <c r="G51" i="10"/>
  <c r="E51" i="10"/>
  <c r="J50" i="10"/>
  <c r="I50" i="10"/>
  <c r="H50" i="10"/>
  <c r="G50" i="10"/>
  <c r="E50" i="10"/>
  <c r="J49" i="10"/>
  <c r="I49" i="10"/>
  <c r="H49" i="10"/>
  <c r="G49" i="10"/>
  <c r="E49" i="10"/>
  <c r="J48" i="10"/>
  <c r="I48" i="10"/>
  <c r="H48" i="10"/>
  <c r="F48" i="10" s="1"/>
  <c r="G48" i="10"/>
  <c r="E48" i="10"/>
  <c r="J47" i="10"/>
  <c r="I47" i="10"/>
  <c r="H47" i="10"/>
  <c r="G47" i="10"/>
  <c r="E47" i="10"/>
  <c r="J46" i="10"/>
  <c r="I46" i="10"/>
  <c r="H46" i="10"/>
  <c r="G46" i="10"/>
  <c r="E46" i="10"/>
  <c r="J45" i="10"/>
  <c r="I45" i="10"/>
  <c r="H45" i="10"/>
  <c r="G45" i="10"/>
  <c r="F45" i="10" s="1"/>
  <c r="E45" i="10"/>
  <c r="J44" i="10"/>
  <c r="I44" i="10"/>
  <c r="H44" i="10"/>
  <c r="G44" i="10"/>
  <c r="E44" i="10"/>
  <c r="J43" i="10"/>
  <c r="I43" i="10"/>
  <c r="F43" i="10" s="1"/>
  <c r="H43" i="10"/>
  <c r="G43" i="10"/>
  <c r="E43" i="10"/>
  <c r="J42" i="10"/>
  <c r="I42" i="10"/>
  <c r="H42" i="10"/>
  <c r="H39" i="10" s="1"/>
  <c r="G42" i="10"/>
  <c r="E42" i="10"/>
  <c r="E39" i="10" s="1"/>
  <c r="E38" i="10" s="1"/>
  <c r="J41" i="10"/>
  <c r="I41" i="10"/>
  <c r="H41" i="10"/>
  <c r="G41" i="10"/>
  <c r="E41" i="10"/>
  <c r="J40" i="10"/>
  <c r="J39" i="10" s="1"/>
  <c r="J38" i="10" s="1"/>
  <c r="I40" i="10"/>
  <c r="H40" i="10"/>
  <c r="G40" i="10"/>
  <c r="E40" i="10"/>
  <c r="J37" i="10"/>
  <c r="I37" i="10"/>
  <c r="H37" i="10"/>
  <c r="G37" i="10"/>
  <c r="F37" i="10" s="1"/>
  <c r="E37" i="10"/>
  <c r="J36" i="10"/>
  <c r="F36" i="10" s="1"/>
  <c r="I36" i="10"/>
  <c r="H36" i="10"/>
  <c r="G36" i="10"/>
  <c r="E36" i="10"/>
  <c r="J33" i="10"/>
  <c r="I33" i="10"/>
  <c r="F33" i="10" s="1"/>
  <c r="H33" i="10"/>
  <c r="G33" i="10"/>
  <c r="E33" i="10"/>
  <c r="J32" i="10"/>
  <c r="I32" i="10"/>
  <c r="H32" i="10"/>
  <c r="G32" i="10"/>
  <c r="E32" i="10"/>
  <c r="J31" i="10"/>
  <c r="I31" i="10"/>
  <c r="H31" i="10"/>
  <c r="G31" i="10"/>
  <c r="E31" i="10"/>
  <c r="J30" i="10"/>
  <c r="I30" i="10"/>
  <c r="H30" i="10"/>
  <c r="F30" i="10" s="1"/>
  <c r="G30" i="10"/>
  <c r="E30" i="10"/>
  <c r="J29" i="10"/>
  <c r="I29" i="10"/>
  <c r="H29" i="10"/>
  <c r="G29" i="10"/>
  <c r="E29" i="10"/>
  <c r="J28" i="10"/>
  <c r="I28" i="10"/>
  <c r="H28" i="10"/>
  <c r="F28" i="10" s="1"/>
  <c r="G28" i="10"/>
  <c r="E28" i="10"/>
  <c r="J27" i="10"/>
  <c r="I27" i="10"/>
  <c r="H27" i="10"/>
  <c r="G27" i="10"/>
  <c r="E27" i="10"/>
  <c r="J26" i="10"/>
  <c r="I26" i="10"/>
  <c r="H26" i="10"/>
  <c r="G26" i="10"/>
  <c r="E26" i="10"/>
  <c r="J23" i="10"/>
  <c r="I23" i="10"/>
  <c r="H23" i="10"/>
  <c r="G23" i="10"/>
  <c r="E23" i="10"/>
  <c r="F15" i="10"/>
  <c r="E15" i="10"/>
  <c r="F13" i="10"/>
  <c r="E13" i="10"/>
  <c r="I11" i="10"/>
  <c r="H11" i="10"/>
  <c r="F11" i="10"/>
  <c r="B13" i="10"/>
  <c r="B11" i="10"/>
  <c r="I114" i="9"/>
  <c r="E114" i="9"/>
  <c r="E110" i="9"/>
  <c r="J107" i="9"/>
  <c r="H107" i="9"/>
  <c r="G107" i="9"/>
  <c r="B107" i="9"/>
  <c r="J96" i="9"/>
  <c r="I96" i="9"/>
  <c r="H96" i="9"/>
  <c r="G96" i="9"/>
  <c r="E96" i="9"/>
  <c r="J95" i="9"/>
  <c r="I95" i="9"/>
  <c r="H95" i="9"/>
  <c r="G95" i="9"/>
  <c r="F95" i="9" s="1"/>
  <c r="E95" i="9"/>
  <c r="J94" i="9"/>
  <c r="I94" i="9"/>
  <c r="H94" i="9"/>
  <c r="G94" i="9"/>
  <c r="E94" i="9"/>
  <c r="J93" i="9"/>
  <c r="I93" i="9"/>
  <c r="F93" i="9" s="1"/>
  <c r="H93" i="9"/>
  <c r="G93" i="9"/>
  <c r="E93" i="9"/>
  <c r="J92" i="9"/>
  <c r="I92" i="9"/>
  <c r="H92" i="9"/>
  <c r="G92" i="9"/>
  <c r="E92" i="9"/>
  <c r="J91" i="9"/>
  <c r="I91" i="9"/>
  <c r="H91" i="9"/>
  <c r="G91" i="9"/>
  <c r="E91" i="9"/>
  <c r="J90" i="9"/>
  <c r="I90" i="9"/>
  <c r="H90" i="9"/>
  <c r="F90" i="9" s="1"/>
  <c r="G90" i="9"/>
  <c r="E90" i="9"/>
  <c r="J89" i="9"/>
  <c r="I89" i="9"/>
  <c r="H89" i="9"/>
  <c r="G89" i="9"/>
  <c r="E89" i="9"/>
  <c r="J88" i="9"/>
  <c r="I88" i="9"/>
  <c r="H88" i="9"/>
  <c r="G88" i="9"/>
  <c r="E88" i="9"/>
  <c r="J87" i="9"/>
  <c r="I87" i="9"/>
  <c r="H87" i="9"/>
  <c r="G87" i="9"/>
  <c r="F87" i="9" s="1"/>
  <c r="E87" i="9"/>
  <c r="J85" i="9"/>
  <c r="I85" i="9"/>
  <c r="H85" i="9"/>
  <c r="G85" i="9"/>
  <c r="E85" i="9"/>
  <c r="J84" i="9"/>
  <c r="I84" i="9"/>
  <c r="F84" i="9" s="1"/>
  <c r="H84" i="9"/>
  <c r="G84" i="9"/>
  <c r="E84" i="9"/>
  <c r="J83" i="9"/>
  <c r="I83" i="9"/>
  <c r="H83" i="9"/>
  <c r="G83" i="9"/>
  <c r="E83" i="9"/>
  <c r="J82" i="9"/>
  <c r="I82" i="9"/>
  <c r="H82" i="9"/>
  <c r="G82" i="9"/>
  <c r="E82" i="9"/>
  <c r="J80" i="9"/>
  <c r="I80" i="9"/>
  <c r="H80" i="9"/>
  <c r="G80" i="9"/>
  <c r="E80" i="9"/>
  <c r="J79" i="9"/>
  <c r="I79" i="9"/>
  <c r="H79" i="9"/>
  <c r="G79" i="9"/>
  <c r="E79" i="9"/>
  <c r="J78" i="9"/>
  <c r="I78" i="9"/>
  <c r="H78" i="9"/>
  <c r="G78" i="9"/>
  <c r="E78" i="9"/>
  <c r="J76" i="9"/>
  <c r="I76" i="9"/>
  <c r="H76" i="9"/>
  <c r="G76" i="9"/>
  <c r="F76" i="9" s="1"/>
  <c r="E76" i="9"/>
  <c r="J75" i="9"/>
  <c r="I75" i="9"/>
  <c r="H75" i="9"/>
  <c r="G75" i="9"/>
  <c r="E75" i="9"/>
  <c r="J74" i="9"/>
  <c r="I74" i="9"/>
  <c r="I68" i="9" s="1"/>
  <c r="H74" i="9"/>
  <c r="G74" i="9"/>
  <c r="E74" i="9"/>
  <c r="J73" i="9"/>
  <c r="I73" i="9"/>
  <c r="H73" i="9"/>
  <c r="G73" i="9"/>
  <c r="E73" i="9"/>
  <c r="E68" i="9" s="1"/>
  <c r="J72" i="9"/>
  <c r="I72" i="9"/>
  <c r="H72" i="9"/>
  <c r="G72" i="9"/>
  <c r="E72" i="9"/>
  <c r="J71" i="9"/>
  <c r="I71" i="9"/>
  <c r="H71" i="9"/>
  <c r="F71" i="9" s="1"/>
  <c r="G71" i="9"/>
  <c r="E71" i="9"/>
  <c r="J70" i="9"/>
  <c r="I70" i="9"/>
  <c r="H70" i="9"/>
  <c r="G70" i="9"/>
  <c r="E70" i="9"/>
  <c r="J69" i="9"/>
  <c r="I69" i="9"/>
  <c r="H69" i="9"/>
  <c r="G69" i="9"/>
  <c r="E69" i="9"/>
  <c r="J63" i="9"/>
  <c r="I63" i="9"/>
  <c r="H63" i="9"/>
  <c r="G63" i="9"/>
  <c r="F63" i="9" s="1"/>
  <c r="E63" i="9"/>
  <c r="J62" i="9"/>
  <c r="I62" i="9"/>
  <c r="H62" i="9"/>
  <c r="G62" i="9"/>
  <c r="E62" i="9"/>
  <c r="J60" i="9"/>
  <c r="I60" i="9"/>
  <c r="F60" i="9" s="1"/>
  <c r="H60" i="9"/>
  <c r="G60" i="9"/>
  <c r="E60" i="9"/>
  <c r="J59" i="9"/>
  <c r="I59" i="9"/>
  <c r="H59" i="9"/>
  <c r="G59" i="9"/>
  <c r="E59" i="9"/>
  <c r="J58" i="9"/>
  <c r="I58" i="9"/>
  <c r="H58" i="9"/>
  <c r="G58" i="9"/>
  <c r="E58" i="9"/>
  <c r="J57" i="9"/>
  <c r="I57" i="9"/>
  <c r="H57" i="9"/>
  <c r="F57" i="9" s="1"/>
  <c r="G57" i="9"/>
  <c r="E57" i="9"/>
  <c r="J55" i="9"/>
  <c r="I55" i="9"/>
  <c r="H55" i="9"/>
  <c r="G55" i="9"/>
  <c r="E55" i="9"/>
  <c r="J54" i="9"/>
  <c r="I54" i="9"/>
  <c r="H54" i="9"/>
  <c r="G54" i="9"/>
  <c r="E54" i="9"/>
  <c r="J53" i="9"/>
  <c r="I53" i="9"/>
  <c r="H53" i="9"/>
  <c r="G53" i="9"/>
  <c r="F53" i="9" s="1"/>
  <c r="E53" i="9"/>
  <c r="J52" i="9"/>
  <c r="I52" i="9"/>
  <c r="H52" i="9"/>
  <c r="G52" i="9"/>
  <c r="E52" i="9"/>
  <c r="J51" i="9"/>
  <c r="I51" i="9"/>
  <c r="F51" i="9" s="1"/>
  <c r="H51" i="9"/>
  <c r="G51" i="9"/>
  <c r="E51" i="9"/>
  <c r="J50" i="9"/>
  <c r="I50" i="9"/>
  <c r="H50" i="9"/>
  <c r="G50" i="9"/>
  <c r="E50" i="9"/>
  <c r="J49" i="9"/>
  <c r="I49" i="9"/>
  <c r="H49" i="9"/>
  <c r="G49" i="9"/>
  <c r="E49" i="9"/>
  <c r="J48" i="9"/>
  <c r="I48" i="9"/>
  <c r="H48" i="9"/>
  <c r="F48" i="9" s="1"/>
  <c r="G48" i="9"/>
  <c r="E48" i="9"/>
  <c r="J47" i="9"/>
  <c r="I47" i="9"/>
  <c r="H47" i="9"/>
  <c r="G47" i="9"/>
  <c r="E47" i="9"/>
  <c r="J46" i="9"/>
  <c r="I46" i="9"/>
  <c r="H46" i="9"/>
  <c r="G46" i="9"/>
  <c r="E46" i="9"/>
  <c r="J45" i="9"/>
  <c r="I45" i="9"/>
  <c r="H45" i="9"/>
  <c r="G45" i="9"/>
  <c r="F45" i="9" s="1"/>
  <c r="E45" i="9"/>
  <c r="J44" i="9"/>
  <c r="I44" i="9"/>
  <c r="H44" i="9"/>
  <c r="G44" i="9"/>
  <c r="E44" i="9"/>
  <c r="J43" i="9"/>
  <c r="I43" i="9"/>
  <c r="H43" i="9"/>
  <c r="G43" i="9"/>
  <c r="E43" i="9"/>
  <c r="J42" i="9"/>
  <c r="I42" i="9"/>
  <c r="H42" i="9"/>
  <c r="G42" i="9"/>
  <c r="E42" i="9"/>
  <c r="J41" i="9"/>
  <c r="I41" i="9"/>
  <c r="H41" i="9"/>
  <c r="G41" i="9"/>
  <c r="E41" i="9"/>
  <c r="J40" i="9"/>
  <c r="I40" i="9"/>
  <c r="H40" i="9"/>
  <c r="F40" i="9" s="1"/>
  <c r="G40" i="9"/>
  <c r="E40" i="9"/>
  <c r="J37" i="9"/>
  <c r="I37" i="9"/>
  <c r="H37" i="9"/>
  <c r="G37" i="9"/>
  <c r="E37" i="9"/>
  <c r="J36" i="9"/>
  <c r="F36" i="9" s="1"/>
  <c r="I36" i="9"/>
  <c r="H36" i="9"/>
  <c r="G36" i="9"/>
  <c r="E36" i="9"/>
  <c r="J33" i="9"/>
  <c r="I33" i="9"/>
  <c r="H33" i="9"/>
  <c r="G33" i="9"/>
  <c r="G25" i="9" s="1"/>
  <c r="G22" i="9" s="1"/>
  <c r="E33" i="9"/>
  <c r="J32" i="9"/>
  <c r="I32" i="9"/>
  <c r="H32" i="9"/>
  <c r="G32" i="9"/>
  <c r="E32" i="9"/>
  <c r="J31" i="9"/>
  <c r="I31" i="9"/>
  <c r="H31" i="9"/>
  <c r="G31" i="9"/>
  <c r="E31" i="9"/>
  <c r="J30" i="9"/>
  <c r="I30" i="9"/>
  <c r="H30" i="9"/>
  <c r="G30" i="9"/>
  <c r="E30" i="9"/>
  <c r="J29" i="9"/>
  <c r="I29" i="9"/>
  <c r="H29" i="9"/>
  <c r="G29" i="9"/>
  <c r="E29" i="9"/>
  <c r="J28" i="9"/>
  <c r="I28" i="9"/>
  <c r="H28" i="9"/>
  <c r="F28" i="9" s="1"/>
  <c r="G28" i="9"/>
  <c r="E28" i="9"/>
  <c r="J27" i="9"/>
  <c r="I27" i="9"/>
  <c r="H27" i="9"/>
  <c r="G27" i="9"/>
  <c r="E27" i="9"/>
  <c r="J26" i="9"/>
  <c r="I26" i="9"/>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G94" i="8"/>
  <c r="E94" i="8"/>
  <c r="J93" i="8"/>
  <c r="I93" i="8"/>
  <c r="F93" i="8" s="1"/>
  <c r="H93" i="8"/>
  <c r="G93" i="8"/>
  <c r="E93" i="8"/>
  <c r="J92" i="8"/>
  <c r="I92" i="8"/>
  <c r="H92" i="8"/>
  <c r="G92" i="8"/>
  <c r="E92" i="8"/>
  <c r="J91" i="8"/>
  <c r="I91" i="8"/>
  <c r="H91" i="8"/>
  <c r="G91" i="8"/>
  <c r="E91" i="8"/>
  <c r="J90" i="8"/>
  <c r="I90" i="8"/>
  <c r="H90" i="8"/>
  <c r="G90" i="8"/>
  <c r="E90" i="8"/>
  <c r="J89" i="8"/>
  <c r="I89" i="8"/>
  <c r="H89" i="8"/>
  <c r="G89" i="8"/>
  <c r="E89" i="8"/>
  <c r="J88" i="8"/>
  <c r="F88" i="8" s="1"/>
  <c r="I88" i="8"/>
  <c r="H88" i="8"/>
  <c r="G88" i="8"/>
  <c r="E88" i="8"/>
  <c r="J87" i="8"/>
  <c r="I87" i="8"/>
  <c r="H87" i="8"/>
  <c r="G87" i="8"/>
  <c r="F87" i="8" s="1"/>
  <c r="E87" i="8"/>
  <c r="J85" i="8"/>
  <c r="I85" i="8"/>
  <c r="H85" i="8"/>
  <c r="G85" i="8"/>
  <c r="E85" i="8"/>
  <c r="J84" i="8"/>
  <c r="I84" i="8"/>
  <c r="H84" i="8"/>
  <c r="G84" i="8"/>
  <c r="E84" i="8"/>
  <c r="J83" i="8"/>
  <c r="I83" i="8"/>
  <c r="H83" i="8"/>
  <c r="G83" i="8"/>
  <c r="E83" i="8"/>
  <c r="E77" i="8" s="1"/>
  <c r="J82" i="8"/>
  <c r="I82" i="8"/>
  <c r="H82" i="8"/>
  <c r="G82" i="8"/>
  <c r="E82" i="8"/>
  <c r="J80" i="8"/>
  <c r="I80" i="8"/>
  <c r="H80" i="8"/>
  <c r="G80" i="8"/>
  <c r="E80" i="8"/>
  <c r="J79" i="8"/>
  <c r="I79" i="8"/>
  <c r="H79" i="8"/>
  <c r="G79" i="8"/>
  <c r="E79" i="8"/>
  <c r="J78" i="8"/>
  <c r="F78" i="8" s="1"/>
  <c r="I78" i="8"/>
  <c r="H78" i="8"/>
  <c r="G78" i="8"/>
  <c r="E78" i="8"/>
  <c r="J76" i="8"/>
  <c r="I76" i="8"/>
  <c r="H76" i="8"/>
  <c r="G76" i="8"/>
  <c r="E76" i="8"/>
  <c r="J75" i="8"/>
  <c r="I75" i="8"/>
  <c r="H75" i="8"/>
  <c r="G75" i="8"/>
  <c r="E75" i="8"/>
  <c r="J74" i="8"/>
  <c r="I74" i="8"/>
  <c r="I68" i="8" s="1"/>
  <c r="H74" i="8"/>
  <c r="G74" i="8"/>
  <c r="E74" i="8"/>
  <c r="J73" i="8"/>
  <c r="I73" i="8"/>
  <c r="H73" i="8"/>
  <c r="G73" i="8"/>
  <c r="E73" i="8"/>
  <c r="J72" i="8"/>
  <c r="I72" i="8"/>
  <c r="H72" i="8"/>
  <c r="G72" i="8"/>
  <c r="E72" i="8"/>
  <c r="J71" i="8"/>
  <c r="I71" i="8"/>
  <c r="H71" i="8"/>
  <c r="G71" i="8"/>
  <c r="E71" i="8"/>
  <c r="J70" i="8"/>
  <c r="I70" i="8"/>
  <c r="H70" i="8"/>
  <c r="G70" i="8"/>
  <c r="E70" i="8"/>
  <c r="J69" i="8"/>
  <c r="F69" i="8" s="1"/>
  <c r="I69" i="8"/>
  <c r="H69" i="8"/>
  <c r="G69" i="8"/>
  <c r="E69" i="8"/>
  <c r="J63" i="8"/>
  <c r="I63" i="8"/>
  <c r="H63" i="8"/>
  <c r="G63" i="8"/>
  <c r="F63" i="8" s="1"/>
  <c r="E63" i="8"/>
  <c r="J62" i="8"/>
  <c r="I62" i="8"/>
  <c r="H62" i="8"/>
  <c r="G62" i="8"/>
  <c r="E62" i="8"/>
  <c r="J60" i="8"/>
  <c r="I60" i="8"/>
  <c r="F60" i="8" s="1"/>
  <c r="H60" i="8"/>
  <c r="G60" i="8"/>
  <c r="E60" i="8"/>
  <c r="J59" i="8"/>
  <c r="I59" i="8"/>
  <c r="H59" i="8"/>
  <c r="G59" i="8"/>
  <c r="E59" i="8"/>
  <c r="J58" i="8"/>
  <c r="I58" i="8"/>
  <c r="H58" i="8"/>
  <c r="G58" i="8"/>
  <c r="E58" i="8"/>
  <c r="J57" i="8"/>
  <c r="I57" i="8"/>
  <c r="H57" i="8"/>
  <c r="H56" i="8" s="1"/>
  <c r="G57" i="8"/>
  <c r="E57" i="8"/>
  <c r="J55" i="8"/>
  <c r="I55" i="8"/>
  <c r="H55" i="8"/>
  <c r="G55" i="8"/>
  <c r="E55" i="8"/>
  <c r="J54" i="8"/>
  <c r="F54" i="8" s="1"/>
  <c r="I54" i="8"/>
  <c r="H54" i="8"/>
  <c r="G54" i="8"/>
  <c r="E54" i="8"/>
  <c r="J53" i="8"/>
  <c r="I53" i="8"/>
  <c r="H53" i="8"/>
  <c r="G53" i="8"/>
  <c r="F53" i="8" s="1"/>
  <c r="E53" i="8"/>
  <c r="J52" i="8"/>
  <c r="I52" i="8"/>
  <c r="H52" i="8"/>
  <c r="G52" i="8"/>
  <c r="E52" i="8"/>
  <c r="J51" i="8"/>
  <c r="I51" i="8"/>
  <c r="H51" i="8"/>
  <c r="G51" i="8"/>
  <c r="E51" i="8"/>
  <c r="J50" i="8"/>
  <c r="I50" i="8"/>
  <c r="H50" i="8"/>
  <c r="G50" i="8"/>
  <c r="E50" i="8"/>
  <c r="J49" i="8"/>
  <c r="I49" i="8"/>
  <c r="H49" i="8"/>
  <c r="G49" i="8"/>
  <c r="E49" i="8"/>
  <c r="J48" i="8"/>
  <c r="I48" i="8"/>
  <c r="H48" i="8"/>
  <c r="F48" i="8" s="1"/>
  <c r="G48" i="8"/>
  <c r="E48" i="8"/>
  <c r="J47" i="8"/>
  <c r="I47" i="8"/>
  <c r="H47" i="8"/>
  <c r="G47" i="8"/>
  <c r="E47" i="8"/>
  <c r="J46" i="8"/>
  <c r="I46" i="8"/>
  <c r="H46" i="8"/>
  <c r="G46" i="8"/>
  <c r="E46" i="8"/>
  <c r="J45" i="8"/>
  <c r="I45" i="8"/>
  <c r="H45" i="8"/>
  <c r="G45" i="8"/>
  <c r="F45" i="8" s="1"/>
  <c r="E45" i="8"/>
  <c r="J44" i="8"/>
  <c r="I44" i="8"/>
  <c r="H44" i="8"/>
  <c r="G44" i="8"/>
  <c r="E44" i="8"/>
  <c r="J43" i="8"/>
  <c r="I43" i="8"/>
  <c r="H43" i="8"/>
  <c r="G43" i="8"/>
  <c r="E43" i="8"/>
  <c r="J42" i="8"/>
  <c r="I42" i="8"/>
  <c r="H42" i="8"/>
  <c r="G42" i="8"/>
  <c r="E42" i="8"/>
  <c r="J41" i="8"/>
  <c r="I41" i="8"/>
  <c r="H41" i="8"/>
  <c r="G41" i="8"/>
  <c r="E41" i="8"/>
  <c r="J40" i="8"/>
  <c r="I40" i="8"/>
  <c r="H40" i="8"/>
  <c r="H39" i="8" s="1"/>
  <c r="G40" i="8"/>
  <c r="E40" i="8"/>
  <c r="J37" i="8"/>
  <c r="I37" i="8"/>
  <c r="H37" i="8"/>
  <c r="G37" i="8"/>
  <c r="E37" i="8"/>
  <c r="J36" i="8"/>
  <c r="F36" i="8" s="1"/>
  <c r="I36" i="8"/>
  <c r="H36" i="8"/>
  <c r="G36" i="8"/>
  <c r="E36" i="8"/>
  <c r="J33" i="8"/>
  <c r="I33" i="8"/>
  <c r="H33" i="8"/>
  <c r="G33" i="8"/>
  <c r="F33" i="8" s="1"/>
  <c r="E33" i="8"/>
  <c r="J32" i="8"/>
  <c r="I32" i="8"/>
  <c r="H32" i="8"/>
  <c r="G32" i="8"/>
  <c r="E32" i="8"/>
  <c r="J31" i="8"/>
  <c r="I31" i="8"/>
  <c r="H31" i="8"/>
  <c r="G31" i="8"/>
  <c r="E31" i="8"/>
  <c r="J30" i="8"/>
  <c r="I30" i="8"/>
  <c r="H30" i="8"/>
  <c r="G30" i="8"/>
  <c r="E30" i="8"/>
  <c r="E25" i="8" s="1"/>
  <c r="J29" i="8"/>
  <c r="I29" i="8"/>
  <c r="H29" i="8"/>
  <c r="G29" i="8"/>
  <c r="E29" i="8"/>
  <c r="J28" i="8"/>
  <c r="I28" i="8"/>
  <c r="H28" i="8"/>
  <c r="G28" i="8"/>
  <c r="E28" i="8"/>
  <c r="J27" i="8"/>
  <c r="I27" i="8"/>
  <c r="H27" i="8"/>
  <c r="G27" i="8"/>
  <c r="E27" i="8"/>
  <c r="J26" i="8"/>
  <c r="F26" i="8" s="1"/>
  <c r="I26" i="8"/>
  <c r="H26" i="8"/>
  <c r="G26" i="8"/>
  <c r="E26" i="8"/>
  <c r="J23" i="8"/>
  <c r="I23" i="8"/>
  <c r="H23" i="8"/>
  <c r="G23" i="8"/>
  <c r="E23" i="8"/>
  <c r="F15" i="8"/>
  <c r="E15" i="8"/>
  <c r="F13" i="8"/>
  <c r="E13" i="8"/>
  <c r="I11" i="8"/>
  <c r="H11" i="8"/>
  <c r="F11" i="8"/>
  <c r="B13" i="8"/>
  <c r="B11" i="8"/>
  <c r="I114" i="7"/>
  <c r="E114" i="7"/>
  <c r="E110" i="7"/>
  <c r="J107" i="7"/>
  <c r="H107" i="7"/>
  <c r="G107" i="7"/>
  <c r="B107" i="7"/>
  <c r="J96" i="7"/>
  <c r="I96" i="7"/>
  <c r="H96" i="7"/>
  <c r="G96" i="7"/>
  <c r="E96" i="7"/>
  <c r="J95" i="7"/>
  <c r="I95" i="7"/>
  <c r="H95" i="7"/>
  <c r="G95" i="7"/>
  <c r="F95" i="7" s="1"/>
  <c r="E95" i="7"/>
  <c r="J94" i="7"/>
  <c r="I94" i="7"/>
  <c r="H94" i="7"/>
  <c r="G94" i="7"/>
  <c r="E94" i="7"/>
  <c r="J93" i="7"/>
  <c r="I93" i="7"/>
  <c r="H93" i="7"/>
  <c r="G93" i="7"/>
  <c r="E93" i="7"/>
  <c r="J92" i="7"/>
  <c r="I92" i="7"/>
  <c r="H92" i="7"/>
  <c r="G92" i="7"/>
  <c r="E92" i="7"/>
  <c r="J91" i="7"/>
  <c r="I91" i="7"/>
  <c r="H91" i="7"/>
  <c r="G91" i="7"/>
  <c r="E91" i="7"/>
  <c r="J90" i="7"/>
  <c r="I90" i="7"/>
  <c r="H90" i="7"/>
  <c r="F90" i="7" s="1"/>
  <c r="G90" i="7"/>
  <c r="E90" i="7"/>
  <c r="J89" i="7"/>
  <c r="I89" i="7"/>
  <c r="H89" i="7"/>
  <c r="G89" i="7"/>
  <c r="E89" i="7"/>
  <c r="J88" i="7"/>
  <c r="J86" i="7" s="1"/>
  <c r="I88" i="7"/>
  <c r="H88" i="7"/>
  <c r="G88" i="7"/>
  <c r="E88" i="7"/>
  <c r="J87" i="7"/>
  <c r="I87" i="7"/>
  <c r="H87" i="7"/>
  <c r="G87" i="7"/>
  <c r="E87" i="7"/>
  <c r="J85" i="7"/>
  <c r="I85" i="7"/>
  <c r="H85" i="7"/>
  <c r="G85" i="7"/>
  <c r="E85" i="7"/>
  <c r="J84" i="7"/>
  <c r="I84" i="7"/>
  <c r="H84" i="7"/>
  <c r="G84" i="7"/>
  <c r="E84" i="7"/>
  <c r="J83" i="7"/>
  <c r="I83" i="7"/>
  <c r="H83" i="7"/>
  <c r="G83" i="7"/>
  <c r="E83" i="7"/>
  <c r="E77" i="7" s="1"/>
  <c r="J82" i="7"/>
  <c r="I82" i="7"/>
  <c r="H82" i="7"/>
  <c r="G82" i="7"/>
  <c r="E82" i="7"/>
  <c r="J80" i="7"/>
  <c r="I80" i="7"/>
  <c r="H80" i="7"/>
  <c r="G80" i="7"/>
  <c r="E80" i="7"/>
  <c r="J79" i="7"/>
  <c r="I79" i="7"/>
  <c r="H79" i="7"/>
  <c r="G79" i="7"/>
  <c r="E79" i="7"/>
  <c r="J78" i="7"/>
  <c r="F78" i="7" s="1"/>
  <c r="I78" i="7"/>
  <c r="H78" i="7"/>
  <c r="G78" i="7"/>
  <c r="E78" i="7"/>
  <c r="J76" i="7"/>
  <c r="I76" i="7"/>
  <c r="H76" i="7"/>
  <c r="G76" i="7"/>
  <c r="F76" i="7" s="1"/>
  <c r="E76" i="7"/>
  <c r="J75" i="7"/>
  <c r="I75" i="7"/>
  <c r="H75" i="7"/>
  <c r="G75" i="7"/>
  <c r="E75" i="7"/>
  <c r="J74" i="7"/>
  <c r="I74" i="7"/>
  <c r="H74" i="7"/>
  <c r="G74" i="7"/>
  <c r="E74" i="7"/>
  <c r="J73" i="7"/>
  <c r="I73" i="7"/>
  <c r="H73" i="7"/>
  <c r="G73" i="7"/>
  <c r="E73" i="7"/>
  <c r="E68" i="7" s="1"/>
  <c r="J72" i="7"/>
  <c r="I72" i="7"/>
  <c r="H72" i="7"/>
  <c r="G72" i="7"/>
  <c r="E72" i="7"/>
  <c r="J71" i="7"/>
  <c r="I71" i="7"/>
  <c r="H71" i="7"/>
  <c r="G71" i="7"/>
  <c r="E71" i="7"/>
  <c r="J70" i="7"/>
  <c r="I70" i="7"/>
  <c r="H70" i="7"/>
  <c r="G70" i="7"/>
  <c r="E70" i="7"/>
  <c r="J69" i="7"/>
  <c r="I69" i="7"/>
  <c r="H69" i="7"/>
  <c r="G69" i="7"/>
  <c r="E69" i="7"/>
  <c r="J63" i="7"/>
  <c r="I63" i="7"/>
  <c r="H63" i="7"/>
  <c r="G63" i="7"/>
  <c r="E63" i="7"/>
  <c r="J62" i="7"/>
  <c r="I62" i="7"/>
  <c r="H62" i="7"/>
  <c r="G62" i="7"/>
  <c r="E62" i="7"/>
  <c r="J60" i="7"/>
  <c r="I60" i="7"/>
  <c r="H60" i="7"/>
  <c r="G60" i="7"/>
  <c r="E60" i="7"/>
  <c r="J59" i="7"/>
  <c r="I59" i="7"/>
  <c r="H59" i="7"/>
  <c r="G59" i="7"/>
  <c r="E59" i="7"/>
  <c r="J58" i="7"/>
  <c r="I58" i="7"/>
  <c r="H58" i="7"/>
  <c r="G58" i="7"/>
  <c r="E58" i="7"/>
  <c r="J57" i="7"/>
  <c r="I57" i="7"/>
  <c r="H57" i="7"/>
  <c r="F57" i="7" s="1"/>
  <c r="G57" i="7"/>
  <c r="E57" i="7"/>
  <c r="J55" i="7"/>
  <c r="I55" i="7"/>
  <c r="H55" i="7"/>
  <c r="G55" i="7"/>
  <c r="E55" i="7"/>
  <c r="J54" i="7"/>
  <c r="I54" i="7"/>
  <c r="H54" i="7"/>
  <c r="G54" i="7"/>
  <c r="E54" i="7"/>
  <c r="J53" i="7"/>
  <c r="I53" i="7"/>
  <c r="H53" i="7"/>
  <c r="G53" i="7"/>
  <c r="F53" i="7" s="1"/>
  <c r="E53" i="7"/>
  <c r="J52" i="7"/>
  <c r="I52" i="7"/>
  <c r="H52" i="7"/>
  <c r="G52" i="7"/>
  <c r="E52" i="7"/>
  <c r="J51" i="7"/>
  <c r="I51" i="7"/>
  <c r="H51" i="7"/>
  <c r="G51" i="7"/>
  <c r="E51" i="7"/>
  <c r="J50" i="7"/>
  <c r="I50" i="7"/>
  <c r="H50" i="7"/>
  <c r="G50" i="7"/>
  <c r="E50" i="7"/>
  <c r="J49" i="7"/>
  <c r="I49" i="7"/>
  <c r="H49" i="7"/>
  <c r="G49" i="7"/>
  <c r="E49" i="7"/>
  <c r="J48" i="7"/>
  <c r="I48" i="7"/>
  <c r="H48" i="7"/>
  <c r="G48" i="7"/>
  <c r="E48" i="7"/>
  <c r="J47" i="7"/>
  <c r="I47" i="7"/>
  <c r="H47" i="7"/>
  <c r="G47" i="7"/>
  <c r="E47" i="7"/>
  <c r="J46" i="7"/>
  <c r="I46" i="7"/>
  <c r="H46" i="7"/>
  <c r="G46" i="7"/>
  <c r="E46" i="7"/>
  <c r="J45" i="7"/>
  <c r="I45" i="7"/>
  <c r="H45" i="7"/>
  <c r="G45" i="7"/>
  <c r="F45" i="7" s="1"/>
  <c r="E45" i="7"/>
  <c r="J44" i="7"/>
  <c r="I44" i="7"/>
  <c r="H44" i="7"/>
  <c r="G44" i="7"/>
  <c r="E44" i="7"/>
  <c r="J43" i="7"/>
  <c r="I43" i="7"/>
  <c r="H43" i="7"/>
  <c r="G43" i="7"/>
  <c r="E43" i="7"/>
  <c r="J42" i="7"/>
  <c r="I42" i="7"/>
  <c r="H42" i="7"/>
  <c r="G42" i="7"/>
  <c r="E42" i="7"/>
  <c r="E39" i="7" s="1"/>
  <c r="J41" i="7"/>
  <c r="I41" i="7"/>
  <c r="H41" i="7"/>
  <c r="G41" i="7"/>
  <c r="E41" i="7"/>
  <c r="J40" i="7"/>
  <c r="I40" i="7"/>
  <c r="H40" i="7"/>
  <c r="G40" i="7"/>
  <c r="E40" i="7"/>
  <c r="J37" i="7"/>
  <c r="I37" i="7"/>
  <c r="H37" i="7"/>
  <c r="G37" i="7"/>
  <c r="E37" i="7"/>
  <c r="J36" i="7"/>
  <c r="I36" i="7"/>
  <c r="H36" i="7"/>
  <c r="G36" i="7"/>
  <c r="E36" i="7"/>
  <c r="J33" i="7"/>
  <c r="I33" i="7"/>
  <c r="H33" i="7"/>
  <c r="G33" i="7"/>
  <c r="E33" i="7"/>
  <c r="J32" i="7"/>
  <c r="I32" i="7"/>
  <c r="H32" i="7"/>
  <c r="G32" i="7"/>
  <c r="E32" i="7"/>
  <c r="J31" i="7"/>
  <c r="I31" i="7"/>
  <c r="H31" i="7"/>
  <c r="G31" i="7"/>
  <c r="E31" i="7"/>
  <c r="J30" i="7"/>
  <c r="I30" i="7"/>
  <c r="H30" i="7"/>
  <c r="G30" i="7"/>
  <c r="E30" i="7"/>
  <c r="J29" i="7"/>
  <c r="I29" i="7"/>
  <c r="H29" i="7"/>
  <c r="G29" i="7"/>
  <c r="E29" i="7"/>
  <c r="J28" i="7"/>
  <c r="I28" i="7"/>
  <c r="H28" i="7"/>
  <c r="G28" i="7"/>
  <c r="E28" i="7"/>
  <c r="J27" i="7"/>
  <c r="I27" i="7"/>
  <c r="H27" i="7"/>
  <c r="G27" i="7"/>
  <c r="E27" i="7"/>
  <c r="J26" i="7"/>
  <c r="F26" i="7" s="1"/>
  <c r="I26" i="7"/>
  <c r="H26" i="7"/>
  <c r="G26" i="7"/>
  <c r="E26" i="7"/>
  <c r="J23" i="7"/>
  <c r="I23" i="7"/>
  <c r="H23" i="7"/>
  <c r="G23" i="7"/>
  <c r="F23" i="7" s="1"/>
  <c r="E23" i="7"/>
  <c r="F15" i="7"/>
  <c r="E15" i="7"/>
  <c r="F13" i="7"/>
  <c r="E13" i="7"/>
  <c r="I11" i="7"/>
  <c r="H11" i="7"/>
  <c r="F11" i="7"/>
  <c r="B13" i="7"/>
  <c r="B11" i="7"/>
  <c r="I114" i="6"/>
  <c r="E114" i="6"/>
  <c r="E110" i="6"/>
  <c r="H107" i="6"/>
  <c r="G107" i="6"/>
  <c r="B107" i="6"/>
  <c r="J96" i="6"/>
  <c r="I96" i="6"/>
  <c r="H96" i="6"/>
  <c r="G96" i="6"/>
  <c r="E96" i="6"/>
  <c r="J95" i="6"/>
  <c r="I95" i="6"/>
  <c r="H95" i="6"/>
  <c r="G95" i="6"/>
  <c r="E95" i="6"/>
  <c r="J94" i="6"/>
  <c r="I94" i="6"/>
  <c r="H94" i="6"/>
  <c r="G94" i="6"/>
  <c r="E94" i="6"/>
  <c r="J93" i="6"/>
  <c r="I93" i="6"/>
  <c r="H93" i="6"/>
  <c r="G93" i="6"/>
  <c r="E93" i="6"/>
  <c r="J92" i="6"/>
  <c r="I92" i="6"/>
  <c r="H92" i="6"/>
  <c r="G92" i="6"/>
  <c r="E92" i="6"/>
  <c r="J91" i="6"/>
  <c r="I91" i="6"/>
  <c r="H91" i="6"/>
  <c r="G91" i="6"/>
  <c r="E91" i="6"/>
  <c r="J90" i="6"/>
  <c r="I90" i="6"/>
  <c r="H90" i="6"/>
  <c r="G90" i="6"/>
  <c r="E90" i="6"/>
  <c r="J89" i="6"/>
  <c r="I89" i="6"/>
  <c r="H89" i="6"/>
  <c r="G89" i="6"/>
  <c r="E89" i="6"/>
  <c r="J88" i="6"/>
  <c r="I88" i="6"/>
  <c r="H88" i="6"/>
  <c r="G88" i="6"/>
  <c r="E88" i="6"/>
  <c r="J87" i="6"/>
  <c r="I87" i="6"/>
  <c r="H87" i="6"/>
  <c r="G87" i="6"/>
  <c r="E87" i="6"/>
  <c r="J85" i="6"/>
  <c r="I85" i="6"/>
  <c r="H85" i="6"/>
  <c r="G85" i="6"/>
  <c r="E85" i="6"/>
  <c r="J84" i="6"/>
  <c r="I84" i="6"/>
  <c r="H84" i="6"/>
  <c r="G84" i="6"/>
  <c r="E84" i="6"/>
  <c r="J83" i="6"/>
  <c r="I83" i="6"/>
  <c r="H83" i="6"/>
  <c r="G83" i="6"/>
  <c r="E83" i="6"/>
  <c r="J82" i="6"/>
  <c r="I82" i="6"/>
  <c r="H82" i="6"/>
  <c r="G82" i="6"/>
  <c r="E82" i="6"/>
  <c r="J80" i="6"/>
  <c r="I80" i="6"/>
  <c r="H80" i="6"/>
  <c r="G80" i="6"/>
  <c r="E80" i="6"/>
  <c r="J79" i="6"/>
  <c r="I79" i="6"/>
  <c r="H79" i="6"/>
  <c r="G79" i="6"/>
  <c r="E79" i="6"/>
  <c r="J78" i="6"/>
  <c r="I78" i="6"/>
  <c r="H78" i="6"/>
  <c r="G78" i="6"/>
  <c r="E78" i="6"/>
  <c r="J76" i="6"/>
  <c r="I76" i="6"/>
  <c r="H76" i="6"/>
  <c r="G76" i="6"/>
  <c r="E76" i="6"/>
  <c r="J75" i="6"/>
  <c r="I75" i="6"/>
  <c r="H75" i="6"/>
  <c r="G75" i="6"/>
  <c r="E75" i="6"/>
  <c r="J74" i="6"/>
  <c r="I74" i="6"/>
  <c r="H74" i="6"/>
  <c r="G74" i="6"/>
  <c r="E74" i="6"/>
  <c r="J73" i="6"/>
  <c r="I73" i="6"/>
  <c r="H73" i="6"/>
  <c r="G73" i="6"/>
  <c r="E73" i="6"/>
  <c r="J72" i="6"/>
  <c r="I72" i="6"/>
  <c r="H72" i="6"/>
  <c r="G72" i="6"/>
  <c r="E72" i="6"/>
  <c r="J71" i="6"/>
  <c r="I71" i="6"/>
  <c r="H71" i="6"/>
  <c r="G71" i="6"/>
  <c r="E71" i="6"/>
  <c r="J70" i="6"/>
  <c r="I70" i="6"/>
  <c r="H70" i="6"/>
  <c r="G70" i="6"/>
  <c r="E70" i="6"/>
  <c r="J69" i="6"/>
  <c r="I69" i="6"/>
  <c r="H69" i="6"/>
  <c r="G69" i="6"/>
  <c r="E69" i="6"/>
  <c r="J63" i="6"/>
  <c r="I63" i="6"/>
  <c r="H63" i="6"/>
  <c r="G63" i="6"/>
  <c r="E63" i="6"/>
  <c r="J62" i="6"/>
  <c r="I62" i="6"/>
  <c r="H62" i="6"/>
  <c r="G62" i="6"/>
  <c r="E62" i="6"/>
  <c r="J60" i="6"/>
  <c r="I60" i="6"/>
  <c r="H60" i="6"/>
  <c r="G60" i="6"/>
  <c r="E60" i="6"/>
  <c r="J59" i="6"/>
  <c r="I59" i="6"/>
  <c r="H59" i="6"/>
  <c r="G59" i="6"/>
  <c r="E59" i="6"/>
  <c r="J58" i="6"/>
  <c r="I58" i="6"/>
  <c r="H58" i="6"/>
  <c r="G58" i="6"/>
  <c r="E58" i="6"/>
  <c r="J57" i="6"/>
  <c r="I57" i="6"/>
  <c r="H57" i="6"/>
  <c r="H56" i="6" s="1"/>
  <c r="G57" i="6"/>
  <c r="E57" i="6"/>
  <c r="J55" i="6"/>
  <c r="I55" i="6"/>
  <c r="H55" i="6"/>
  <c r="G55" i="6"/>
  <c r="E55" i="6"/>
  <c r="J54" i="6"/>
  <c r="F54" i="6" s="1"/>
  <c r="I54" i="6"/>
  <c r="H54" i="6"/>
  <c r="G54" i="6"/>
  <c r="E54" i="6"/>
  <c r="J53" i="6"/>
  <c r="I53" i="6"/>
  <c r="H53" i="6"/>
  <c r="G53" i="6"/>
  <c r="E53" i="6"/>
  <c r="J52" i="6"/>
  <c r="I52" i="6"/>
  <c r="H52" i="6"/>
  <c r="G52" i="6"/>
  <c r="E52" i="6"/>
  <c r="J51" i="6"/>
  <c r="I51" i="6"/>
  <c r="H51" i="6"/>
  <c r="G51" i="6"/>
  <c r="E51" i="6"/>
  <c r="J50" i="6"/>
  <c r="I50" i="6"/>
  <c r="H50" i="6"/>
  <c r="G50" i="6"/>
  <c r="E50" i="6"/>
  <c r="J49" i="6"/>
  <c r="I49" i="6"/>
  <c r="H49" i="6"/>
  <c r="G49" i="6"/>
  <c r="E49" i="6"/>
  <c r="J48" i="6"/>
  <c r="I48" i="6"/>
  <c r="H48" i="6"/>
  <c r="G48" i="6"/>
  <c r="E48" i="6"/>
  <c r="J47" i="6"/>
  <c r="I47" i="6"/>
  <c r="H47" i="6"/>
  <c r="G47" i="6"/>
  <c r="E47" i="6"/>
  <c r="J46" i="6"/>
  <c r="I46" i="6"/>
  <c r="H46" i="6"/>
  <c r="G46" i="6"/>
  <c r="E46" i="6"/>
  <c r="J45" i="6"/>
  <c r="I45" i="6"/>
  <c r="H45" i="6"/>
  <c r="G45" i="6"/>
  <c r="E45" i="6"/>
  <c r="J44" i="6"/>
  <c r="I44" i="6"/>
  <c r="H44" i="6"/>
  <c r="G44" i="6"/>
  <c r="E44" i="6"/>
  <c r="J43" i="6"/>
  <c r="I43" i="6"/>
  <c r="H43" i="6"/>
  <c r="G43" i="6"/>
  <c r="E43" i="6"/>
  <c r="J42" i="6"/>
  <c r="I42" i="6"/>
  <c r="H42" i="6"/>
  <c r="G42" i="6"/>
  <c r="G39" i="6" s="1"/>
  <c r="G38" i="6" s="1"/>
  <c r="E42" i="6"/>
  <c r="J41" i="6"/>
  <c r="I41" i="6"/>
  <c r="H41" i="6"/>
  <c r="G41" i="6"/>
  <c r="E41" i="6"/>
  <c r="J40" i="6"/>
  <c r="I40" i="6"/>
  <c r="H40" i="6"/>
  <c r="G40" i="6"/>
  <c r="E40" i="6"/>
  <c r="J37" i="6"/>
  <c r="F37" i="6" s="1"/>
  <c r="I37" i="6"/>
  <c r="H37" i="6"/>
  <c r="G37" i="6"/>
  <c r="E37" i="6"/>
  <c r="J36" i="6"/>
  <c r="I36" i="6"/>
  <c r="H36" i="6"/>
  <c r="G36" i="6"/>
  <c r="E36" i="6"/>
  <c r="J33" i="6"/>
  <c r="I33" i="6"/>
  <c r="H33" i="6"/>
  <c r="G33" i="6"/>
  <c r="E33" i="6"/>
  <c r="J32" i="6"/>
  <c r="I32" i="6"/>
  <c r="H32" i="6"/>
  <c r="G32" i="6"/>
  <c r="E32" i="6"/>
  <c r="J31" i="6"/>
  <c r="I31" i="6"/>
  <c r="H31" i="6"/>
  <c r="G31" i="6"/>
  <c r="E31" i="6"/>
  <c r="J30" i="6"/>
  <c r="I30" i="6"/>
  <c r="H30" i="6"/>
  <c r="G30" i="6"/>
  <c r="F30" i="6" s="1"/>
  <c r="E30" i="6"/>
  <c r="J29" i="6"/>
  <c r="I29" i="6"/>
  <c r="H29" i="6"/>
  <c r="G29" i="6"/>
  <c r="E29" i="6"/>
  <c r="J28" i="6"/>
  <c r="I28" i="6"/>
  <c r="H28" i="6"/>
  <c r="G28" i="6"/>
  <c r="E28" i="6"/>
  <c r="J27" i="6"/>
  <c r="I27" i="6"/>
  <c r="H27" i="6"/>
  <c r="G27" i="6"/>
  <c r="E27" i="6"/>
  <c r="J26" i="6"/>
  <c r="I26" i="6"/>
  <c r="H26" i="6"/>
  <c r="G26" i="6"/>
  <c r="E26" i="6"/>
  <c r="J23" i="6"/>
  <c r="I23" i="6"/>
  <c r="H23" i="6"/>
  <c r="G23" i="6"/>
  <c r="E23" i="6"/>
  <c r="F15" i="6"/>
  <c r="E15" i="6"/>
  <c r="F13" i="6"/>
  <c r="E13" i="6"/>
  <c r="I11" i="6"/>
  <c r="H11" i="6"/>
  <c r="F11" i="6"/>
  <c r="B13" i="6"/>
  <c r="B11" i="6"/>
  <c r="F94" i="6"/>
  <c r="F75" i="6"/>
  <c r="G56" i="6"/>
  <c r="F50" i="6"/>
  <c r="F49" i="6"/>
  <c r="J39" i="6"/>
  <c r="F94" i="10"/>
  <c r="F93" i="10"/>
  <c r="I86" i="10"/>
  <c r="H86" i="10"/>
  <c r="E86" i="10"/>
  <c r="F82" i="10"/>
  <c r="F81" i="10"/>
  <c r="E77" i="10"/>
  <c r="F78" i="10"/>
  <c r="F76" i="10"/>
  <c r="J68" i="10"/>
  <c r="F67" i="10"/>
  <c r="F61" i="10"/>
  <c r="F57" i="10"/>
  <c r="I56" i="10"/>
  <c r="F52" i="10"/>
  <c r="F49" i="10"/>
  <c r="F46" i="10"/>
  <c r="F44" i="10"/>
  <c r="I39" i="10"/>
  <c r="F41" i="10"/>
  <c r="F40" i="10"/>
  <c r="F35" i="10"/>
  <c r="F34" i="10"/>
  <c r="F29" i="10"/>
  <c r="F26" i="10"/>
  <c r="F24" i="10"/>
  <c r="B8" i="10"/>
  <c r="F94" i="9"/>
  <c r="F89" i="9"/>
  <c r="E86" i="9"/>
  <c r="I86" i="9"/>
  <c r="H86" i="9"/>
  <c r="F85" i="9"/>
  <c r="F82" i="9"/>
  <c r="F81" i="9"/>
  <c r="F74" i="9"/>
  <c r="F73" i="9"/>
  <c r="G68" i="9"/>
  <c r="F67" i="9"/>
  <c r="F62" i="9"/>
  <c r="F61" i="9"/>
  <c r="J56" i="9"/>
  <c r="F52" i="9"/>
  <c r="F49" i="9"/>
  <c r="F47" i="9"/>
  <c r="F44" i="9"/>
  <c r="J39" i="9"/>
  <c r="G39" i="9"/>
  <c r="I39" i="9"/>
  <c r="I38" i="9" s="1"/>
  <c r="F37" i="9"/>
  <c r="F35" i="9"/>
  <c r="F34" i="9"/>
  <c r="F32" i="9"/>
  <c r="F30" i="9"/>
  <c r="F29" i="9"/>
  <c r="F24" i="9"/>
  <c r="B8" i="9"/>
  <c r="F94" i="8"/>
  <c r="F91" i="8"/>
  <c r="F90" i="8"/>
  <c r="F89" i="8"/>
  <c r="I86" i="8"/>
  <c r="E86" i="8"/>
  <c r="F85" i="8"/>
  <c r="F82" i="8"/>
  <c r="F81" i="8"/>
  <c r="F79" i="8"/>
  <c r="F73" i="8"/>
  <c r="F70" i="8"/>
  <c r="E68" i="8"/>
  <c r="F67" i="8"/>
  <c r="F61" i="8"/>
  <c r="F59" i="8"/>
  <c r="I56" i="8"/>
  <c r="F57" i="8"/>
  <c r="F55" i="8"/>
  <c r="F52" i="8"/>
  <c r="F49" i="8"/>
  <c r="F44" i="8"/>
  <c r="F42" i="8"/>
  <c r="F41" i="8"/>
  <c r="J39" i="8"/>
  <c r="F37" i="8"/>
  <c r="F35" i="8"/>
  <c r="F34" i="8"/>
  <c r="F30" i="8"/>
  <c r="F29" i="8"/>
  <c r="F24" i="8"/>
  <c r="F23" i="8"/>
  <c r="B8" i="8"/>
  <c r="F94" i="7"/>
  <c r="F92" i="7"/>
  <c r="F91" i="7"/>
  <c r="F89" i="7"/>
  <c r="E86" i="7"/>
  <c r="I86" i="7"/>
  <c r="F82" i="7"/>
  <c r="F81" i="7"/>
  <c r="G77" i="7"/>
  <c r="I77" i="7"/>
  <c r="F70" i="7"/>
  <c r="I68" i="7"/>
  <c r="I66" i="7" s="1"/>
  <c r="F67" i="7"/>
  <c r="F61" i="7"/>
  <c r="I56" i="7"/>
  <c r="F49" i="7"/>
  <c r="F46" i="7"/>
  <c r="F42" i="7"/>
  <c r="F41" i="7"/>
  <c r="J39" i="7"/>
  <c r="G39" i="7"/>
  <c r="G38" i="7" s="1"/>
  <c r="F37" i="7"/>
  <c r="F36" i="7"/>
  <c r="F35" i="7"/>
  <c r="F34" i="7"/>
  <c r="F30" i="7"/>
  <c r="F24" i="7"/>
  <c r="B8" i="7"/>
  <c r="F82" i="6"/>
  <c r="F81" i="6"/>
  <c r="F67" i="6"/>
  <c r="F61" i="6"/>
  <c r="F41" i="6"/>
  <c r="F35" i="6"/>
  <c r="F34" i="6"/>
  <c r="F27" i="6"/>
  <c r="F24" i="6"/>
  <c r="B8" i="6"/>
  <c r="F73" i="10" l="1"/>
  <c r="I38" i="10"/>
  <c r="F33" i="9"/>
  <c r="J38" i="9"/>
  <c r="F40" i="8"/>
  <c r="F39" i="8" s="1"/>
  <c r="J38" i="8"/>
  <c r="J38" i="7"/>
  <c r="F26" i="6"/>
  <c r="I25" i="6"/>
  <c r="I22" i="6" s="1"/>
  <c r="F33" i="6"/>
  <c r="F36" i="6"/>
  <c r="F45" i="6"/>
  <c r="F53" i="6"/>
  <c r="F60" i="6"/>
  <c r="J68" i="6"/>
  <c r="F87" i="6"/>
  <c r="F88" i="6"/>
  <c r="F90" i="6"/>
  <c r="F93" i="6"/>
  <c r="F96" i="6"/>
  <c r="I56" i="6"/>
  <c r="E68" i="6"/>
  <c r="E77" i="6"/>
  <c r="E66" i="6" s="1"/>
  <c r="E56" i="6"/>
  <c r="G77" i="6"/>
  <c r="J38" i="6"/>
  <c r="J86" i="6"/>
  <c r="F31" i="6"/>
  <c r="F57" i="6"/>
  <c r="F79" i="6"/>
  <c r="F74" i="6"/>
  <c r="I25" i="10"/>
  <c r="I22" i="10" s="1"/>
  <c r="I64" i="10" s="1"/>
  <c r="I65" i="10" s="1"/>
  <c r="F44" i="6"/>
  <c r="F47" i="6"/>
  <c r="F58" i="6"/>
  <c r="F62" i="6"/>
  <c r="F73" i="6"/>
  <c r="F76" i="6"/>
  <c r="F80" i="6"/>
  <c r="F84" i="6"/>
  <c r="F91" i="6"/>
  <c r="I25" i="7"/>
  <c r="I22" i="7" s="1"/>
  <c r="F31" i="7"/>
  <c r="F43" i="7"/>
  <c r="F48" i="7"/>
  <c r="F51" i="7"/>
  <c r="F54" i="7"/>
  <c r="F58" i="7"/>
  <c r="F56" i="7" s="1"/>
  <c r="F62" i="7"/>
  <c r="F73" i="7"/>
  <c r="F80" i="7"/>
  <c r="F84" i="7"/>
  <c r="F88" i="7"/>
  <c r="F32" i="8"/>
  <c r="F25" i="8" s="1"/>
  <c r="F22" i="8" s="1"/>
  <c r="I39" i="8"/>
  <c r="I38" i="8" s="1"/>
  <c r="I64" i="8" s="1"/>
  <c r="E39" i="8"/>
  <c r="E38" i="8" s="1"/>
  <c r="F51" i="8"/>
  <c r="J56" i="8"/>
  <c r="F72" i="8"/>
  <c r="F75" i="8"/>
  <c r="F83" i="8"/>
  <c r="F23" i="9"/>
  <c r="H25" i="9"/>
  <c r="H22" i="9" s="1"/>
  <c r="F41" i="9"/>
  <c r="F39" i="9" s="1"/>
  <c r="F54" i="9"/>
  <c r="F58" i="9"/>
  <c r="F56" i="9" s="1"/>
  <c r="H68" i="9"/>
  <c r="F78" i="9"/>
  <c r="F96" i="9"/>
  <c r="F31" i="10"/>
  <c r="F25" i="10" s="1"/>
  <c r="J25" i="10"/>
  <c r="H38" i="10"/>
  <c r="F47" i="10"/>
  <c r="F50" i="10"/>
  <c r="F58" i="10"/>
  <c r="F56" i="10" s="1"/>
  <c r="F62" i="10"/>
  <c r="I68" i="10"/>
  <c r="F71" i="10"/>
  <c r="F74" i="10"/>
  <c r="H77" i="10"/>
  <c r="H66" i="10" s="1"/>
  <c r="J86" i="10"/>
  <c r="E66" i="8"/>
  <c r="E86" i="6"/>
  <c r="H25" i="7"/>
  <c r="H22" i="7" s="1"/>
  <c r="H64" i="7" s="1"/>
  <c r="F42" i="6"/>
  <c r="F71" i="6"/>
  <c r="G38" i="9"/>
  <c r="F29" i="6"/>
  <c r="F32" i="6"/>
  <c r="F52" i="6"/>
  <c r="F55" i="6"/>
  <c r="J56" i="6"/>
  <c r="J77" i="6"/>
  <c r="F28" i="7"/>
  <c r="F33" i="7"/>
  <c r="E38" i="7"/>
  <c r="H39" i="7"/>
  <c r="H38" i="7" s="1"/>
  <c r="F60" i="7"/>
  <c r="H68" i="7"/>
  <c r="I25" i="8"/>
  <c r="I22" i="8" s="1"/>
  <c r="F47" i="8"/>
  <c r="F58" i="8"/>
  <c r="H68" i="8"/>
  <c r="H86" i="8"/>
  <c r="F31" i="9"/>
  <c r="H39" i="9"/>
  <c r="H38" i="9" s="1"/>
  <c r="H64" i="9" s="1"/>
  <c r="F50" i="9"/>
  <c r="I56" i="9"/>
  <c r="J68" i="9"/>
  <c r="I77" i="9"/>
  <c r="F80" i="9"/>
  <c r="J86" i="9"/>
  <c r="F27" i="10"/>
  <c r="J77" i="10"/>
  <c r="F84" i="10"/>
  <c r="F85" i="10"/>
  <c r="F88" i="10"/>
  <c r="F86" i="10" s="1"/>
  <c r="F89" i="10"/>
  <c r="F91" i="10"/>
  <c r="G68" i="8"/>
  <c r="E39" i="9"/>
  <c r="E38" i="9" s="1"/>
  <c r="E56" i="10"/>
  <c r="F44" i="7"/>
  <c r="F72" i="7"/>
  <c r="F83" i="7"/>
  <c r="F87" i="7"/>
  <c r="F93" i="7"/>
  <c r="J25" i="8"/>
  <c r="F31" i="8"/>
  <c r="H38" i="8"/>
  <c r="F50" i="8"/>
  <c r="E56" i="8"/>
  <c r="F62" i="8"/>
  <c r="F71" i="8"/>
  <c r="F68" i="8" s="1"/>
  <c r="F74" i="8"/>
  <c r="G56" i="9"/>
  <c r="G64" i="9" s="1"/>
  <c r="J77" i="9"/>
  <c r="E25" i="10"/>
  <c r="E22" i="10" s="1"/>
  <c r="E64" i="10" s="1"/>
  <c r="G56" i="10"/>
  <c r="F70" i="10"/>
  <c r="J68" i="7"/>
  <c r="H25" i="8"/>
  <c r="H22" i="8" s="1"/>
  <c r="H64" i="8" s="1"/>
  <c r="H77" i="9"/>
  <c r="F40" i="6"/>
  <c r="F43" i="6"/>
  <c r="F70" i="6"/>
  <c r="F27" i="7"/>
  <c r="I39" i="7"/>
  <c r="I38" i="7" s="1"/>
  <c r="F47" i="7"/>
  <c r="F46" i="6"/>
  <c r="F59" i="6"/>
  <c r="F63" i="6"/>
  <c r="G68" i="6"/>
  <c r="F72" i="6"/>
  <c r="F83" i="6"/>
  <c r="I86" i="6"/>
  <c r="F89" i="6"/>
  <c r="F92" i="6"/>
  <c r="E25" i="7"/>
  <c r="E22" i="7" s="1"/>
  <c r="H56" i="7"/>
  <c r="G68" i="7"/>
  <c r="H86" i="7"/>
  <c r="F28" i="8"/>
  <c r="F43" i="8"/>
  <c r="J68" i="8"/>
  <c r="I77" i="8"/>
  <c r="I66" i="8" s="1"/>
  <c r="F80" i="8"/>
  <c r="F77" i="8" s="1"/>
  <c r="J86" i="8"/>
  <c r="F92" i="8"/>
  <c r="F96" i="8"/>
  <c r="F27" i="9"/>
  <c r="F46" i="9"/>
  <c r="H56" i="9"/>
  <c r="F70" i="9"/>
  <c r="E77" i="9"/>
  <c r="E66" i="9" s="1"/>
  <c r="F88" i="9"/>
  <c r="F92" i="9"/>
  <c r="F42" i="10"/>
  <c r="F39" i="10" s="1"/>
  <c r="H56" i="10"/>
  <c r="F79" i="10"/>
  <c r="F96" i="10"/>
  <c r="F78" i="6"/>
  <c r="F32" i="7"/>
  <c r="J25" i="7"/>
  <c r="J22" i="7" s="1"/>
  <c r="J64" i="7" s="1"/>
  <c r="E56" i="7"/>
  <c r="F71" i="7"/>
  <c r="I25" i="9"/>
  <c r="I22" i="9" s="1"/>
  <c r="E56" i="9"/>
  <c r="I77" i="10"/>
  <c r="F86" i="6"/>
  <c r="F50" i="7"/>
  <c r="J56" i="7"/>
  <c r="F23" i="6"/>
  <c r="E25" i="6"/>
  <c r="E22" i="6" s="1"/>
  <c r="F28" i="6"/>
  <c r="J25" i="6"/>
  <c r="J22" i="6" s="1"/>
  <c r="I39" i="6"/>
  <c r="I38" i="6" s="1"/>
  <c r="I64" i="6" s="1"/>
  <c r="E39" i="6"/>
  <c r="E38" i="6" s="1"/>
  <c r="F48" i="6"/>
  <c r="F51" i="6"/>
  <c r="F85" i="6"/>
  <c r="F95" i="6"/>
  <c r="F29" i="7"/>
  <c r="F52" i="7"/>
  <c r="F55" i="7"/>
  <c r="F59" i="7"/>
  <c r="F63" i="7"/>
  <c r="F74" i="7"/>
  <c r="F75" i="7"/>
  <c r="F79" i="7"/>
  <c r="F85" i="7"/>
  <c r="F96" i="7"/>
  <c r="F27" i="8"/>
  <c r="F46" i="8"/>
  <c r="G56" i="8"/>
  <c r="F76" i="8"/>
  <c r="J77" i="8"/>
  <c r="F84" i="8"/>
  <c r="F95" i="8"/>
  <c r="E25" i="9"/>
  <c r="E22" i="9" s="1"/>
  <c r="E64" i="9" s="1"/>
  <c r="J25" i="9"/>
  <c r="J22" i="9" s="1"/>
  <c r="F43" i="9"/>
  <c r="F55" i="9"/>
  <c r="F59" i="9"/>
  <c r="F79" i="9"/>
  <c r="F91" i="9"/>
  <c r="F32" i="10"/>
  <c r="F51" i="10"/>
  <c r="F59" i="10"/>
  <c r="F60" i="10"/>
  <c r="F69" i="10"/>
  <c r="F72" i="10"/>
  <c r="F75" i="10"/>
  <c r="F83" i="10"/>
  <c r="F77" i="10" s="1"/>
  <c r="F87" i="10"/>
  <c r="F26" i="9"/>
  <c r="F25" i="9" s="1"/>
  <c r="F42" i="9"/>
  <c r="F69" i="9"/>
  <c r="F72" i="9"/>
  <c r="F75" i="9"/>
  <c r="F83" i="9"/>
  <c r="F23" i="10"/>
  <c r="H25" i="10"/>
  <c r="H22" i="10" s="1"/>
  <c r="F54" i="10"/>
  <c r="G68" i="10"/>
  <c r="I66" i="10"/>
  <c r="J22" i="10"/>
  <c r="J64" i="10" s="1"/>
  <c r="J66" i="10"/>
  <c r="E66" i="10"/>
  <c r="G77" i="10"/>
  <c r="G86" i="10"/>
  <c r="G25" i="10"/>
  <c r="G22" i="10" s="1"/>
  <c r="G39" i="10"/>
  <c r="G38" i="10" s="1"/>
  <c r="F86" i="9"/>
  <c r="I64" i="9"/>
  <c r="I66" i="9"/>
  <c r="J66" i="9"/>
  <c r="G77" i="9"/>
  <c r="G86" i="9"/>
  <c r="E22" i="8"/>
  <c r="F86" i="8"/>
  <c r="J22" i="8"/>
  <c r="J64" i="8" s="1"/>
  <c r="J66" i="8"/>
  <c r="G77" i="8"/>
  <c r="H77" i="8"/>
  <c r="G86" i="8"/>
  <c r="G25" i="8"/>
  <c r="G22" i="8" s="1"/>
  <c r="G39" i="8"/>
  <c r="G38" i="8" s="1"/>
  <c r="E66" i="7"/>
  <c r="F86" i="7"/>
  <c r="F69" i="7"/>
  <c r="H77" i="7"/>
  <c r="G86" i="7"/>
  <c r="F40" i="7"/>
  <c r="F39" i="7" s="1"/>
  <c r="F38" i="7" s="1"/>
  <c r="G25" i="7"/>
  <c r="G22" i="7" s="1"/>
  <c r="G56" i="7"/>
  <c r="J77" i="7"/>
  <c r="F69" i="6"/>
  <c r="H77" i="6"/>
  <c r="G86" i="6"/>
  <c r="I77" i="6"/>
  <c r="H86" i="6"/>
  <c r="G25" i="6"/>
  <c r="G22" i="6" s="1"/>
  <c r="G64" i="6" s="1"/>
  <c r="H68" i="6"/>
  <c r="H25" i="6"/>
  <c r="H22" i="6" s="1"/>
  <c r="I68" i="6"/>
  <c r="H39" i="6"/>
  <c r="H38" i="6" s="1"/>
  <c r="F68" i="10" l="1"/>
  <c r="F66" i="10" s="1"/>
  <c r="G66" i="10"/>
  <c r="H64" i="10"/>
  <c r="F38" i="10"/>
  <c r="F77" i="9"/>
  <c r="F22" i="9"/>
  <c r="J64" i="9"/>
  <c r="J105" i="9" s="1"/>
  <c r="F56" i="8"/>
  <c r="H66" i="8"/>
  <c r="G66" i="8"/>
  <c r="F77" i="7"/>
  <c r="G66" i="7"/>
  <c r="F25" i="7"/>
  <c r="F22" i="7" s="1"/>
  <c r="F64" i="7" s="1"/>
  <c r="F105" i="7" s="1"/>
  <c r="H66" i="7"/>
  <c r="H65" i="7" s="1"/>
  <c r="F56" i="6"/>
  <c r="J64" i="6"/>
  <c r="F25" i="6"/>
  <c r="F22" i="6" s="1"/>
  <c r="F64" i="6" s="1"/>
  <c r="F39" i="6"/>
  <c r="F38" i="6"/>
  <c r="G66" i="6"/>
  <c r="G65" i="6" s="1"/>
  <c r="J66" i="6"/>
  <c r="E64" i="6"/>
  <c r="E105" i="9"/>
  <c r="E65" i="9"/>
  <c r="F22" i="10"/>
  <c r="F38" i="8"/>
  <c r="F64" i="8" s="1"/>
  <c r="G66" i="9"/>
  <c r="G105" i="9" s="1"/>
  <c r="F38" i="9"/>
  <c r="H66" i="9"/>
  <c r="H65" i="9" s="1"/>
  <c r="F68" i="6"/>
  <c r="E64" i="8"/>
  <c r="I105" i="10"/>
  <c r="F68" i="9"/>
  <c r="F77" i="6"/>
  <c r="E64" i="7"/>
  <c r="E65" i="7" s="1"/>
  <c r="I64" i="7"/>
  <c r="F68" i="7"/>
  <c r="F66" i="7" s="1"/>
  <c r="F65" i="7" s="1"/>
  <c r="F66" i="8"/>
  <c r="H64" i="6"/>
  <c r="H105" i="6" s="1"/>
  <c r="J66" i="7"/>
  <c r="J65" i="7" s="1"/>
  <c r="J65" i="10"/>
  <c r="J105" i="10"/>
  <c r="E65" i="10"/>
  <c r="E105" i="10"/>
  <c r="H65" i="10"/>
  <c r="H105" i="10"/>
  <c r="G64" i="10"/>
  <c r="G65" i="9"/>
  <c r="I105" i="9"/>
  <c r="I65" i="9"/>
  <c r="I105" i="8"/>
  <c r="I65" i="8"/>
  <c r="H65" i="8"/>
  <c r="H105" i="8"/>
  <c r="J65" i="8"/>
  <c r="J105" i="8"/>
  <c r="G64" i="8"/>
  <c r="E65" i="8"/>
  <c r="E105" i="8"/>
  <c r="G64" i="7"/>
  <c r="I66" i="6"/>
  <c r="I105" i="6" s="1"/>
  <c r="E65" i="6"/>
  <c r="E105" i="6"/>
  <c r="H66" i="6"/>
  <c r="K25" i="6"/>
  <c r="K22" i="6" s="1"/>
  <c r="L25" i="6"/>
  <c r="L22" i="6" s="1"/>
  <c r="M25" i="6"/>
  <c r="M22" i="6" s="1"/>
  <c r="K38" i="6"/>
  <c r="L38" i="6"/>
  <c r="M38" i="6"/>
  <c r="K56" i="6"/>
  <c r="L56" i="6"/>
  <c r="M56" i="6"/>
  <c r="K69" i="6"/>
  <c r="K68" i="6" s="1"/>
  <c r="L69" i="6"/>
  <c r="L68" i="6" s="1"/>
  <c r="M69" i="6"/>
  <c r="M68" i="6" s="1"/>
  <c r="K70" i="6"/>
  <c r="L70" i="6"/>
  <c r="M70" i="6"/>
  <c r="K71" i="6"/>
  <c r="L71" i="6"/>
  <c r="M71" i="6"/>
  <c r="K72" i="6"/>
  <c r="L72" i="6"/>
  <c r="M72" i="6"/>
  <c r="K73" i="6"/>
  <c r="L73" i="6"/>
  <c r="M73" i="6"/>
  <c r="K74" i="6"/>
  <c r="L74" i="6"/>
  <c r="M74" i="6"/>
  <c r="K75" i="6"/>
  <c r="L75" i="6"/>
  <c r="M75" i="6"/>
  <c r="K76" i="6"/>
  <c r="L76" i="6"/>
  <c r="M76" i="6"/>
  <c r="K77" i="6"/>
  <c r="L77" i="6"/>
  <c r="M77" i="6"/>
  <c r="K86" i="6"/>
  <c r="L86" i="6"/>
  <c r="M86" i="6"/>
  <c r="F64" i="10" l="1"/>
  <c r="J65" i="9"/>
  <c r="F64" i="9"/>
  <c r="F66" i="9"/>
  <c r="F65" i="9" s="1"/>
  <c r="H105" i="7"/>
  <c r="J65" i="6"/>
  <c r="J105" i="6"/>
  <c r="G105" i="6"/>
  <c r="I65" i="6"/>
  <c r="H65" i="6"/>
  <c r="I65" i="7"/>
  <c r="I105" i="7"/>
  <c r="M66" i="6"/>
  <c r="E105" i="7"/>
  <c r="M64" i="6"/>
  <c r="M65" i="6" s="1"/>
  <c r="H105" i="9"/>
  <c r="J105" i="7"/>
  <c r="K66" i="6"/>
  <c r="L66" i="6"/>
  <c r="L64" i="6"/>
  <c r="K64" i="6"/>
  <c r="F66" i="6"/>
  <c r="F105" i="6" s="1"/>
  <c r="G65" i="10"/>
  <c r="G105" i="10"/>
  <c r="G65" i="8"/>
  <c r="G105" i="8"/>
  <c r="F65" i="8"/>
  <c r="F105" i="8"/>
  <c r="G65" i="7"/>
  <c r="G105" i="7"/>
  <c r="L65" i="6"/>
  <c r="K65" i="6"/>
  <c r="F65" i="10" l="1"/>
  <c r="F105" i="10"/>
  <c r="F105" i="9"/>
  <c r="F65" i="6"/>
  <c r="B65" i="6" s="1"/>
  <c r="B65" i="8"/>
  <c r="B65" i="9"/>
  <c r="B105" i="9"/>
  <c r="B105" i="8"/>
  <c r="B65" i="7"/>
  <c r="B105" i="7"/>
  <c r="B105" i="6"/>
  <c r="K25" i="7"/>
  <c r="K22" i="7" s="1"/>
  <c r="K64" i="7" s="1"/>
  <c r="L25" i="7"/>
  <c r="L22" i="7" s="1"/>
  <c r="M25" i="7"/>
  <c r="M22" i="7" s="1"/>
  <c r="K38" i="7"/>
  <c r="L38" i="7"/>
  <c r="M38" i="7"/>
  <c r="K56" i="7"/>
  <c r="L56" i="7"/>
  <c r="M56" i="7"/>
  <c r="K69" i="7"/>
  <c r="K68" i="7" s="1"/>
  <c r="L69" i="7"/>
  <c r="L68" i="7" s="1"/>
  <c r="M69" i="7"/>
  <c r="M68" i="7" s="1"/>
  <c r="M66" i="7" s="1"/>
  <c r="K70" i="7"/>
  <c r="L70" i="7"/>
  <c r="M70" i="7"/>
  <c r="K71" i="7"/>
  <c r="L71" i="7"/>
  <c r="M71" i="7"/>
  <c r="K72" i="7"/>
  <c r="L72" i="7"/>
  <c r="M72" i="7"/>
  <c r="K73" i="7"/>
  <c r="L73" i="7"/>
  <c r="M73" i="7"/>
  <c r="K74" i="7"/>
  <c r="L74" i="7"/>
  <c r="M74" i="7"/>
  <c r="K75" i="7"/>
  <c r="L75" i="7"/>
  <c r="M75" i="7"/>
  <c r="K76" i="7"/>
  <c r="L76" i="7"/>
  <c r="M76" i="7"/>
  <c r="K77" i="7"/>
  <c r="L77" i="7"/>
  <c r="M77" i="7"/>
  <c r="K86" i="7"/>
  <c r="L86" i="7"/>
  <c r="M86" i="7"/>
  <c r="B65" i="10" l="1"/>
  <c r="B105" i="10"/>
  <c r="L66" i="7"/>
  <c r="K66" i="7"/>
  <c r="M64" i="7"/>
  <c r="L64" i="7"/>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L69" i="10"/>
  <c r="L68" i="10" s="1"/>
  <c r="K69" i="10"/>
  <c r="K68" i="10" s="1"/>
  <c r="M68" i="10"/>
  <c r="M56" i="10"/>
  <c r="L56" i="10"/>
  <c r="K56" i="10"/>
  <c r="M38" i="10"/>
  <c r="L38" i="10"/>
  <c r="K38" i="10"/>
  <c r="M25" i="10"/>
  <c r="L25" i="10"/>
  <c r="L22" i="10" s="1"/>
  <c r="K25" i="10"/>
  <c r="K22" i="10" s="1"/>
  <c r="K64" i="10" s="1"/>
  <c r="M22" i="10"/>
  <c r="M64" i="10" s="1"/>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L69" i="9"/>
  <c r="L68" i="9" s="1"/>
  <c r="K69" i="9"/>
  <c r="K68" i="9" s="1"/>
  <c r="M68" i="9"/>
  <c r="M56" i="9"/>
  <c r="L56" i="9"/>
  <c r="K56" i="9"/>
  <c r="M38" i="9"/>
  <c r="L38" i="9"/>
  <c r="K38" i="9"/>
  <c r="M25" i="9"/>
  <c r="M22" i="9" s="1"/>
  <c r="L25" i="9"/>
  <c r="K25" i="9"/>
  <c r="K22" i="9" s="1"/>
  <c r="L22" i="9"/>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K69" i="8"/>
  <c r="K68" i="8"/>
  <c r="K66" i="8" s="1"/>
  <c r="M56" i="8"/>
  <c r="L56" i="8"/>
  <c r="K56" i="8"/>
  <c r="M38" i="8"/>
  <c r="L38" i="8"/>
  <c r="K38" i="8"/>
  <c r="M25" i="8"/>
  <c r="L25" i="8"/>
  <c r="K25" i="8"/>
  <c r="K22" i="8" s="1"/>
  <c r="K64" i="8" s="1"/>
  <c r="M22" i="8"/>
  <c r="M64" i="8" s="1"/>
  <c r="L22" i="8"/>
  <c r="M66" i="10" l="1"/>
  <c r="K66" i="10"/>
  <c r="K66" i="9"/>
  <c r="L66" i="10"/>
  <c r="M65" i="10"/>
  <c r="K64" i="9"/>
  <c r="M65" i="8"/>
  <c r="L64" i="9"/>
  <c r="L65" i="9" s="1"/>
  <c r="L66" i="8"/>
  <c r="L66" i="9"/>
  <c r="L64" i="10"/>
  <c r="K65" i="10"/>
  <c r="K65" i="9"/>
  <c r="M64" i="9"/>
  <c r="M66" i="9"/>
  <c r="K65" i="8"/>
  <c r="L64" i="8"/>
  <c r="L65" i="8" s="1"/>
  <c r="M65" i="9" l="1"/>
  <c r="L6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<sst xmlns="http://schemas.openxmlformats.org/spreadsheetml/2006/main" count="959" uniqueCount="175">
  <si>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</si>
  <si>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</si>
  <si>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</si>
  <si>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</si>
  <si>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</si>
  <si>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</si>
  <si>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</si>
  <si>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</si>
  <si>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</si>
  <si>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</si>
  <si>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</si>
  <si>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</si>
  <si>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</si>
  <si>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</si>
  <si>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</si>
  <si>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</si>
  <si>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</si>
  <si>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</si>
  <si>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</si>
  <si>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</si>
  <si>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</si>
  <si>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</si>
  <si>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</si>
  <si>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</si>
  <si>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</si>
  <si>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</si>
  <si>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</si>
  <si>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</si>
  <si>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</si>
  <si>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</si>
  <si>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</si>
  <si>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</si>
  <si>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</si>
  <si>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</si>
  <si>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</si>
  <si>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</si>
  <si>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</si>
  <si>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</si>
  <si>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</si>
  <si>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</si>
  <si>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</si>
  <si>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</si>
  <si>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</si>
  <si>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</si>
  <si>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</si>
  <si>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</si>
  <si>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</si>
  <si>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</si>
  <si>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</si>
  <si>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</si>
  <si>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</si>
  <si>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</si>
  <si>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</si>
  <si>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</si>
  <si>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</si>
  <si>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</si>
  <si>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</si>
  <si>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</si>
  <si>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</si>
  <si>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</si>
  <si>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</si>
  <si>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</si>
  <si>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</si>
  <si>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</si>
  <si>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</si>
  <si>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</si>
  <si>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</si>
  <si>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</si>
  <si>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</si>
  <si>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</si>
  <si>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</si>
  <si>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</si>
  <si>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</si>
  <si>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</si>
  <si>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</si>
  <si>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</si>
  <si>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</si>
  <si>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</si>
  <si>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</si>
  <si>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</si>
  <si>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</si>
  <si>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</si>
  <si>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</si>
  <si>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</si>
  <si>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</si>
  <si>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</si>
  <si>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</si>
  <si>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</si>
  <si>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</si>
  <si>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</si>
  <si>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</si>
  <si>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</si>
  <si>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</si>
  <si>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</si>
  <si>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</si>
  <si>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</si>
  <si>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</si>
  <si>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</si>
  <si>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</si>
  <si>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</si>
  <si>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</si>
  <si>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</si>
  <si>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</si>
  <si>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</si>
  <si>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</si>
  <si>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</si>
  <si>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</si>
  <si>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</si>
  <si>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</si>
  <si>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</si>
  <si>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</si>
  <si>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</si>
  <si>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</si>
  <si>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</si>
  <si>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</si>
  <si>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</si>
  <si>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</si>
  <si>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</si>
  <si>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</si>
  <si>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</si>
  <si>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</si>
  <si>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</si>
  <si>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</si>
  <si>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</si>
  <si>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</si>
  <si>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</si>
  <si>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</si>
  <si>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</si>
  <si>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</si>
  <si>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</si>
  <si>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</si>
  <si>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</si>
  <si>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</si>
  <si>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</si>
  <si>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</si>
  <si>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</si>
  <si>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</si>
  <si>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</si>
  <si>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</si>
  <si>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</si>
  <si>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</si>
  <si>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</si>
  <si>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</si>
  <si>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</si>
  <si>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</si>
  <si>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</si>
  <si>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</si>
  <si>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</si>
  <si>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</si>
  <si>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</si>
  <si>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</si>
  <si>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</si>
  <si>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</si>
  <si>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</si>
  <si>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</si>
  <si>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</si>
  <si>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</si>
  <si>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</si>
  <si>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</si>
  <si>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</si>
  <si>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</si>
  <si>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</si>
  <si>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</si>
  <si>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</si>
  <si>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</si>
  <si>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</si>
  <si>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</si>
  <si>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</si>
  <si>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</si>
  <si>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</si>
  <si>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</si>
  <si>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</si>
  <si>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</si>
  <si>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2024 г.</t>
  </si>
  <si>
    <t>ОТЧЕТ               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</si>
</sst>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722_30.04.2024%20&#1075;/1722_B1_2024_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722_30.04.2024%20&#1075;/1722_B1_2024_04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722_30.04.2024%20&#1075;/1722_B1_2024_04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722_30.04.2024%20&#1075;/1722_B1_2024_04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722_30.04.2024%20&#1075;/1722_B1_2024_04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45412</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1772200</v>
          </cell>
          <cell r="G74">
            <v>552112</v>
          </cell>
          <cell r="H74">
            <v>0</v>
          </cell>
          <cell r="I74">
            <v>527310</v>
          </cell>
          <cell r="J74">
            <v>-2578</v>
          </cell>
        </row>
        <row r="77">
          <cell r="E77">
            <v>1668200</v>
          </cell>
          <cell r="G77">
            <v>504041</v>
          </cell>
          <cell r="I77">
            <v>518081</v>
          </cell>
        </row>
        <row r="78">
          <cell r="E78">
            <v>70000</v>
          </cell>
          <cell r="G78">
            <v>35337</v>
          </cell>
          <cell r="I78">
            <v>4974</v>
          </cell>
          <cell r="J78">
            <v>-1536</v>
          </cell>
        </row>
        <row r="79">
          <cell r="E79">
            <v>34000</v>
          </cell>
          <cell r="G79">
            <v>12734</v>
          </cell>
          <cell r="I79">
            <v>4255</v>
          </cell>
          <cell r="J79">
            <v>-1042</v>
          </cell>
        </row>
        <row r="90">
          <cell r="E90">
            <v>0</v>
          </cell>
          <cell r="G90">
            <v>0</v>
          </cell>
          <cell r="H90">
            <v>0</v>
          </cell>
          <cell r="I90">
            <v>0</v>
          </cell>
          <cell r="J90">
            <v>0</v>
          </cell>
        </row>
        <row r="94">
          <cell r="E94">
            <v>0</v>
          </cell>
          <cell r="G94">
            <v>0</v>
          </cell>
          <cell r="H94">
            <v>0</v>
          </cell>
          <cell r="I94">
            <v>0</v>
          </cell>
          <cell r="J94">
            <v>0</v>
          </cell>
        </row>
        <row r="106">
          <cell r="E106">
            <v>15000</v>
          </cell>
          <cell r="G106">
            <v>8884</v>
          </cell>
          <cell r="H106">
            <v>0</v>
          </cell>
          <cell r="I106">
            <v>2639</v>
          </cell>
          <cell r="J106">
            <v>2578</v>
          </cell>
        </row>
        <row r="110">
          <cell r="E110">
            <v>2000</v>
          </cell>
          <cell r="G110">
            <v>268</v>
          </cell>
          <cell r="H110">
            <v>0</v>
          </cell>
          <cell r="I110">
            <v>840</v>
          </cell>
          <cell r="J110">
            <v>0</v>
          </cell>
        </row>
        <row r="119">
          <cell r="E119">
            <v>-57104</v>
          </cell>
          <cell r="G119">
            <v>-9633</v>
          </cell>
          <cell r="H119">
            <v>0</v>
          </cell>
          <cell r="I119">
            <v>0</v>
          </cell>
          <cell r="J119">
            <v>0</v>
          </cell>
        </row>
        <row r="123">
          <cell r="E123">
            <v>284000</v>
          </cell>
          <cell r="G123">
            <v>21138</v>
          </cell>
          <cell r="H123">
            <v>0</v>
          </cell>
          <cell r="I123">
            <v>20771</v>
          </cell>
          <cell r="J123">
            <v>0</v>
          </cell>
        </row>
        <row r="137">
          <cell r="E137">
            <v>15000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9529000</v>
          </cell>
          <cell r="G187">
            <v>2510492</v>
          </cell>
          <cell r="H187">
            <v>0</v>
          </cell>
          <cell r="I187">
            <v>138324</v>
          </cell>
          <cell r="J187">
            <v>661066</v>
          </cell>
        </row>
        <row r="190">
          <cell r="E190">
            <v>958500</v>
          </cell>
          <cell r="G190">
            <v>314832</v>
          </cell>
          <cell r="H190">
            <v>0</v>
          </cell>
          <cell r="I190">
            <v>1500</v>
          </cell>
          <cell r="J190">
            <v>13289</v>
          </cell>
        </row>
        <row r="196">
          <cell r="E196">
            <v>1749570</v>
          </cell>
          <cell r="G196">
            <v>0</v>
          </cell>
          <cell r="H196">
            <v>0</v>
          </cell>
          <cell r="I196">
            <v>0</v>
          </cell>
          <cell r="J196">
            <v>620264</v>
          </cell>
        </row>
        <row r="204">
          <cell r="E204">
            <v>0</v>
          </cell>
          <cell r="G204">
            <v>0</v>
          </cell>
          <cell r="H204">
            <v>0</v>
          </cell>
          <cell r="I204">
            <v>0</v>
          </cell>
          <cell r="J204">
            <v>0</v>
          </cell>
        </row>
        <row r="205">
          <cell r="E205">
            <v>2083900</v>
          </cell>
          <cell r="G205">
            <v>572071</v>
          </cell>
          <cell r="H205">
            <v>0</v>
          </cell>
          <cell r="I205">
            <v>46525</v>
          </cell>
          <cell r="J205">
            <v>-763</v>
          </cell>
        </row>
        <row r="223">
          <cell r="E223">
            <v>167600</v>
          </cell>
          <cell r="G223">
            <v>153009</v>
          </cell>
          <cell r="H223">
            <v>0</v>
          </cell>
          <cell r="I223">
            <v>696</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905639</v>
          </cell>
          <cell r="G259">
            <v>234580</v>
          </cell>
          <cell r="H259">
            <v>0</v>
          </cell>
          <cell r="I259">
            <v>21530</v>
          </cell>
          <cell r="J259">
            <v>0</v>
          </cell>
        </row>
        <row r="260">
          <cell r="E260">
            <v>0</v>
          </cell>
          <cell r="G260">
            <v>0</v>
          </cell>
          <cell r="H260">
            <v>0</v>
          </cell>
          <cell r="I260">
            <v>0</v>
          </cell>
          <cell r="J260">
            <v>0</v>
          </cell>
        </row>
        <row r="261">
          <cell r="E261">
            <v>39000</v>
          </cell>
          <cell r="G261">
            <v>6108</v>
          </cell>
          <cell r="H261">
            <v>0</v>
          </cell>
          <cell r="I261">
            <v>4130</v>
          </cell>
          <cell r="J261">
            <v>0</v>
          </cell>
        </row>
        <row r="268">
          <cell r="E268">
            <v>128125</v>
          </cell>
          <cell r="G268">
            <v>64063</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17700</v>
          </cell>
          <cell r="G274">
            <v>4536</v>
          </cell>
          <cell r="H274">
            <v>0</v>
          </cell>
          <cell r="I274">
            <v>1382</v>
          </cell>
          <cell r="J274">
            <v>0</v>
          </cell>
        </row>
        <row r="275">
          <cell r="E275">
            <v>0</v>
          </cell>
          <cell r="G275">
            <v>0</v>
          </cell>
          <cell r="H275">
            <v>0</v>
          </cell>
          <cell r="I275">
            <v>0</v>
          </cell>
          <cell r="J275">
            <v>0</v>
          </cell>
        </row>
        <row r="278">
          <cell r="E278">
            <v>200000</v>
          </cell>
          <cell r="G278">
            <v>0</v>
          </cell>
          <cell r="H278">
            <v>0</v>
          </cell>
          <cell r="I278">
            <v>0</v>
          </cell>
          <cell r="J278">
            <v>0</v>
          </cell>
        </row>
        <row r="279">
          <cell r="E279">
            <v>359000</v>
          </cell>
          <cell r="G279">
            <v>34324</v>
          </cell>
          <cell r="H279">
            <v>0</v>
          </cell>
          <cell r="I279">
            <v>0</v>
          </cell>
          <cell r="J279">
            <v>0</v>
          </cell>
        </row>
        <row r="287">
          <cell r="E287">
            <v>14000</v>
          </cell>
          <cell r="G287">
            <v>2716</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10759019</v>
          </cell>
          <cell r="G386">
            <v>2292358</v>
          </cell>
          <cell r="H386">
            <v>0</v>
          </cell>
          <cell r="I386">
            <v>0</v>
          </cell>
          <cell r="J386">
            <v>0</v>
          </cell>
        </row>
        <row r="391">
          <cell r="E391">
            <v>0</v>
          </cell>
          <cell r="G391">
            <v>0</v>
          </cell>
          <cell r="H391">
            <v>0</v>
          </cell>
          <cell r="I391">
            <v>0</v>
          </cell>
          <cell r="J391">
            <v>0</v>
          </cell>
        </row>
        <row r="394">
          <cell r="E394">
            <v>-226246</v>
          </cell>
          <cell r="G394">
            <v>-11276</v>
          </cell>
          <cell r="H394">
            <v>0</v>
          </cell>
          <cell r="I394">
            <v>0</v>
          </cell>
          <cell r="J394">
            <v>0</v>
          </cell>
        </row>
        <row r="399">
          <cell r="E399">
            <v>19000</v>
          </cell>
          <cell r="G399">
            <v>-2112</v>
          </cell>
          <cell r="H399">
            <v>-16765</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1337227</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-2181929</v>
          </cell>
          <cell r="G527">
            <v>36189</v>
          </cell>
          <cell r="H527">
            <v>-200387</v>
          </cell>
          <cell r="I527">
            <v>1036</v>
          </cell>
          <cell r="J527">
            <v>-44786</v>
          </cell>
        </row>
        <row r="534">
          <cell r="E534">
            <v>62405</v>
          </cell>
          <cell r="G534">
            <v>61405</v>
          </cell>
          <cell r="H534">
            <v>0</v>
          </cell>
          <cell r="I534">
            <v>0</v>
          </cell>
          <cell r="J534">
            <v>1415</v>
          </cell>
        </row>
        <row r="539">
          <cell r="E539">
            <v>0</v>
          </cell>
          <cell r="G539">
            <v>0</v>
          </cell>
          <cell r="H539">
            <v>0</v>
          </cell>
          <cell r="I539">
            <v>0</v>
          </cell>
          <cell r="J539">
            <v>0</v>
          </cell>
        </row>
        <row r="547">
          <cell r="E547">
            <v>6300</v>
          </cell>
          <cell r="G547">
            <v>-6642</v>
          </cell>
          <cell r="H547">
            <v>0</v>
          </cell>
          <cell r="I547">
            <v>5391</v>
          </cell>
          <cell r="J547">
            <v>0</v>
          </cell>
        </row>
        <row r="570">
          <cell r="H570">
            <v>0</v>
          </cell>
          <cell r="I570">
            <v>0</v>
          </cell>
          <cell r="J570">
            <v>0</v>
          </cell>
        </row>
        <row r="571">
          <cell r="E571">
            <v>3327413</v>
          </cell>
          <cell r="G571">
            <v>0</v>
          </cell>
          <cell r="H571">
            <v>3327413</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-7132</v>
          </cell>
          <cell r="H576">
            <v>0</v>
          </cell>
          <cell r="I576">
            <v>0</v>
          </cell>
          <cell r="J576">
            <v>0</v>
          </cell>
        </row>
        <row r="577">
          <cell r="E577">
            <v>-1298866</v>
          </cell>
          <cell r="G577">
            <v>0</v>
          </cell>
          <cell r="H577">
            <v>-3088363</v>
          </cell>
          <cell r="I577">
            <v>0</v>
          </cell>
          <cell r="J577">
            <v>0</v>
          </cell>
        </row>
        <row r="578">
          <cell r="H578">
            <v>0</v>
          </cell>
          <cell r="I578">
            <v>0</v>
          </cell>
          <cell r="J578">
            <v>0</v>
          </cell>
        </row>
        <row r="579">
          <cell r="G579">
            <v>0</v>
          </cell>
          <cell r="I579">
            <v>0</v>
          </cell>
          <cell r="J579">
            <v>0</v>
          </cell>
        </row>
        <row r="580">
          <cell r="G580">
            <v>0</v>
          </cell>
          <cell r="H580">
            <v>0</v>
          </cell>
          <cell r="I580">
            <v>-93203</v>
          </cell>
          <cell r="J580">
            <v>0</v>
          </cell>
        </row>
        <row r="581">
          <cell r="G581">
            <v>0</v>
          </cell>
          <cell r="H581">
            <v>0</v>
          </cell>
          <cell r="J581">
            <v>0</v>
          </cell>
        </row>
        <row r="582">
          <cell r="G582">
            <v>-15574</v>
          </cell>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E590">
            <v>4703833</v>
          </cell>
          <cell r="G590">
            <v>4703833</v>
          </cell>
          <cell r="H590">
            <v>0</v>
          </cell>
          <cell r="I590">
            <v>0</v>
          </cell>
          <cell r="J590">
            <v>0</v>
          </cell>
        </row>
        <row r="591">
          <cell r="H591">
            <v>0</v>
          </cell>
          <cell r="I591">
            <v>0</v>
          </cell>
          <cell r="J591">
            <v>0</v>
          </cell>
        </row>
        <row r="592">
          <cell r="E592">
            <v>-1049991</v>
          </cell>
          <cell r="G592">
            <v>-3999682</v>
          </cell>
          <cell r="H592">
            <v>0</v>
          </cell>
          <cell r="I592">
            <v>0</v>
          </cell>
          <cell r="J592">
            <v>0</v>
          </cell>
        </row>
        <row r="593">
          <cell r="H593">
            <v>0</v>
          </cell>
          <cell r="I593">
            <v>0</v>
          </cell>
          <cell r="J593">
            <v>0</v>
          </cell>
        </row>
        <row r="594">
          <cell r="E594">
            <v>0</v>
          </cell>
          <cell r="G594">
            <v>272595</v>
          </cell>
          <cell r="H594">
            <v>-21898</v>
          </cell>
          <cell r="I594">
            <v>-250697</v>
          </cell>
          <cell r="J594">
            <v>0</v>
          </cell>
        </row>
        <row r="597">
          <cell r="E597">
            <v>0</v>
          </cell>
          <cell r="G597">
            <v>21898</v>
          </cell>
          <cell r="H597">
            <v>-21898</v>
          </cell>
          <cell r="J597">
            <v>0</v>
          </cell>
        </row>
        <row r="603">
          <cell r="G603" t="str">
            <v>Иванка Налджиян</v>
          </cell>
        </row>
        <row r="606">
          <cell r="D606" t="str">
            <v>Александра Кърпачева</v>
          </cell>
          <cell r="G606" t="str">
            <v>доц. д-р. БОРЯНА ИВАНОВА</v>
          </cell>
        </row>
        <row r="608">
          <cell r="E608" t="str">
            <v>032/654331</v>
          </cell>
          <cell r="H608"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45412</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7283</v>
          </cell>
          <cell r="H547">
            <v>0</v>
          </cell>
          <cell r="I547">
            <v>3000</v>
          </cell>
          <cell r="J547">
            <v>0</v>
          </cell>
        </row>
        <row r="570">
          <cell r="G570">
            <v>45261</v>
          </cell>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-52544</v>
          </cell>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I580">
            <v>-3000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АЛЕКСАНДРА КЪРПАЧЕВА</v>
          </cell>
          <cell r="G606" t="str">
            <v>доц. д-р. БОРЯНА ИВАНОВА</v>
          </cell>
        </row>
        <row r="608">
          <cell r="B608">
            <v>45417</v>
          </cell>
          <cell r="E608" t="str">
            <v>032/654331</v>
          </cell>
          <cell r="H608"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45412</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-859</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552054</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48330</v>
          </cell>
        </row>
        <row r="190">
          <cell r="E190">
            <v>0</v>
          </cell>
          <cell r="G190">
            <v>0</v>
          </cell>
          <cell r="H190">
            <v>0</v>
          </cell>
          <cell r="I190">
            <v>0</v>
          </cell>
          <cell r="J190">
            <v>261660</v>
          </cell>
        </row>
        <row r="196">
          <cell r="E196">
            <v>0</v>
          </cell>
          <cell r="G196">
            <v>0</v>
          </cell>
          <cell r="H196">
            <v>0</v>
          </cell>
          <cell r="I196">
            <v>0</v>
          </cell>
          <cell r="J196">
            <v>11903</v>
          </cell>
        </row>
        <row r="204">
          <cell r="E204">
            <v>0</v>
          </cell>
          <cell r="G204">
            <v>0</v>
          </cell>
          <cell r="H204">
            <v>0</v>
          </cell>
          <cell r="I204">
            <v>0</v>
          </cell>
          <cell r="J204">
            <v>0</v>
          </cell>
        </row>
        <row r="205">
          <cell r="E205">
            <v>0</v>
          </cell>
          <cell r="G205">
            <v>0</v>
          </cell>
          <cell r="H205">
            <v>0</v>
          </cell>
          <cell r="I205">
            <v>0</v>
          </cell>
          <cell r="J205">
            <v>100305</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38021</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34560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32283</v>
          </cell>
        </row>
        <row r="402">
          <cell r="E402">
            <v>0</v>
          </cell>
          <cell r="G402">
            <v>0</v>
          </cell>
          <cell r="H402">
            <v>0</v>
          </cell>
          <cell r="I402">
            <v>0</v>
          </cell>
          <cell r="J402">
            <v>-301760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213875</v>
          </cell>
        </row>
        <row r="534">
          <cell r="E534">
            <v>0</v>
          </cell>
          <cell r="G534">
            <v>0</v>
          </cell>
          <cell r="H534">
            <v>0</v>
          </cell>
          <cell r="I534">
            <v>0</v>
          </cell>
          <cell r="J534">
            <v>-814</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АЛЕКСАНДРА КЪРПАЧЕВА</v>
          </cell>
          <cell r="G606" t="str">
            <v>доц. д-р. БОРЯНА ИВАНОВА</v>
          </cell>
        </row>
        <row r="608">
          <cell r="B608">
            <v>45417</v>
          </cell>
          <cell r="E608" t="str">
            <v>032/654331</v>
          </cell>
          <cell r="H608"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45412</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-14161</v>
          </cell>
        </row>
        <row r="402">
          <cell r="E402">
            <v>0</v>
          </cell>
          <cell r="G402">
            <v>0</v>
          </cell>
          <cell r="H402">
            <v>0</v>
          </cell>
          <cell r="I402">
            <v>0</v>
          </cell>
          <cell r="J402">
            <v>22605</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-7843</v>
          </cell>
        </row>
        <row r="534">
          <cell r="E534">
            <v>0</v>
          </cell>
          <cell r="G534">
            <v>0</v>
          </cell>
          <cell r="H534">
            <v>0</v>
          </cell>
          <cell r="I534">
            <v>0</v>
          </cell>
          <cell r="J534">
            <v>-601</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АЛЕКСАНДРА КЪРПАЧЕВА</v>
          </cell>
          <cell r="G606" t="str">
            <v>доц. д-р. БОРЯНА ИВАНОВА</v>
          </cell>
        </row>
        <row r="608">
          <cell r="B608">
            <v>45417</v>
          </cell>
          <cell r="E608" t="str">
            <v>032/654331</v>
          </cell>
          <cell r="H608"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45412</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12585</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755</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14501</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755</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1916</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АЛЕКСАНДРА КЪРПАЧЕВА</v>
          </cell>
          <cell r="G606" t="str">
            <v>доц. д-р. БОРЯНА ИВАНОВА</v>
          </cell>
        </row>
        <row r="608">
          <cell r="B608">
            <v>45417</v>
          </cell>
          <cell r="E608" t="str">
            <v>032/654331</v>
          </cell>
          <cell r="H608"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80" zoomScaleNormal="80" workbookViewId="0">
      <selection activeCell="I111" sqref="I111"/>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ПЛОВДИВ</v>
      </c>
      <c r="C11" s="11"/>
      <c r="D11" s="11"/>
      <c r="E11" s="12" t="s">
        <v>0</v>
      </c>
      <c r="F11" s="34">
        <f>[2]OTCHET!F9</f>
        <v>45412</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2031096</v>
      </c>
      <c r="F22" s="87">
        <f t="shared" si="0"/>
        <v>1124329</v>
      </c>
      <c r="G22" s="88">
        <f t="shared" si="0"/>
        <v>572769</v>
      </c>
      <c r="H22" s="89">
        <f t="shared" si="0"/>
        <v>0</v>
      </c>
      <c r="I22" s="89">
        <f t="shared" si="0"/>
        <v>551560</v>
      </c>
      <c r="J22" s="90">
        <f t="shared" si="0"/>
        <v>0</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2016096</v>
      </c>
      <c r="F25" s="102">
        <f>+F26+F30+F31+F32+F33</f>
        <v>1124329</v>
      </c>
      <c r="G25" s="103">
        <f t="shared" ref="G25" si="2">+G26+G30+G31+G32+G33</f>
        <v>572769</v>
      </c>
      <c r="H25" s="104">
        <f>+H26+H30+H31+H32+H33</f>
        <v>0</v>
      </c>
      <c r="I25" s="104">
        <f>+I26+I30+I31+I32+I33</f>
        <v>551560</v>
      </c>
      <c r="J25" s="105">
        <f>+J26+J30+J31+J32+J33</f>
        <v>0</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1772200</v>
      </c>
      <c r="F26" s="107">
        <f t="shared" si="1"/>
        <v>1076844</v>
      </c>
      <c r="G26" s="108">
        <f>[2]OTCHET!G74</f>
        <v>552112</v>
      </c>
      <c r="H26" s="109">
        <f>[2]OTCHET!H74</f>
        <v>0</v>
      </c>
      <c r="I26" s="109">
        <f>[2]OTCHET!I74</f>
        <v>527310</v>
      </c>
      <c r="J26" s="110">
        <f>[2]OTCHET!J74</f>
        <v>-2578</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1668200</v>
      </c>
      <c r="F28" s="119">
        <f t="shared" si="1"/>
        <v>1022122</v>
      </c>
      <c r="G28" s="120">
        <f>[2]OTCHET!G77</f>
        <v>504041</v>
      </c>
      <c r="H28" s="121">
        <f>[2]OTCHET!H77</f>
        <v>0</v>
      </c>
      <c r="I28" s="121">
        <f>[2]OTCHET!I77</f>
        <v>518081</v>
      </c>
      <c r="J28" s="122">
        <f>[2]OTCHET!J77</f>
        <v>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104000</v>
      </c>
      <c r="F29" s="125">
        <f t="shared" si="1"/>
        <v>54722</v>
      </c>
      <c r="G29" s="126">
        <f>+[2]OTCHET!G78+[2]OTCHET!G79</f>
        <v>48071</v>
      </c>
      <c r="H29" s="127">
        <f>+[2]OTCHET!H78+[2]OTCHET!H79</f>
        <v>0</v>
      </c>
      <c r="I29" s="127">
        <f>+[2]OTCHET!I78+[2]OTCHET!I79</f>
        <v>9229</v>
      </c>
      <c r="J29" s="128">
        <f>+[2]OTCHET!J78+[2]OTCHET!J79</f>
        <v>-2578</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15000</v>
      </c>
      <c r="F31" s="135">
        <f t="shared" si="1"/>
        <v>14101</v>
      </c>
      <c r="G31" s="136">
        <f>[2]OTCHET!G106</f>
        <v>8884</v>
      </c>
      <c r="H31" s="137">
        <f>[2]OTCHET!H106</f>
        <v>0</v>
      </c>
      <c r="I31" s="137">
        <f>[2]OTCHET!I106</f>
        <v>2639</v>
      </c>
      <c r="J31" s="138">
        <f>[2]OTCHET!J106</f>
        <v>2578</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-55104</v>
      </c>
      <c r="F32" s="135">
        <f t="shared" si="1"/>
        <v>-8525</v>
      </c>
      <c r="G32" s="136">
        <f>[2]OTCHET!G110+[2]OTCHET!G119+[2]OTCHET!G135+[2]OTCHET!G136</f>
        <v>-9365</v>
      </c>
      <c r="H32" s="137">
        <f>[2]OTCHET!H110+[2]OTCHET!H119+[2]OTCHET!H135+[2]OTCHET!H136</f>
        <v>0</v>
      </c>
      <c r="I32" s="137">
        <f>[2]OTCHET!I110+[2]OTCHET!I119+[2]OTCHET!I135+[2]OTCHET!I136</f>
        <v>840</v>
      </c>
      <c r="J32" s="138">
        <f>[2]OTCHET!J110+[2]OTCHET!J119+[2]OTCHET!J135+[2]OTCHET!J136</f>
        <v>0</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284000</v>
      </c>
      <c r="F33" s="97">
        <f t="shared" si="1"/>
        <v>41909</v>
      </c>
      <c r="G33" s="98">
        <f>[2]OTCHET!G123</f>
        <v>21138</v>
      </c>
      <c r="H33" s="99">
        <f>[2]OTCHET!H123</f>
        <v>0</v>
      </c>
      <c r="I33" s="99">
        <f>[2]OTCHET!I123</f>
        <v>20771</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15000</v>
      </c>
      <c r="F36" s="153">
        <f t="shared" si="1"/>
        <v>0</v>
      </c>
      <c r="G36" s="154">
        <f>+[2]OTCHET!G137</f>
        <v>0</v>
      </c>
      <c r="H36" s="155">
        <f>+[2]OTCHET!H137</f>
        <v>0</v>
      </c>
      <c r="I36" s="155">
        <f>+[2]OTCHET!I137</f>
        <v>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16152034</v>
      </c>
      <c r="F38" s="165">
        <f t="shared" si="4"/>
        <v>5404674</v>
      </c>
      <c r="G38" s="166">
        <f t="shared" si="4"/>
        <v>3896731</v>
      </c>
      <c r="H38" s="167">
        <f t="shared" si="4"/>
        <v>0</v>
      </c>
      <c r="I38" s="167">
        <f t="shared" si="4"/>
        <v>214087</v>
      </c>
      <c r="J38" s="168">
        <f t="shared" si="4"/>
        <v>1293856</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12237070</v>
      </c>
      <c r="F39" s="171">
        <f t="shared" si="5"/>
        <v>4259767</v>
      </c>
      <c r="G39" s="172">
        <f t="shared" si="5"/>
        <v>2825324</v>
      </c>
      <c r="H39" s="173">
        <f t="shared" si="5"/>
        <v>0</v>
      </c>
      <c r="I39" s="173">
        <f t="shared" si="5"/>
        <v>139824</v>
      </c>
      <c r="J39" s="174">
        <f t="shared" si="5"/>
        <v>1294619</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9529000</v>
      </c>
      <c r="F40" s="48">
        <f t="shared" si="1"/>
        <v>3309882</v>
      </c>
      <c r="G40" s="45">
        <f>[2]OTCHET!G187</f>
        <v>2510492</v>
      </c>
      <c r="H40" s="39">
        <f>[2]OTCHET!H187</f>
        <v>0</v>
      </c>
      <c r="I40" s="39">
        <f>[2]OTCHET!I187</f>
        <v>138324</v>
      </c>
      <c r="J40" s="40">
        <f>[2]OTCHET!J187</f>
        <v>661066</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958500</v>
      </c>
      <c r="F41" s="49">
        <f t="shared" si="1"/>
        <v>329621</v>
      </c>
      <c r="G41" s="46">
        <f>[2]OTCHET!G190</f>
        <v>314832</v>
      </c>
      <c r="H41" s="41">
        <f>[2]OTCHET!H190</f>
        <v>0</v>
      </c>
      <c r="I41" s="41">
        <f>[2]OTCHET!I190</f>
        <v>1500</v>
      </c>
      <c r="J41" s="42">
        <f>[2]OTCHET!J190</f>
        <v>13289</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1749570</v>
      </c>
      <c r="F42" s="50">
        <f t="shared" si="1"/>
        <v>620264</v>
      </c>
      <c r="G42" s="47">
        <f>+[2]OTCHET!G196+[2]OTCHET!G204</f>
        <v>0</v>
      </c>
      <c r="H42" s="43">
        <f>+[2]OTCHET!H196+[2]OTCHET!H204</f>
        <v>0</v>
      </c>
      <c r="I42" s="43">
        <f>+[2]OTCHET!I196+[2]OTCHET!I204</f>
        <v>0</v>
      </c>
      <c r="J42" s="44">
        <f>+[2]OTCHET!J196+[2]OTCHET!J204</f>
        <v>620264</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+[2]OTCHET!E205+[2]OTCHET!E223+[2]OTCHET!E274</f>
        <v>2269200</v>
      </c>
      <c r="F43" s="186">
        <f t="shared" si="1"/>
        <v>777456</v>
      </c>
      <c r="G43" s="187">
        <f>+[2]OTCHET!G205+[2]OTCHET!G223+[2]OTCHET!G274</f>
        <v>729616</v>
      </c>
      <c r="H43" s="188">
        <f>+[2]OTCHET!H205+[2]OTCHET!H223+[2]OTCHET!H274</f>
        <v>0</v>
      </c>
      <c r="I43" s="188">
        <f>+[2]OTCHET!I205+[2]OTCHET!I223+[2]OTCHET!I274</f>
        <v>48603</v>
      </c>
      <c r="J43" s="189">
        <f>+[2]OTCHET!J205+[2]OTCHET!J223+[2]OTCHET!J274</f>
        <v>-763</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+[2]OTCHET!E227+[2]OTCHET!E233+[2]OTCHET!E236+[2]OTCHET!E237+[2]OTCHET!E238+[2]OTCHET!E239+[2]OTCHET!E243</f>
        <v>0</v>
      </c>
      <c r="F44" s="97">
        <f t="shared" si="1"/>
        <v>0</v>
      </c>
      <c r="G44" s="98">
        <f>+[2]OTCHET!G227+[2]OTCHET!G233+[2]OTCHET!G236+[2]OTCHET!G237+[2]OTCHET!G238+[2]OTCHET!G239+[2]OTCHET!G243</f>
        <v>0</v>
      </c>
      <c r="H44" s="99">
        <f>+[2]OTCHET!H227+[2]OTCHET!H233+[2]OTCHET!H236+[2]OTCHET!H237+[2]OTCHET!H238+[2]OTCHET!H239+[2]OTCHET!H243</f>
        <v>0</v>
      </c>
      <c r="I44" s="99">
        <f>+[2]OTCHET!I227+[2]OTCHET!I233+[2]OTCHET!I236+[2]OTCHET!I237+[2]OTCHET!I238+[2]OTCHET!I239+[2]OTCHET!I243</f>
        <v>0</v>
      </c>
      <c r="J44" s="100">
        <f>+[2]OTCHET!J227+[2]OTCHET!J233+[2]OTCHET!J236+[2]OTCHET!J237+[2]OTCHET!J238+[2]OTCHET!J239+[2]OTCHET!J243</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+[2]OTCHET!E236+[2]OTCHET!E237+[2]OTCHET!E238+[2]OTCHET!E239+[2]OTCHET!E246+[2]OTCHET!E247+[2]OTCHET!E251</f>
        <v>0</v>
      </c>
      <c r="F45" s="192">
        <f t="shared" si="1"/>
        <v>0</v>
      </c>
      <c r="G45" s="193">
        <f>+[2]OTCHET!G236+[2]OTCHET!G237+[2]OTCHET!G238+[2]OTCHET!G239+[2]OTCHET!G246+[2]OTCHET!G247+[2]OTCHET!G251</f>
        <v>0</v>
      </c>
      <c r="H45" s="194">
        <f>+[2]OTCHET!H236+[2]OTCHET!H237+[2]OTCHET!H238+[2]OTCHET!H239+[2]OTCHET!H246+[2]OTCHET!H247+[2]OTCHET!H251</f>
        <v>0</v>
      </c>
      <c r="I45" s="19">
        <f>+[2]OTCHET!I236+[2]OTCHET!I237+[2]OTCHET!I238+[2]OTCHET!I239+[2]OTCHET!I246+[2]OTCHET!I247+[2]OTCHET!I251</f>
        <v>0</v>
      </c>
      <c r="J45" s="195">
        <f>+[2]OTCHET!J236+[2]OTCHET!J237+[2]OTCHET!J238+[2]OTCHET!J239+[2]OTCHET!J246+[2]OTCHET!J247+[2]OTCHET!J251</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+[2]OTCHET!E258+[2]OTCHET!E259+[2]OTCHET!E260+[2]OTCHET!E261</f>
        <v>944639</v>
      </c>
      <c r="F46" s="186">
        <f t="shared" si="1"/>
        <v>266348</v>
      </c>
      <c r="G46" s="187">
        <f>+[2]OTCHET!G258+[2]OTCHET!G259+[2]OTCHET!G260+[2]OTCHET!G261</f>
        <v>240688</v>
      </c>
      <c r="H46" s="188">
        <f>+[2]OTCHET!H258+[2]OTCHET!H259+[2]OTCHET!H260+[2]OTCHET!H261</f>
        <v>0</v>
      </c>
      <c r="I46" s="188">
        <f>+[2]OTCHET!I258+[2]OTCHET!I259+[2]OTCHET!I260+[2]OTCHET!I261</f>
        <v>25660</v>
      </c>
      <c r="J46" s="189">
        <f>+[2]OTCHET!J258+[2]OTCHET!J259+[2]OTCHET!J260+[2]OTCHET!J261</f>
        <v>0</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+[2]OTCHET!E259</f>
        <v>905639</v>
      </c>
      <c r="F47" s="192">
        <f t="shared" si="1"/>
        <v>256110</v>
      </c>
      <c r="G47" s="193">
        <f>+[2]OTCHET!G259</f>
        <v>234580</v>
      </c>
      <c r="H47" s="194">
        <f>+[2]OTCHET!H259</f>
        <v>0</v>
      </c>
      <c r="I47" s="19">
        <f>+[2]OTCHET!I259</f>
        <v>21530</v>
      </c>
      <c r="J47" s="195">
        <f>+[2]OTCHET!J259</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+[2]OTCHET!E268+[2]OTCHET!E272+[2]OTCHET!E273</f>
        <v>128125</v>
      </c>
      <c r="F48" s="135">
        <f t="shared" si="1"/>
        <v>64063</v>
      </c>
      <c r="G48" s="131">
        <f>+[2]OTCHET!G268+[2]OTCHET!G272+[2]OTCHET!G273</f>
        <v>64063</v>
      </c>
      <c r="H48" s="132">
        <f>+[2]OTCHET!H268+[2]OTCHET!H272+[2]OTCHET!H273</f>
        <v>0</v>
      </c>
      <c r="I48" s="132">
        <f>+[2]OTCHET!I268+[2]OTCHET!I272+[2]OTCHET!I273</f>
        <v>0</v>
      </c>
      <c r="J48" s="133">
        <f>+[2]OTCHET!J268+[2]OTCHET!J272+[2]OTCHET!J273</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[2]OTCHET!E278+[2]OTCHET!E279+[2]OTCHET!E287+[2]OTCHET!E290</f>
        <v>573000</v>
      </c>
      <c r="F49" s="135">
        <f t="shared" si="1"/>
        <v>37040</v>
      </c>
      <c r="G49" s="136">
        <f>[2]OTCHET!G278+[2]OTCHET!G279+[2]OTCHET!G287+[2]OTCHET!G290</f>
        <v>37040</v>
      </c>
      <c r="H49" s="137">
        <f>[2]OTCHET!H278+[2]OTCHET!H279+[2]OTCHET!H287+[2]OTCHET!H290</f>
        <v>0</v>
      </c>
      <c r="I49" s="137">
        <f>[2]OTCHET!I278+[2]OTCHET!I279+[2]OTCHET!I287+[2]OTCHET!I290</f>
        <v>0</v>
      </c>
      <c r="J49" s="138">
        <f>[2]OTCHET!J278+[2]OTCHET!J279+[2]OTCHET!J287+[2]OTCHET!J290</f>
        <v>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+[2]OTCHET!E291</f>
        <v>0</v>
      </c>
      <c r="F50" s="135">
        <f t="shared" si="1"/>
        <v>0</v>
      </c>
      <c r="G50" s="136">
        <f>+[2]OTCHET!G291</f>
        <v>0</v>
      </c>
      <c r="H50" s="137">
        <f>+[2]OTCHET!H291</f>
        <v>0</v>
      </c>
      <c r="I50" s="137">
        <f>+[2]OTCHET!I291</f>
        <v>0</v>
      </c>
      <c r="J50" s="138">
        <f>+[2]OTCHET!J291</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+[2]OTCHET!E275</f>
        <v>0</v>
      </c>
      <c r="F51" s="97">
        <f>+G51+H51+I51+J51</f>
        <v>0</v>
      </c>
      <c r="G51" s="98">
        <f>+[2]OTCHET!G275</f>
        <v>0</v>
      </c>
      <c r="H51" s="99">
        <f>+[2]OTCHET!H275</f>
        <v>0</v>
      </c>
      <c r="I51" s="99">
        <f>+[2]OTCHET!I275</f>
        <v>0</v>
      </c>
      <c r="J51" s="100">
        <f>+[2]OTCHET!J275</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+[2]OTCHET!E296</f>
        <v>0</v>
      </c>
      <c r="F52" s="97">
        <f t="shared" si="1"/>
        <v>0</v>
      </c>
      <c r="G52" s="98">
        <f>+[2]OTCHET!G296</f>
        <v>0</v>
      </c>
      <c r="H52" s="99">
        <f>+[2]OTCHET!H296</f>
        <v>0</v>
      </c>
      <c r="I52" s="99">
        <f>+[2]OTCHET!I296</f>
        <v>0</v>
      </c>
      <c r="J52" s="100">
        <f>+[2]OTCHET!J296</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[2]OTCHET!E297</f>
        <v>0</v>
      </c>
      <c r="F53" s="201">
        <f t="shared" si="1"/>
        <v>0</v>
      </c>
      <c r="G53" s="202">
        <f>[2]OTCHET!G297</f>
        <v>0</v>
      </c>
      <c r="H53" s="203">
        <f>[2]OTCHET!H297</f>
        <v>0</v>
      </c>
      <c r="I53" s="203">
        <f>[2]OTCHET!I297</f>
        <v>0</v>
      </c>
      <c r="J53" s="204">
        <f>[2]OTCHET!J297</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[2]OTCHET!E299</f>
        <v>0</v>
      </c>
      <c r="F54" s="208">
        <f t="shared" si="1"/>
        <v>0</v>
      </c>
      <c r="G54" s="209">
        <f>[2]OTCHET!G299</f>
        <v>0</v>
      </c>
      <c r="H54" s="210">
        <f>[2]OTCHET!H299</f>
        <v>0</v>
      </c>
      <c r="I54" s="210">
        <f>[2]OTCHET!I299</f>
        <v>0</v>
      </c>
      <c r="J54" s="211">
        <f>[2]OTCHET!J299</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+[2]OTCHET!E300</f>
        <v>0</v>
      </c>
      <c r="F55" s="213">
        <f t="shared" si="1"/>
        <v>0</v>
      </c>
      <c r="G55" s="214">
        <f>+[2]OTCHET!G300</f>
        <v>0</v>
      </c>
      <c r="H55" s="215">
        <f>+[2]OTCHET!H300</f>
        <v>0</v>
      </c>
      <c r="I55" s="215">
        <f>+[2]OTCHET!I300</f>
        <v>0</v>
      </c>
      <c r="J55" s="216">
        <f>+[2]OTCHET!J300</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10551773</v>
      </c>
      <c r="F56" s="219">
        <f t="shared" si="6"/>
        <v>3599432</v>
      </c>
      <c r="G56" s="220">
        <f t="shared" si="6"/>
        <v>2278970</v>
      </c>
      <c r="H56" s="221">
        <f t="shared" si="6"/>
        <v>-16765</v>
      </c>
      <c r="I56" s="21">
        <f t="shared" si="6"/>
        <v>0</v>
      </c>
      <c r="J56" s="222">
        <f t="shared" si="6"/>
        <v>1337227</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+[2]OTCHET!E364+[2]OTCHET!E378+[2]OTCHET!E391</f>
        <v>0</v>
      </c>
      <c r="F57" s="223">
        <f t="shared" si="1"/>
        <v>0</v>
      </c>
      <c r="G57" s="224">
        <f>+[2]OTCHET!G364+[2]OTCHET!G378+[2]OTCHET!G391</f>
        <v>0</v>
      </c>
      <c r="H57" s="225">
        <f>+[2]OTCHET!H364+[2]OTCHET!H378+[2]OTCHET!H391</f>
        <v>0</v>
      </c>
      <c r="I57" s="225">
        <f>+[2]OTCHET!I364+[2]OTCHET!I378+[2]OTCHET!I391</f>
        <v>0</v>
      </c>
      <c r="J57" s="226">
        <f>+[2]OTCHET!J364+[2]OTCHET!J378+[2]OTCHET!J391</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+[2]OTCHET!E386+[2]OTCHET!E394+[2]OTCHET!E399+[2]OTCHET!E402+[2]OTCHET!E405+[2]OTCHET!E408+[2]OTCHET!E409+[2]OTCHET!E412+[2]OTCHET!E425+[2]OTCHET!E426+[2]OTCHET!E427+[2]OTCHET!E428+[2]OTCHET!E429</f>
        <v>10551773</v>
      </c>
      <c r="F58" s="227">
        <f t="shared" si="1"/>
        <v>2262205</v>
      </c>
      <c r="G58" s="228">
        <f>+[2]OTCHET!G386+[2]OTCHET!G394+[2]OTCHET!G399+[2]OTCHET!G402+[2]OTCHET!G405+[2]OTCHET!G408+[2]OTCHET!G409+[2]OTCHET!G412+[2]OTCHET!G425+[2]OTCHET!G426+[2]OTCHET!G427+[2]OTCHET!G428+[2]OTCHET!G429</f>
        <v>2278970</v>
      </c>
      <c r="H58" s="229">
        <f>+[2]OTCHET!H386+[2]OTCHET!H394+[2]OTCHET!H399+[2]OTCHET!H402+[2]OTCHET!H405+[2]OTCHET!H408+[2]OTCHET!H409+[2]OTCHET!H412+[2]OTCHET!H425+[2]OTCHET!H426+[2]OTCHET!H427+[2]OTCHET!H428+[2]OTCHET!H429</f>
        <v>-16765</v>
      </c>
      <c r="I58" s="229">
        <f>+[2]OTCHET!I386+[2]OTCHET!I394+[2]OTCHET!I399+[2]OTCHET!I402+[2]OTCHET!I405+[2]OTCHET!I408+[2]OTCHET!I409+[2]OTCHET!I412+[2]OTCHET!I425+[2]OTCHET!I426+[2]OTCHET!I427+[2]OTCHET!I428+[2]OTCHET!I429</f>
        <v>0</v>
      </c>
      <c r="J58" s="230">
        <f>+[2]OTCHET!J386+[2]OTCHET!J394+[2]OTCHET!J399+[2]OTCHET!J402+[2]OTCHET!J405+[2]OTCHET!J408+[2]OTCHET!J409+[2]OTCHET!J412+[2]OTCHET!J425+[2]OTCHET!J426+[2]OTCHET!J427+[2]OTCHET!J428+[2]OTCHET!J429</f>
        <v>0</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+[2]OTCHET!E425+[2]OTCHET!E426+[2]OTCHET!E427+[2]OTCHET!E428+[2]OTCHET!E429</f>
        <v>0</v>
      </c>
      <c r="F59" s="231">
        <f t="shared" si="1"/>
        <v>0</v>
      </c>
      <c r="G59" s="232">
        <f>+[2]OTCHET!G425+[2]OTCHET!G426+[2]OTCHET!G427+[2]OTCHET!G428+[2]OTCHET!G429</f>
        <v>0</v>
      </c>
      <c r="H59" s="233">
        <f>+[2]OTCHET!H425+[2]OTCHET!H426+[2]OTCHET!H427+[2]OTCHET!H428+[2]OTCHET!H429</f>
        <v>0</v>
      </c>
      <c r="I59" s="233">
        <f>+[2]OTCHET!I425+[2]OTCHET!I426+[2]OTCHET!I427+[2]OTCHET!I428+[2]OTCHET!I429</f>
        <v>0</v>
      </c>
      <c r="J59" s="234">
        <f>+[2]OTCHET!J425+[2]OTCHET!J426+[2]OTCHET!J427+[2]OTCHET!J428+[2]OTCHET!J429</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[2]OTCHET!E408</f>
        <v>0</v>
      </c>
      <c r="F60" s="237">
        <f t="shared" si="1"/>
        <v>0</v>
      </c>
      <c r="G60" s="238">
        <f>[2]OTCHET!G408</f>
        <v>0</v>
      </c>
      <c r="H60" s="239">
        <f>[2]OTCHET!H408</f>
        <v>0</v>
      </c>
      <c r="I60" s="239">
        <f>[2]OTCHET!I408</f>
        <v>0</v>
      </c>
      <c r="J60" s="240">
        <f>[2]OTCHET!J408</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[2]OTCHET!E415</f>
        <v>0</v>
      </c>
      <c r="F62" s="158">
        <f t="shared" si="1"/>
        <v>1337227</v>
      </c>
      <c r="G62" s="159">
        <f>[2]OTCHET!G415</f>
        <v>0</v>
      </c>
      <c r="H62" s="160">
        <f>[2]OTCHET!H415</f>
        <v>0</v>
      </c>
      <c r="I62" s="160">
        <f>[2]OTCHET!I415</f>
        <v>0</v>
      </c>
      <c r="J62" s="161">
        <f>[2]OTCHET!J415</f>
        <v>1337227</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+[2]OTCHET!E252</f>
        <v>0</v>
      </c>
      <c r="F63" s="246">
        <f t="shared" si="1"/>
        <v>0</v>
      </c>
      <c r="G63" s="247">
        <f>+[2]OTCHET!G252</f>
        <v>0</v>
      </c>
      <c r="H63" s="248">
        <f>+[2]OTCHET!H252</f>
        <v>0</v>
      </c>
      <c r="I63" s="248">
        <f>+[2]OTCHET!I252</f>
        <v>0</v>
      </c>
      <c r="J63" s="249">
        <f>+[2]OTCHET!J252</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-3569165</v>
      </c>
      <c r="F64" s="252">
        <f t="shared" si="7"/>
        <v>-680913</v>
      </c>
      <c r="G64" s="253">
        <f t="shared" si="7"/>
        <v>-1044992</v>
      </c>
      <c r="H64" s="254">
        <f t="shared" si="7"/>
        <v>-16765</v>
      </c>
      <c r="I64" s="254">
        <f t="shared" si="7"/>
        <v>337473</v>
      </c>
      <c r="J64" s="255">
        <f t="shared" si="7"/>
        <v>43371</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3569165</v>
      </c>
      <c r="F66" s="261">
        <f>SUM(+F68+F76+F77+F84+F85+F86+F89+F90+F91+F92+F93+F94+F95)</f>
        <v>680913</v>
      </c>
      <c r="G66" s="262">
        <f t="shared" ref="G66" si="9">SUM(+G68+G76+G77+G84+G85+G86+G89+G90+G91+G92+G93+G94+G95)</f>
        <v>1044992</v>
      </c>
      <c r="H66" s="263">
        <f>SUM(+H68+H76+H77+H84+H85+H86+H89+H90+H91+H92+H93+H94+H95)</f>
        <v>16765</v>
      </c>
      <c r="I66" s="263">
        <f>SUM(+I68+I76+I77+I84+I85+I86+I89+I90+I91+I92+I93+I94+I95)</f>
        <v>-337473</v>
      </c>
      <c r="J66" s="264">
        <f>SUM(+J68+J76+J77+J84+J85+J86+J89+J90+J91+J92+J93+J94+J95)</f>
        <v>-43371</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+[2]OTCHET!E485+[2]OTCHET!E486+[2]OTCHET!E489+[2]OTCHET!E490+[2]OTCHET!E493+[2]OTCHET!E494+[2]OTCHET!E498</f>
        <v>0</v>
      </c>
      <c r="F69" s="272">
        <f t="shared" si="1"/>
        <v>0</v>
      </c>
      <c r="G69" s="273">
        <f>+[2]OTCHET!G485+[2]OTCHET!G486+[2]OTCHET!G489+[2]OTCHET!G490+[2]OTCHET!G493+[2]OTCHET!G494+[2]OTCHET!G498</f>
        <v>0</v>
      </c>
      <c r="H69" s="274">
        <f>+[2]OTCHET!H485+[2]OTCHET!H486+[2]OTCHET!H489+[2]OTCHET!H490+[2]OTCHET!H493+[2]OTCHET!H494+[2]OTCHET!H498</f>
        <v>0</v>
      </c>
      <c r="I69" s="274">
        <f>+[2]OTCHET!I485+[2]OTCHET!I486+[2]OTCHET!I489+[2]OTCHET!I490+[2]OTCHET!I493+[2]OTCHET!I494+[2]OTCHET!I498</f>
        <v>0</v>
      </c>
      <c r="J69" s="275">
        <f>+[2]OTCHET!J485+[2]OTCHET!J486+[2]OTCHET!J489+[2]OTCHET!J490+[2]OTCHET!J493+[2]OTCHET!J494+[2]OTCHET!J498</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+[2]OTCHET!E487+[2]OTCHET!E488+[2]OTCHET!E491+[2]OTCHET!E492+[2]OTCHET!E495+[2]OTCHET!E496+[2]OTCHET!E497+[2]OTCHET!E499</f>
        <v>0</v>
      </c>
      <c r="F70" s="277">
        <f t="shared" si="1"/>
        <v>0</v>
      </c>
      <c r="G70" s="278">
        <f>+[2]OTCHET!G487+[2]OTCHET!G488+[2]OTCHET!G491+[2]OTCHET!G492+[2]OTCHET!G495+[2]OTCHET!G496+[2]OTCHET!G497+[2]OTCHET!G499</f>
        <v>0</v>
      </c>
      <c r="H70" s="279">
        <f>+[2]OTCHET!H487+[2]OTCHET!H488+[2]OTCHET!H491+[2]OTCHET!H492+[2]OTCHET!H495+[2]OTCHET!H496+[2]OTCHET!H497+[2]OTCHET!H499</f>
        <v>0</v>
      </c>
      <c r="I70" s="279">
        <f>+[2]OTCHET!I487+[2]OTCHET!I488+[2]OTCHET!I491+[2]OTCHET!I492+[2]OTCHET!I495+[2]OTCHET!I496+[2]OTCHET!I497+[2]OTCHET!I499</f>
        <v>0</v>
      </c>
      <c r="J70" s="280">
        <f>+[2]OTCHET!J487+[2]OTCHET!J488+[2]OTCHET!J491+[2]OTCHET!J492+[2]OTCHET!J495+[2]OTCHET!J496+[2]OTCHET!J497+[2]OTCHET!J499</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+[2]OTCHET!E500</f>
        <v>0</v>
      </c>
      <c r="F71" s="277">
        <f t="shared" si="1"/>
        <v>0</v>
      </c>
      <c r="G71" s="278">
        <f>+[2]OTCHET!G500</f>
        <v>0</v>
      </c>
      <c r="H71" s="279">
        <f>+[2]OTCHET!H500</f>
        <v>0</v>
      </c>
      <c r="I71" s="279">
        <f>+[2]OTCHET!I500</f>
        <v>0</v>
      </c>
      <c r="J71" s="280">
        <f>+[2]OTCHET!J500</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+[2]OTCHET!E505</f>
        <v>0</v>
      </c>
      <c r="F72" s="277">
        <f t="shared" si="1"/>
        <v>0</v>
      </c>
      <c r="G72" s="278">
        <f>+[2]OTCHET!G505</f>
        <v>0</v>
      </c>
      <c r="H72" s="279">
        <f>+[2]OTCHET!H505</f>
        <v>0</v>
      </c>
      <c r="I72" s="279">
        <f>+[2]OTCHET!I505</f>
        <v>0</v>
      </c>
      <c r="J72" s="280">
        <f>+[2]OTCHET!J505</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+[2]OTCHET!E545</f>
        <v>0</v>
      </c>
      <c r="F73" s="277">
        <f t="shared" si="1"/>
        <v>0</v>
      </c>
      <c r="G73" s="278">
        <f>+[2]OTCHET!G545</f>
        <v>0</v>
      </c>
      <c r="H73" s="279">
        <f>+[2]OTCHET!H545</f>
        <v>0</v>
      </c>
      <c r="I73" s="279">
        <f>+[2]OTCHET!I545</f>
        <v>0</v>
      </c>
      <c r="J73" s="280">
        <f>+[2]OTCHET!J545</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+[2]OTCHET!E584+[2]OTCHET!E585</f>
        <v>0</v>
      </c>
      <c r="F74" s="277">
        <f t="shared" si="1"/>
        <v>0</v>
      </c>
      <c r="G74" s="278">
        <f>+[2]OTCHET!G584+[2]OTCHET!G585</f>
        <v>0</v>
      </c>
      <c r="H74" s="279">
        <f>+[2]OTCHET!H584+[2]OTCHET!H585</f>
        <v>0</v>
      </c>
      <c r="I74" s="279">
        <f>+[2]OTCHET!I584+[2]OTCHET!I585</f>
        <v>0</v>
      </c>
      <c r="J74" s="280">
        <f>+[2]OTCHET!J584+[2]OTCHET!J585</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+[2]OTCHET!E586+[2]OTCHET!E587+[2]OTCHET!E588</f>
        <v>0</v>
      </c>
      <c r="F75" s="283">
        <f t="shared" si="1"/>
        <v>0</v>
      </c>
      <c r="G75" s="284">
        <f>+[2]OTCHET!G586+[2]OTCHET!G587+[2]OTCHET!G588</f>
        <v>0</v>
      </c>
      <c r="H75" s="285">
        <f>+[2]OTCHET!H586+[2]OTCHET!H587+[2]OTCHET!H588</f>
        <v>0</v>
      </c>
      <c r="I75" s="285">
        <f>+[2]OTCHET!I586+[2]OTCHET!I587+[2]OTCHET!I588</f>
        <v>0</v>
      </c>
      <c r="J75" s="286">
        <f>+[2]OTCHET!J586+[2]OTCHET!J587+[2]OTCHET!J588</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[2]OTCHET!E464</f>
        <v>0</v>
      </c>
      <c r="F76" s="223">
        <f t="shared" si="1"/>
        <v>0</v>
      </c>
      <c r="G76" s="224">
        <f>[2]OTCHET!G464</f>
        <v>0</v>
      </c>
      <c r="H76" s="225">
        <f>[2]OTCHET!H464</f>
        <v>0</v>
      </c>
      <c r="I76" s="225">
        <f>[2]OTCHET!I464</f>
        <v>0</v>
      </c>
      <c r="J76" s="226">
        <f>[2]OTCHET!J464</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+[2]OTCHET!E469+[2]OTCHET!E472</f>
        <v>0</v>
      </c>
      <c r="F78" s="272">
        <f t="shared" si="1"/>
        <v>0</v>
      </c>
      <c r="G78" s="273">
        <f>+[2]OTCHET!G469+[2]OTCHET!G472</f>
        <v>0</v>
      </c>
      <c r="H78" s="274">
        <f>+[2]OTCHET!H469+[2]OTCHET!H472</f>
        <v>0</v>
      </c>
      <c r="I78" s="274">
        <f>+[2]OTCHET!I469+[2]OTCHET!I472</f>
        <v>0</v>
      </c>
      <c r="J78" s="275">
        <f>+[2]OTCHET!J469+[2]OTCHET!J472</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+[2]OTCHET!E470+[2]OTCHET!E473</f>
        <v>0</v>
      </c>
      <c r="F79" s="277">
        <f t="shared" si="1"/>
        <v>0</v>
      </c>
      <c r="G79" s="278">
        <f>+[2]OTCHET!G470+[2]OTCHET!G473</f>
        <v>0</v>
      </c>
      <c r="H79" s="279">
        <f>+[2]OTCHET!H470+[2]OTCHET!H473</f>
        <v>0</v>
      </c>
      <c r="I79" s="279">
        <f>+[2]OTCHET!I470+[2]OTCHET!I473</f>
        <v>0</v>
      </c>
      <c r="J79" s="280">
        <f>+[2]OTCHET!J470+[2]OTCHET!J473</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[2]OTCHET!E474</f>
        <v>0</v>
      </c>
      <c r="F80" s="277">
        <f t="shared" si="1"/>
        <v>0</v>
      </c>
      <c r="G80" s="278">
        <f>[2]OTCHET!G474</f>
        <v>0</v>
      </c>
      <c r="H80" s="279">
        <f>[2]OTCHET!H474</f>
        <v>0</v>
      </c>
      <c r="I80" s="279">
        <f>[2]OTCHET!I474</f>
        <v>0</v>
      </c>
      <c r="J80" s="280">
        <f>[2]OTCHET!J474</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+[2]OTCHET!E482</f>
        <v>0</v>
      </c>
      <c r="F82" s="277">
        <f t="shared" si="1"/>
        <v>0</v>
      </c>
      <c r="G82" s="278">
        <f>+[2]OTCHET!G482</f>
        <v>0</v>
      </c>
      <c r="H82" s="279">
        <f>+[2]OTCHET!H482</f>
        <v>0</v>
      </c>
      <c r="I82" s="279">
        <f>+[2]OTCHET!I482</f>
        <v>0</v>
      </c>
      <c r="J82" s="280">
        <f>+[2]OTCHET!J482</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+[2]OTCHET!E483</f>
        <v>0</v>
      </c>
      <c r="F83" s="283">
        <f t="shared" si="1"/>
        <v>0</v>
      </c>
      <c r="G83" s="284">
        <f>+[2]OTCHET!G483</f>
        <v>0</v>
      </c>
      <c r="H83" s="285">
        <f>+[2]OTCHET!H483</f>
        <v>0</v>
      </c>
      <c r="I83" s="285">
        <f>+[2]OTCHET!I483</f>
        <v>0</v>
      </c>
      <c r="J83" s="286">
        <f>+[2]OTCHET!J483</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[2]OTCHET!E538</f>
        <v>0</v>
      </c>
      <c r="F84" s="223">
        <f t="shared" si="1"/>
        <v>0</v>
      </c>
      <c r="G84" s="224">
        <f>[2]OTCHET!G538</f>
        <v>0</v>
      </c>
      <c r="H84" s="225">
        <f>[2]OTCHET!H538</f>
        <v>0</v>
      </c>
      <c r="I84" s="225">
        <f>[2]OTCHET!I538</f>
        <v>0</v>
      </c>
      <c r="J84" s="226">
        <f>[2]OTCHET!J538</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[2]OTCHET!E539</f>
        <v>0</v>
      </c>
      <c r="F85" s="227">
        <f t="shared" si="1"/>
        <v>0</v>
      </c>
      <c r="G85" s="228">
        <f>[2]OTCHET!G539</f>
        <v>0</v>
      </c>
      <c r="H85" s="229">
        <f>[2]OTCHET!H539</f>
        <v>0</v>
      </c>
      <c r="I85" s="229">
        <f>[2]OTCHET!I539</f>
        <v>0</v>
      </c>
      <c r="J85" s="230">
        <f>[2]OTCHET!J539</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-2175629</v>
      </c>
      <c r="F86" s="231">
        <f>+F87+F88</f>
        <v>-209199</v>
      </c>
      <c r="G86" s="232">
        <f t="shared" ref="G86" si="15">+G87+G88</f>
        <v>29547</v>
      </c>
      <c r="H86" s="233">
        <f>+H87+H88</f>
        <v>-200387</v>
      </c>
      <c r="I86" s="233">
        <f>+I87+I88</f>
        <v>6427</v>
      </c>
      <c r="J86" s="234">
        <f>+J87+J88</f>
        <v>-44786</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+[2]OTCHET!E506+[2]OTCHET!E515+[2]OTCHET!E519+[2]OTCHET!E546</f>
        <v>0</v>
      </c>
      <c r="F87" s="272">
        <f t="shared" si="1"/>
        <v>0</v>
      </c>
      <c r="G87" s="273">
        <f>+[2]OTCHET!G506+[2]OTCHET!G515+[2]OTCHET!G519+[2]OTCHET!G546</f>
        <v>0</v>
      </c>
      <c r="H87" s="274">
        <f>+[2]OTCHET!H506+[2]OTCHET!H515+[2]OTCHET!H519+[2]OTCHET!H546</f>
        <v>0</v>
      </c>
      <c r="I87" s="274">
        <f>+[2]OTCHET!I506+[2]OTCHET!I515+[2]OTCHET!I519+[2]OTCHET!I546</f>
        <v>0</v>
      </c>
      <c r="J87" s="275">
        <f>+[2]OTCHET!J506+[2]OTCHET!J515+[2]OTCHET!J519+[2]OTCHET!J546</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+[2]OTCHET!E524+[2]OTCHET!E527+[2]OTCHET!E547</f>
        <v>-2175629</v>
      </c>
      <c r="F88" s="283">
        <f t="shared" si="1"/>
        <v>-209199</v>
      </c>
      <c r="G88" s="284">
        <f>+[2]OTCHET!G524+[2]OTCHET!G527+[2]OTCHET!G547</f>
        <v>29547</v>
      </c>
      <c r="H88" s="285">
        <f>+[2]OTCHET!H524+[2]OTCHET!H527+[2]OTCHET!H547</f>
        <v>-200387</v>
      </c>
      <c r="I88" s="285">
        <f>+[2]OTCHET!I524+[2]OTCHET!I527+[2]OTCHET!I547</f>
        <v>6427</v>
      </c>
      <c r="J88" s="286">
        <f>+[2]OTCHET!J524+[2]OTCHET!J527+[2]OTCHET!J547</f>
        <v>-44786</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[2]OTCHET!E534</f>
        <v>62405</v>
      </c>
      <c r="F89" s="223">
        <f t="shared" ref="F89:F96" si="17">+G89+H89+I89+J89</f>
        <v>62820</v>
      </c>
      <c r="G89" s="224">
        <f>[2]OTCHET!G534</f>
        <v>61405</v>
      </c>
      <c r="H89" s="225">
        <f>[2]OTCHET!H534</f>
        <v>0</v>
      </c>
      <c r="I89" s="225">
        <f>[2]OTCHET!I534</f>
        <v>0</v>
      </c>
      <c r="J89" s="226">
        <f>[2]OTCHET!J534</f>
        <v>1415</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+[2]OTCHET!E570+[2]OTCHET!E571+[2]OTCHET!E572+[2]OTCHET!E573+[2]OTCHET!E574+[2]OTCHET!E575</f>
        <v>3327413</v>
      </c>
      <c r="F90" s="227">
        <f t="shared" si="17"/>
        <v>3327413</v>
      </c>
      <c r="G90" s="228">
        <f>+[2]OTCHET!G570+[2]OTCHET!G571+[2]OTCHET!G572+[2]OTCHET!G573+[2]OTCHET!G574+[2]OTCHET!G575</f>
        <v>0</v>
      </c>
      <c r="H90" s="229">
        <f>+[2]OTCHET!H570+[2]OTCHET!H571+[2]OTCHET!H572+[2]OTCHET!H573+[2]OTCHET!H574+[2]OTCHET!H575</f>
        <v>3327413</v>
      </c>
      <c r="I90" s="229">
        <f>+[2]OTCHET!I570+[2]OTCHET!I571+[2]OTCHET!I572+[2]OTCHET!I573+[2]OTCHET!I574+[2]OTCHET!I575</f>
        <v>0</v>
      </c>
      <c r="J90" s="230">
        <f>+[2]OTCHET!J570+[2]OTCHET!J571+[2]OTCHET!J572+[2]OTCHET!J573+[2]OTCHET!J574+[2]OTCHET!J575</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+[2]OTCHET!E576+[2]OTCHET!E577+[2]OTCHET!E578+[2]OTCHET!E579+[2]OTCHET!E580+[2]OTCHET!E581+[2]OTCHET!E582</f>
        <v>-1298866</v>
      </c>
      <c r="F91" s="135">
        <f t="shared" si="17"/>
        <v>-3204272</v>
      </c>
      <c r="G91" s="136">
        <f>+[2]OTCHET!G576+[2]OTCHET!G577+[2]OTCHET!G578+[2]OTCHET!G579+[2]OTCHET!G580+[2]OTCHET!G581+[2]OTCHET!G582</f>
        <v>-22706</v>
      </c>
      <c r="H91" s="137">
        <f>+[2]OTCHET!H576+[2]OTCHET!H577+[2]OTCHET!H578+[2]OTCHET!H579+[2]OTCHET!H580+[2]OTCHET!H581+[2]OTCHET!H582</f>
        <v>-3088363</v>
      </c>
      <c r="I91" s="137">
        <f>+[2]OTCHET!I576+[2]OTCHET!I577+[2]OTCHET!I578+[2]OTCHET!I579+[2]OTCHET!I580+[2]OTCHET!I581+[2]OTCHET!I582</f>
        <v>-93203</v>
      </c>
      <c r="J91" s="138">
        <f>+[2]OTCHET!J576+[2]OTCHET!J577+[2]OTCHET!J578+[2]OTCHET!J579+[2]OTCHET!J580+[2]OTCHET!J581+[2]OTCHET!J582</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+[2]OTCHET!E583</f>
        <v>0</v>
      </c>
      <c r="F92" s="135">
        <f t="shared" si="17"/>
        <v>0</v>
      </c>
      <c r="G92" s="136">
        <f>+[2]OTCHET!G583</f>
        <v>0</v>
      </c>
      <c r="H92" s="137">
        <f>+[2]OTCHET!H583</f>
        <v>0</v>
      </c>
      <c r="I92" s="137">
        <f>+[2]OTCHET!I583</f>
        <v>0</v>
      </c>
      <c r="J92" s="138">
        <f>+[2]OTCHET!J583</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+[2]OTCHET!E590+[2]OTCHET!E591</f>
        <v>4703833</v>
      </c>
      <c r="F93" s="135">
        <f t="shared" si="17"/>
        <v>4703833</v>
      </c>
      <c r="G93" s="136">
        <f>+[2]OTCHET!G590+[2]OTCHET!G591</f>
        <v>4703833</v>
      </c>
      <c r="H93" s="137">
        <f>+[2]OTCHET!H590+[2]OTCHET!H591</f>
        <v>0</v>
      </c>
      <c r="I93" s="137">
        <f>+[2]OTCHET!I590+[2]OTCHET!I591</f>
        <v>0</v>
      </c>
      <c r="J93" s="138">
        <f>+[2]OTCHET!J590+[2]OTCHET!J591</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+[2]OTCHET!E592+[2]OTCHET!E593</f>
        <v>-1049991</v>
      </c>
      <c r="F94" s="135">
        <f t="shared" si="17"/>
        <v>-3999682</v>
      </c>
      <c r="G94" s="136">
        <f>+[2]OTCHET!G592+[2]OTCHET!G593</f>
        <v>-3999682</v>
      </c>
      <c r="H94" s="137">
        <f>+[2]OTCHET!H592+[2]OTCHET!H593</f>
        <v>0</v>
      </c>
      <c r="I94" s="137">
        <f>+[2]OTCHET!I592+[2]OTCHET!I593</f>
        <v>0</v>
      </c>
      <c r="J94" s="138">
        <f>+[2]OTCHET!J592+[2]OTCHET!J593</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[2]OTCHET!E594</f>
        <v>0</v>
      </c>
      <c r="F95" s="97">
        <f t="shared" si="17"/>
        <v>0</v>
      </c>
      <c r="G95" s="98">
        <f>[2]OTCHET!G594</f>
        <v>272595</v>
      </c>
      <c r="H95" s="99">
        <f>[2]OTCHET!H594</f>
        <v>-21898</v>
      </c>
      <c r="I95" s="99">
        <f>[2]OTCHET!I594</f>
        <v>-250697</v>
      </c>
      <c r="J95" s="100">
        <f>[2]OTCHET!J594</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+[2]OTCHET!E597</f>
        <v>0</v>
      </c>
      <c r="F96" s="293">
        <f t="shared" si="17"/>
        <v>0</v>
      </c>
      <c r="G96" s="294">
        <f>+[2]OTCHET!G597</f>
        <v>21898</v>
      </c>
      <c r="H96" s="295">
        <f>+[2]OTCHET!H597</f>
        <v>-21898</v>
      </c>
      <c r="I96" s="295">
        <f>+[2]OTCHET!I597</f>
        <v>0</v>
      </c>
      <c r="J96" s="296">
        <f>+[2]OTCHET!J597</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+[2]OTCHET!H608</f>
        <v>vani2223@abv.bg</v>
      </c>
      <c r="C107" s="300"/>
      <c r="D107" s="300"/>
      <c r="E107" s="24"/>
      <c r="F107" s="304"/>
      <c r="G107" s="31" t="str">
        <f>+[2]OTCHET!E608</f>
        <v>032/654331</v>
      </c>
      <c r="H107" s="31">
        <f>+[2]OTCHET!F608</f>
        <v>0</v>
      </c>
      <c r="I107" s="305"/>
      <c r="J107" s="37">
        <v>45417</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+[2]OTCHET!D606</f>
        <v>Александра Кърпачева</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+[2]OTCHET!G603</f>
        <v>Иванка Налджиян</v>
      </c>
      <c r="F114" s="480"/>
      <c r="G114" s="320"/>
      <c r="H114" s="18"/>
      <c r="I114" s="480" t="str">
        <f>+[2]OTCHET!G606</f>
        <v>доц. д-р. БОРЯНА ИВАНОВА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63" zoomScale="60" zoomScaleNormal="60" workbookViewId="0">
      <selection activeCell="B58" sqref="B5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 ПЛОВДИВ</v>
      </c>
      <c r="C11" s="11"/>
      <c r="D11" s="11"/>
      <c r="E11" s="12" t="s">
        <v>0</v>
      </c>
      <c r="F11" s="34">
        <f>[3]OTCHET!F9</f>
        <v>45412</v>
      </c>
      <c r="G11" s="35" t="s">
        <v>1</v>
      </c>
      <c r="H11" s="36">
        <f>+[3]OTCHET!H9</f>
        <v>455464</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+[3]OTCHET!E205+[3]OTCHET!E223+[3]OTCHET!E274</f>
        <v>0</v>
      </c>
      <c r="F43" s="186">
        <f t="shared" si="1"/>
        <v>0</v>
      </c>
      <c r="G43" s="187">
        <f>+[3]OTCHET!G205+[3]OTCHET!G223+[3]OTCHET!G274</f>
        <v>0</v>
      </c>
      <c r="H43" s="188">
        <f>+[3]OTCHET!H205+[3]OTCHET!H223+[3]OTCHET!H274</f>
        <v>0</v>
      </c>
      <c r="I43" s="188">
        <f>+[3]OTCHET!I205+[3]OTCHET!I223+[3]OTCHET!I274</f>
        <v>0</v>
      </c>
      <c r="J43" s="189">
        <f>+[3]OTCHET!J205+[3]OTCHET!J223+[3]OTCHET!J274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+[3]OTCHET!E227+[3]OTCHET!E233+[3]OTCHET!E236+[3]OTCHET!E237+[3]OTCHET!E238+[3]OTCHET!E239+[3]OTCHET!E243</f>
        <v>0</v>
      </c>
      <c r="F44" s="97">
        <f t="shared" si="1"/>
        <v>0</v>
      </c>
      <c r="G44" s="98">
        <f>+[3]OTCHET!G227+[3]OTCHET!G233+[3]OTCHET!G236+[3]OTCHET!G237+[3]OTCHET!G238+[3]OTCHET!G239+[3]OTCHET!G243</f>
        <v>0</v>
      </c>
      <c r="H44" s="99">
        <f>+[3]OTCHET!H227+[3]OTCHET!H233+[3]OTCHET!H236+[3]OTCHET!H237+[3]OTCHET!H238+[3]OTCHET!H239+[3]OTCHET!H243</f>
        <v>0</v>
      </c>
      <c r="I44" s="99">
        <f>+[3]OTCHET!I227+[3]OTCHET!I233+[3]OTCHET!I236+[3]OTCHET!I237+[3]OTCHET!I238+[3]OTCHET!I239+[3]OTCHET!I243</f>
        <v>0</v>
      </c>
      <c r="J44" s="100">
        <f>+[3]OTCHET!J227+[3]OTCHET!J233+[3]OTCHET!J236+[3]OTCHET!J237+[3]OTCHET!J238+[3]OTCHET!J239+[3]OTCHET!J243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+[3]OTCHET!E236+[3]OTCHET!E237+[3]OTCHET!E238+[3]OTCHET!E239+[3]OTCHET!E246+[3]OTCHET!E247+[3]OTCHET!E251</f>
        <v>0</v>
      </c>
      <c r="F45" s="192">
        <f t="shared" si="1"/>
        <v>0</v>
      </c>
      <c r="G45" s="193">
        <f>+[3]OTCHET!G236+[3]OTCHET!G237+[3]OTCHET!G238+[3]OTCHET!G239+[3]OTCHET!G246+[3]OTCHET!G247+[3]OTCHET!G251</f>
        <v>0</v>
      </c>
      <c r="H45" s="194">
        <f>+[3]OTCHET!H236+[3]OTCHET!H237+[3]OTCHET!H238+[3]OTCHET!H239+[3]OTCHET!H246+[3]OTCHET!H247+[3]OTCHET!H251</f>
        <v>0</v>
      </c>
      <c r="I45" s="19">
        <f>+[3]OTCHET!I236+[3]OTCHET!I237+[3]OTCHET!I238+[3]OTCHET!I239+[3]OTCHET!I246+[3]OTCHET!I247+[3]OTCHET!I251</f>
        <v>0</v>
      </c>
      <c r="J45" s="195">
        <f>+[3]OTCHET!J236+[3]OTCHET!J237+[3]OTCHET!J238+[3]OTCHET!J239+[3]OTCHET!J246+[3]OTCHET!J247+[3]OTCHET!J251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+[3]OTCHET!E258+[3]OTCHET!E259+[3]OTCHET!E260+[3]OTCHET!E261</f>
        <v>0</v>
      </c>
      <c r="F46" s="186">
        <f t="shared" si="1"/>
        <v>0</v>
      </c>
      <c r="G46" s="187">
        <f>+[3]OTCHET!G258+[3]OTCHET!G259+[3]OTCHET!G260+[3]OTCHET!G261</f>
        <v>0</v>
      </c>
      <c r="H46" s="188">
        <f>+[3]OTCHET!H258+[3]OTCHET!H259+[3]OTCHET!H260+[3]OTCHET!H261</f>
        <v>0</v>
      </c>
      <c r="I46" s="188">
        <f>+[3]OTCHET!I258+[3]OTCHET!I259+[3]OTCHET!I260+[3]OTCHET!I261</f>
        <v>0</v>
      </c>
      <c r="J46" s="189">
        <f>+[3]OTCHET!J258+[3]OTCHET!J259+[3]OTCHET!J260+[3]OTCHET!J261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+[3]OTCHET!E259</f>
        <v>0</v>
      </c>
      <c r="F47" s="192">
        <f t="shared" si="1"/>
        <v>0</v>
      </c>
      <c r="G47" s="193">
        <f>+[3]OTCHET!G259</f>
        <v>0</v>
      </c>
      <c r="H47" s="194">
        <f>+[3]OTCHET!H259</f>
        <v>0</v>
      </c>
      <c r="I47" s="19">
        <f>+[3]OTCHET!I259</f>
        <v>0</v>
      </c>
      <c r="J47" s="195">
        <f>+[3]OTCHET!J259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+[3]OTCHET!E268+[3]OTCHET!E272+[3]OTCHET!E273</f>
        <v>0</v>
      </c>
      <c r="F48" s="135">
        <f t="shared" si="1"/>
        <v>0</v>
      </c>
      <c r="G48" s="131">
        <f>+[3]OTCHET!G268+[3]OTCHET!G272+[3]OTCHET!G273</f>
        <v>0</v>
      </c>
      <c r="H48" s="132">
        <f>+[3]OTCHET!H268+[3]OTCHET!H272+[3]OTCHET!H273</f>
        <v>0</v>
      </c>
      <c r="I48" s="132">
        <f>+[3]OTCHET!I268+[3]OTCHET!I272+[3]OTCHET!I273</f>
        <v>0</v>
      </c>
      <c r="J48" s="133">
        <f>+[3]OTCHET!J268+[3]OTCHET!J272+[3]OTCHET!J273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[3]OTCHET!E278+[3]OTCHET!E279+[3]OTCHET!E287+[3]OTCHET!E290</f>
        <v>0</v>
      </c>
      <c r="F49" s="135">
        <f t="shared" si="1"/>
        <v>0</v>
      </c>
      <c r="G49" s="136">
        <f>[3]OTCHET!G278+[3]OTCHET!G279+[3]OTCHET!G287+[3]OTCHET!G290</f>
        <v>0</v>
      </c>
      <c r="H49" s="137">
        <f>[3]OTCHET!H278+[3]OTCHET!H279+[3]OTCHET!H287+[3]OTCHET!H290</f>
        <v>0</v>
      </c>
      <c r="I49" s="137">
        <f>[3]OTCHET!I278+[3]OTCHET!I279+[3]OTCHET!I287+[3]OTCHET!I290</f>
        <v>0</v>
      </c>
      <c r="J49" s="138">
        <f>[3]OTCHET!J278+[3]OTCHET!J279+[3]OTCHET!J287+[3]OTCHET!J290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+[3]OTCHET!E291</f>
        <v>0</v>
      </c>
      <c r="F50" s="135">
        <f t="shared" si="1"/>
        <v>0</v>
      </c>
      <c r="G50" s="136">
        <f>+[3]OTCHET!G291</f>
        <v>0</v>
      </c>
      <c r="H50" s="137">
        <f>+[3]OTCHET!H291</f>
        <v>0</v>
      </c>
      <c r="I50" s="137">
        <f>+[3]OTCHET!I291</f>
        <v>0</v>
      </c>
      <c r="J50" s="138">
        <f>+[3]OTCHET!J291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+[3]OTCHET!E275</f>
        <v>0</v>
      </c>
      <c r="F51" s="97">
        <f>+G51+H51+I51+J51</f>
        <v>0</v>
      </c>
      <c r="G51" s="98">
        <f>+[3]OTCHET!G275</f>
        <v>0</v>
      </c>
      <c r="H51" s="99">
        <f>+[3]OTCHET!H275</f>
        <v>0</v>
      </c>
      <c r="I51" s="99">
        <f>+[3]OTCHET!I275</f>
        <v>0</v>
      </c>
      <c r="J51" s="100">
        <f>+[3]OTCHET!J275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+[3]OTCHET!E296</f>
        <v>0</v>
      </c>
      <c r="F52" s="97">
        <f t="shared" si="1"/>
        <v>0</v>
      </c>
      <c r="G52" s="98">
        <f>+[3]OTCHET!G296</f>
        <v>0</v>
      </c>
      <c r="H52" s="99">
        <f>+[3]OTCHET!H296</f>
        <v>0</v>
      </c>
      <c r="I52" s="99">
        <f>+[3]OTCHET!I296</f>
        <v>0</v>
      </c>
      <c r="J52" s="100">
        <f>+[3]OTCHET!J296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[3]OTCHET!E297</f>
        <v>0</v>
      </c>
      <c r="F53" s="201">
        <f t="shared" si="1"/>
        <v>0</v>
      </c>
      <c r="G53" s="202">
        <f>[3]OTCHET!G297</f>
        <v>0</v>
      </c>
      <c r="H53" s="203">
        <f>[3]OTCHET!H297</f>
        <v>0</v>
      </c>
      <c r="I53" s="203">
        <f>[3]OTCHET!I297</f>
        <v>0</v>
      </c>
      <c r="J53" s="204">
        <f>[3]OTCHET!J297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[3]OTCHET!E299</f>
        <v>0</v>
      </c>
      <c r="F54" s="208">
        <f t="shared" si="1"/>
        <v>0</v>
      </c>
      <c r="G54" s="209">
        <f>[3]OTCHET!G299</f>
        <v>0</v>
      </c>
      <c r="H54" s="210">
        <f>[3]OTCHET!H299</f>
        <v>0</v>
      </c>
      <c r="I54" s="210">
        <f>[3]OTCHET!I299</f>
        <v>0</v>
      </c>
      <c r="J54" s="211">
        <f>[3]OTCHET!J299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+[3]OTCHET!E300</f>
        <v>0</v>
      </c>
      <c r="F55" s="213">
        <f t="shared" si="1"/>
        <v>0</v>
      </c>
      <c r="G55" s="214">
        <f>+[3]OTCHET!G300</f>
        <v>0</v>
      </c>
      <c r="H55" s="215">
        <f>+[3]OTCHET!H300</f>
        <v>0</v>
      </c>
      <c r="I55" s="215">
        <f>+[3]OTCHET!I300</f>
        <v>0</v>
      </c>
      <c r="J55" s="216">
        <f>+[3]OTCHET!J300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+[3]OTCHET!E364+[3]OTCHET!E378+[3]OTCHET!E391</f>
        <v>0</v>
      </c>
      <c r="F57" s="223">
        <f t="shared" si="1"/>
        <v>0</v>
      </c>
      <c r="G57" s="224">
        <f>+[3]OTCHET!G364+[3]OTCHET!G378+[3]OTCHET!G391</f>
        <v>0</v>
      </c>
      <c r="H57" s="225">
        <f>+[3]OTCHET!H364+[3]OTCHET!H378+[3]OTCHET!H391</f>
        <v>0</v>
      </c>
      <c r="I57" s="225">
        <f>+[3]OTCHET!I364+[3]OTCHET!I378+[3]OTCHET!I391</f>
        <v>0</v>
      </c>
      <c r="J57" s="226">
        <f>+[3]OTCHET!J364+[3]OTCHET!J378+[3]OTCHET!J391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+[3]OTCHET!E386+[3]OTCHET!E394+[3]OTCHET!E399+[3]OTCHET!E402+[3]OTCHET!E405+[3]OTCHET!E408+[3]OTCHET!E409+[3]OTCHET!E412+[3]OTCHET!E425+[3]OTCHET!E426+[3]OTCHET!E427+[3]OTCHET!E428+[3]OTCHET!E429</f>
        <v>0</v>
      </c>
      <c r="F58" s="227">
        <f t="shared" si="1"/>
        <v>0</v>
      </c>
      <c r="G58" s="228">
        <f>+[3]OTCHET!G386+[3]OTCHET!G394+[3]OTCHET!G399+[3]OTCHET!G402+[3]OTCHET!G405+[3]OTCHET!G408+[3]OTCHET!G409+[3]OTCHET!G412+[3]OTCHET!G425+[3]OTCHET!G426+[3]OTCHET!G427+[3]OTCHET!G428+[3]OTCHET!G429</f>
        <v>0</v>
      </c>
      <c r="H58" s="229">
        <f>+[3]OTCHET!H386+[3]OTCHET!H394+[3]OTCHET!H399+[3]OTCHET!H402+[3]OTCHET!H405+[3]OTCHET!H408+[3]OTCHET!H409+[3]OTCHET!H412+[3]OTCHET!H425+[3]OTCHET!H426+[3]OTCHET!H427+[3]OTCHET!H428+[3]OTCHET!H429</f>
        <v>0</v>
      </c>
      <c r="I58" s="229">
        <f>+[3]OTCHET!I386+[3]OTCHET!I394+[3]OTCHET!I399+[3]OTCHET!I402+[3]OTCHET!I405+[3]OTCHET!I408+[3]OTCHET!I409+[3]OTCHET!I412+[3]OTCHET!I425+[3]OTCHET!I426+[3]OTCHET!I427+[3]OTCHET!I428+[3]OTCHET!I429</f>
        <v>0</v>
      </c>
      <c r="J58" s="230">
        <f>+[3]OTCHET!J386+[3]OTCHET!J394+[3]OTCHET!J399+[3]OTCHET!J402+[3]OTCHET!J405+[3]OTCHET!J408+[3]OTCHET!J409+[3]OTCHET!J412+[3]OTCHET!J425+[3]OTCHET!J426+[3]OTCHET!J427+[3]OTCHET!J428+[3]OTCHET!J429</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+[3]OTCHET!E425+[3]OTCHET!E426+[3]OTCHET!E427+[3]OTCHET!E428+[3]OTCHET!E429</f>
        <v>0</v>
      </c>
      <c r="F59" s="231">
        <f t="shared" si="1"/>
        <v>0</v>
      </c>
      <c r="G59" s="232">
        <f>+[3]OTCHET!G425+[3]OTCHET!G426+[3]OTCHET!G427+[3]OTCHET!G428+[3]OTCHET!G429</f>
        <v>0</v>
      </c>
      <c r="H59" s="233">
        <f>+[3]OTCHET!H425+[3]OTCHET!H426+[3]OTCHET!H427+[3]OTCHET!H428+[3]OTCHET!H429</f>
        <v>0</v>
      </c>
      <c r="I59" s="233">
        <f>+[3]OTCHET!I425+[3]OTCHET!I426+[3]OTCHET!I427+[3]OTCHET!I428+[3]OTCHET!I429</f>
        <v>0</v>
      </c>
      <c r="J59" s="234">
        <f>+[3]OTCHET!J425+[3]OTCHET!J426+[3]OTCHET!J427+[3]OTCHET!J428+[3]OTCHET!J429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[3]OTCHET!E408</f>
        <v>0</v>
      </c>
      <c r="F60" s="237">
        <f t="shared" si="1"/>
        <v>0</v>
      </c>
      <c r="G60" s="238">
        <f>[3]OTCHET!G408</f>
        <v>0</v>
      </c>
      <c r="H60" s="239">
        <f>[3]OTCHET!H408</f>
        <v>0</v>
      </c>
      <c r="I60" s="239">
        <f>[3]OTCHET!I408</f>
        <v>0</v>
      </c>
      <c r="J60" s="240">
        <f>[3]OTCHET!J408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[3]OTCHET!E415</f>
        <v>0</v>
      </c>
      <c r="F62" s="158">
        <f t="shared" si="1"/>
        <v>0</v>
      </c>
      <c r="G62" s="159">
        <f>[3]OTCHET!G415</f>
        <v>0</v>
      </c>
      <c r="H62" s="160">
        <f>[3]OTCHET!H415</f>
        <v>0</v>
      </c>
      <c r="I62" s="160">
        <f>[3]OTCHET!I415</f>
        <v>0</v>
      </c>
      <c r="J62" s="161">
        <f>[3]OTCHET!J415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+[3]OTCHET!E252</f>
        <v>0</v>
      </c>
      <c r="F63" s="246">
        <f t="shared" si="1"/>
        <v>0</v>
      </c>
      <c r="G63" s="247">
        <f>+[3]OTCHET!G252</f>
        <v>0</v>
      </c>
      <c r="H63" s="248">
        <f>+[3]OTCHET!H252</f>
        <v>0</v>
      </c>
      <c r="I63" s="248">
        <f>+[3]OTCHET!I252</f>
        <v>0</v>
      </c>
      <c r="J63" s="249">
        <f>+[3]OTCHET!J252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+[3]OTCHET!E485+[3]OTCHET!E486+[3]OTCHET!E489+[3]OTCHET!E490+[3]OTCHET!E493+[3]OTCHET!E494+[3]OTCHET!E498</f>
        <v>0</v>
      </c>
      <c r="F69" s="272">
        <f t="shared" si="1"/>
        <v>0</v>
      </c>
      <c r="G69" s="273">
        <f>+[3]OTCHET!G485+[3]OTCHET!G486+[3]OTCHET!G489+[3]OTCHET!G490+[3]OTCHET!G493+[3]OTCHET!G494+[3]OTCHET!G498</f>
        <v>0</v>
      </c>
      <c r="H69" s="274">
        <f>+[3]OTCHET!H485+[3]OTCHET!H486+[3]OTCHET!H489+[3]OTCHET!H490+[3]OTCHET!H493+[3]OTCHET!H494+[3]OTCHET!H498</f>
        <v>0</v>
      </c>
      <c r="I69" s="274">
        <f>+[3]OTCHET!I485+[3]OTCHET!I486+[3]OTCHET!I489+[3]OTCHET!I490+[3]OTCHET!I493+[3]OTCHET!I494+[3]OTCHET!I498</f>
        <v>0</v>
      </c>
      <c r="J69" s="275">
        <f>+[3]OTCHET!J485+[3]OTCHET!J486+[3]OTCHET!J489+[3]OTCHET!J490+[3]OTCHET!J493+[3]OTCHET!J494+[3]OTCHET!J498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+[3]OTCHET!E487+[3]OTCHET!E488+[3]OTCHET!E491+[3]OTCHET!E492+[3]OTCHET!E495+[3]OTCHET!E496+[3]OTCHET!E497+[3]OTCHET!E499</f>
        <v>0</v>
      </c>
      <c r="F70" s="277">
        <f t="shared" si="1"/>
        <v>0</v>
      </c>
      <c r="G70" s="278">
        <f>+[3]OTCHET!G487+[3]OTCHET!G488+[3]OTCHET!G491+[3]OTCHET!G492+[3]OTCHET!G495+[3]OTCHET!G496+[3]OTCHET!G497+[3]OTCHET!G499</f>
        <v>0</v>
      </c>
      <c r="H70" s="279">
        <f>+[3]OTCHET!H487+[3]OTCHET!H488+[3]OTCHET!H491+[3]OTCHET!H492+[3]OTCHET!H495+[3]OTCHET!H496+[3]OTCHET!H497+[3]OTCHET!H499</f>
        <v>0</v>
      </c>
      <c r="I70" s="279">
        <f>+[3]OTCHET!I487+[3]OTCHET!I488+[3]OTCHET!I491+[3]OTCHET!I492+[3]OTCHET!I495+[3]OTCHET!I496+[3]OTCHET!I497+[3]OTCHET!I499</f>
        <v>0</v>
      </c>
      <c r="J70" s="280">
        <f>+[3]OTCHET!J487+[3]OTCHET!J488+[3]OTCHET!J491+[3]OTCHET!J492+[3]OTCHET!J495+[3]OTCHET!J496+[3]OTCHET!J497+[3]OTCHET!J499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+[3]OTCHET!E500</f>
        <v>0</v>
      </c>
      <c r="F71" s="277">
        <f t="shared" si="1"/>
        <v>0</v>
      </c>
      <c r="G71" s="278">
        <f>+[3]OTCHET!G500</f>
        <v>0</v>
      </c>
      <c r="H71" s="279">
        <f>+[3]OTCHET!H500</f>
        <v>0</v>
      </c>
      <c r="I71" s="279">
        <f>+[3]OTCHET!I500</f>
        <v>0</v>
      </c>
      <c r="J71" s="280">
        <f>+[3]OTCHET!J500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+[3]OTCHET!E505</f>
        <v>0</v>
      </c>
      <c r="F72" s="277">
        <f t="shared" si="1"/>
        <v>0</v>
      </c>
      <c r="G72" s="278">
        <f>+[3]OTCHET!G505</f>
        <v>0</v>
      </c>
      <c r="H72" s="279">
        <f>+[3]OTCHET!H505</f>
        <v>0</v>
      </c>
      <c r="I72" s="279">
        <f>+[3]OTCHET!I505</f>
        <v>0</v>
      </c>
      <c r="J72" s="280">
        <f>+[3]OTCHET!J505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+[3]OTCHET!E545</f>
        <v>0</v>
      </c>
      <c r="F73" s="277">
        <f t="shared" si="1"/>
        <v>0</v>
      </c>
      <c r="G73" s="278">
        <f>+[3]OTCHET!G545</f>
        <v>0</v>
      </c>
      <c r="H73" s="279">
        <f>+[3]OTCHET!H545</f>
        <v>0</v>
      </c>
      <c r="I73" s="279">
        <f>+[3]OTCHET!I545</f>
        <v>0</v>
      </c>
      <c r="J73" s="280">
        <f>+[3]OTCHET!J545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+[3]OTCHET!E584+[3]OTCHET!E585</f>
        <v>0</v>
      </c>
      <c r="F74" s="277">
        <f t="shared" si="1"/>
        <v>0</v>
      </c>
      <c r="G74" s="278">
        <f>+[3]OTCHET!G584+[3]OTCHET!G585</f>
        <v>0</v>
      </c>
      <c r="H74" s="279">
        <f>+[3]OTCHET!H584+[3]OTCHET!H585</f>
        <v>0</v>
      </c>
      <c r="I74" s="279">
        <f>+[3]OTCHET!I584+[3]OTCHET!I585</f>
        <v>0</v>
      </c>
      <c r="J74" s="280">
        <f>+[3]OTCHET!J584+[3]OTCHET!J585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+[3]OTCHET!E586+[3]OTCHET!E587+[3]OTCHET!E588</f>
        <v>0</v>
      </c>
      <c r="F75" s="283">
        <f t="shared" si="1"/>
        <v>0</v>
      </c>
      <c r="G75" s="284">
        <f>+[3]OTCHET!G586+[3]OTCHET!G587+[3]OTCHET!G588</f>
        <v>0</v>
      </c>
      <c r="H75" s="285">
        <f>+[3]OTCHET!H586+[3]OTCHET!H587+[3]OTCHET!H588</f>
        <v>0</v>
      </c>
      <c r="I75" s="285">
        <f>+[3]OTCHET!I586+[3]OTCHET!I587+[3]OTCHET!I588</f>
        <v>0</v>
      </c>
      <c r="J75" s="286">
        <f>+[3]OTCHET!J586+[3]OTCHET!J587+[3]OTCHET!J588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[3]OTCHET!E464</f>
        <v>0</v>
      </c>
      <c r="F76" s="223">
        <f t="shared" si="1"/>
        <v>0</v>
      </c>
      <c r="G76" s="224">
        <f>[3]OTCHET!G464</f>
        <v>0</v>
      </c>
      <c r="H76" s="225">
        <f>[3]OTCHET!H464</f>
        <v>0</v>
      </c>
      <c r="I76" s="225">
        <f>[3]OTCHET!I464</f>
        <v>0</v>
      </c>
      <c r="J76" s="226">
        <f>[3]OTCHET!J464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+[3]OTCHET!E469+[3]OTCHET!E472</f>
        <v>0</v>
      </c>
      <c r="F78" s="272">
        <f t="shared" si="1"/>
        <v>0</v>
      </c>
      <c r="G78" s="273">
        <f>+[3]OTCHET!G469+[3]OTCHET!G472</f>
        <v>0</v>
      </c>
      <c r="H78" s="274">
        <f>+[3]OTCHET!H469+[3]OTCHET!H472</f>
        <v>0</v>
      </c>
      <c r="I78" s="274">
        <f>+[3]OTCHET!I469+[3]OTCHET!I472</f>
        <v>0</v>
      </c>
      <c r="J78" s="275">
        <f>+[3]OTCHET!J469+[3]OTCHET!J472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+[3]OTCHET!E470+[3]OTCHET!E473</f>
        <v>0</v>
      </c>
      <c r="F79" s="277">
        <f t="shared" si="1"/>
        <v>0</v>
      </c>
      <c r="G79" s="278">
        <f>+[3]OTCHET!G470+[3]OTCHET!G473</f>
        <v>0</v>
      </c>
      <c r="H79" s="279">
        <f>+[3]OTCHET!H470+[3]OTCHET!H473</f>
        <v>0</v>
      </c>
      <c r="I79" s="279">
        <f>+[3]OTCHET!I470+[3]OTCHET!I473</f>
        <v>0</v>
      </c>
      <c r="J79" s="280">
        <f>+[3]OTCHET!J470+[3]OTCHET!J473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[3]OTCHET!E474</f>
        <v>0</v>
      </c>
      <c r="F80" s="277">
        <f t="shared" si="1"/>
        <v>0</v>
      </c>
      <c r="G80" s="278">
        <f>[3]OTCHET!G474</f>
        <v>0</v>
      </c>
      <c r="H80" s="279">
        <f>[3]OTCHET!H474</f>
        <v>0</v>
      </c>
      <c r="I80" s="279">
        <f>[3]OTCHET!I474</f>
        <v>0</v>
      </c>
      <c r="J80" s="280">
        <f>[3]OTCHET!J474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+[3]OTCHET!E482</f>
        <v>0</v>
      </c>
      <c r="F82" s="277">
        <f t="shared" si="1"/>
        <v>0</v>
      </c>
      <c r="G82" s="278">
        <f>+[3]OTCHET!G482</f>
        <v>0</v>
      </c>
      <c r="H82" s="279">
        <f>+[3]OTCHET!H482</f>
        <v>0</v>
      </c>
      <c r="I82" s="279">
        <f>+[3]OTCHET!I482</f>
        <v>0</v>
      </c>
      <c r="J82" s="280">
        <f>+[3]OTCHET!J482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+[3]OTCHET!E483</f>
        <v>0</v>
      </c>
      <c r="F83" s="283">
        <f t="shared" si="1"/>
        <v>0</v>
      </c>
      <c r="G83" s="284">
        <f>+[3]OTCHET!G483</f>
        <v>0</v>
      </c>
      <c r="H83" s="285">
        <f>+[3]OTCHET!H483</f>
        <v>0</v>
      </c>
      <c r="I83" s="285">
        <f>+[3]OTCHET!I483</f>
        <v>0</v>
      </c>
      <c r="J83" s="286">
        <f>+[3]OTCHET!J483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[3]OTCHET!E538</f>
        <v>0</v>
      </c>
      <c r="F84" s="223">
        <f t="shared" si="1"/>
        <v>0</v>
      </c>
      <c r="G84" s="224">
        <f>[3]OTCHET!G538</f>
        <v>0</v>
      </c>
      <c r="H84" s="225">
        <f>[3]OTCHET!H538</f>
        <v>0</v>
      </c>
      <c r="I84" s="225">
        <f>[3]OTCHET!I538</f>
        <v>0</v>
      </c>
      <c r="J84" s="226">
        <f>[3]OTCHET!J538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[3]OTCHET!E539</f>
        <v>0</v>
      </c>
      <c r="F85" s="227">
        <f t="shared" si="1"/>
        <v>0</v>
      </c>
      <c r="G85" s="228">
        <f>[3]OTCHET!G539</f>
        <v>0</v>
      </c>
      <c r="H85" s="229">
        <f>[3]OTCHET!H539</f>
        <v>0</v>
      </c>
      <c r="I85" s="229">
        <f>[3]OTCHET!I539</f>
        <v>0</v>
      </c>
      <c r="J85" s="230">
        <f>[3]OTCHET!J539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10283</v>
      </c>
      <c r="G86" s="232">
        <f t="shared" ref="G86" si="15">+G87+G88</f>
        <v>7283</v>
      </c>
      <c r="H86" s="233">
        <f>+H87+H88</f>
        <v>0</v>
      </c>
      <c r="I86" s="233">
        <f>+I87+I88</f>
        <v>3000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+[3]OTCHET!E506+[3]OTCHET!E515+[3]OTCHET!E519+[3]OTCHET!E546</f>
        <v>0</v>
      </c>
      <c r="F87" s="272">
        <f t="shared" si="1"/>
        <v>0</v>
      </c>
      <c r="G87" s="273">
        <f>+[3]OTCHET!G506+[3]OTCHET!G515+[3]OTCHET!G519+[3]OTCHET!G546</f>
        <v>0</v>
      </c>
      <c r="H87" s="274">
        <f>+[3]OTCHET!H506+[3]OTCHET!H515+[3]OTCHET!H519+[3]OTCHET!H546</f>
        <v>0</v>
      </c>
      <c r="I87" s="274">
        <f>+[3]OTCHET!I506+[3]OTCHET!I515+[3]OTCHET!I519+[3]OTCHET!I546</f>
        <v>0</v>
      </c>
      <c r="J87" s="275">
        <f>+[3]OTCHET!J506+[3]OTCHET!J515+[3]OTCHET!J519+[3]OTCHET!J546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+[3]OTCHET!E524+[3]OTCHET!E527+[3]OTCHET!E547</f>
        <v>0</v>
      </c>
      <c r="F88" s="283">
        <f t="shared" si="1"/>
        <v>10283</v>
      </c>
      <c r="G88" s="284">
        <f>+[3]OTCHET!G524+[3]OTCHET!G527+[3]OTCHET!G547</f>
        <v>7283</v>
      </c>
      <c r="H88" s="285">
        <f>+[3]OTCHET!H524+[3]OTCHET!H527+[3]OTCHET!H547</f>
        <v>0</v>
      </c>
      <c r="I88" s="285">
        <f>+[3]OTCHET!I524+[3]OTCHET!I527+[3]OTCHET!I547</f>
        <v>3000</v>
      </c>
      <c r="J88" s="286">
        <f>+[3]OTCHET!J524+[3]OTCHET!J527+[3]OTCHET!J547</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[3]OTCHET!E534</f>
        <v>0</v>
      </c>
      <c r="F89" s="223">
        <f t="shared" ref="F89:F96" si="17">+G89+H89+I89+J89</f>
        <v>0</v>
      </c>
      <c r="G89" s="224">
        <f>[3]OTCHET!G534</f>
        <v>0</v>
      </c>
      <c r="H89" s="225">
        <f>[3]OTCHET!H534</f>
        <v>0</v>
      </c>
      <c r="I89" s="225">
        <f>[3]OTCHET!I534</f>
        <v>0</v>
      </c>
      <c r="J89" s="226">
        <f>[3]OTCHET!J534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+[3]OTCHET!E570+[3]OTCHET!E571+[3]OTCHET!E572+[3]OTCHET!E573+[3]OTCHET!E574+[3]OTCHET!E575</f>
        <v>0</v>
      </c>
      <c r="F90" s="227">
        <f t="shared" si="17"/>
        <v>45261</v>
      </c>
      <c r="G90" s="228">
        <f>+[3]OTCHET!G570+[3]OTCHET!G571+[3]OTCHET!G572+[3]OTCHET!G573+[3]OTCHET!G574+[3]OTCHET!G575</f>
        <v>45261</v>
      </c>
      <c r="H90" s="229">
        <f>+[3]OTCHET!H570+[3]OTCHET!H571+[3]OTCHET!H572+[3]OTCHET!H573+[3]OTCHET!H574+[3]OTCHET!H575</f>
        <v>0</v>
      </c>
      <c r="I90" s="229">
        <f>+[3]OTCHET!I570+[3]OTCHET!I571+[3]OTCHET!I572+[3]OTCHET!I573+[3]OTCHET!I574+[3]OTCHET!I575</f>
        <v>0</v>
      </c>
      <c r="J90" s="230">
        <f>+[3]OTCHET!J570+[3]OTCHET!J571+[3]OTCHET!J572+[3]OTCHET!J573+[3]OTCHET!J574+[3]OTCHET!J575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+[3]OTCHET!E576+[3]OTCHET!E577+[3]OTCHET!E578+[3]OTCHET!E579+[3]OTCHET!E580+[3]OTCHET!E581+[3]OTCHET!E582</f>
        <v>0</v>
      </c>
      <c r="F91" s="135">
        <f t="shared" si="17"/>
        <v>-55544</v>
      </c>
      <c r="G91" s="136">
        <f>+[3]OTCHET!G576+[3]OTCHET!G577+[3]OTCHET!G578+[3]OTCHET!G579+[3]OTCHET!G580+[3]OTCHET!G581+[3]OTCHET!G582</f>
        <v>-52544</v>
      </c>
      <c r="H91" s="137">
        <f>+[3]OTCHET!H576+[3]OTCHET!H577+[3]OTCHET!H578+[3]OTCHET!H579+[3]OTCHET!H580+[3]OTCHET!H581+[3]OTCHET!H582</f>
        <v>0</v>
      </c>
      <c r="I91" s="137">
        <f>+[3]OTCHET!I576+[3]OTCHET!I577+[3]OTCHET!I578+[3]OTCHET!I579+[3]OTCHET!I580+[3]OTCHET!I581+[3]OTCHET!I582</f>
        <v>-3000</v>
      </c>
      <c r="J91" s="138">
        <f>+[3]OTCHET!J576+[3]OTCHET!J577+[3]OTCHET!J578+[3]OTCHET!J579+[3]OTCHET!J580+[3]OTCHET!J581+[3]OTCHET!J582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+[3]OTCHET!E583</f>
        <v>0</v>
      </c>
      <c r="F92" s="135">
        <f t="shared" si="17"/>
        <v>0</v>
      </c>
      <c r="G92" s="136">
        <f>+[3]OTCHET!G583</f>
        <v>0</v>
      </c>
      <c r="H92" s="137">
        <f>+[3]OTCHET!H583</f>
        <v>0</v>
      </c>
      <c r="I92" s="137">
        <f>+[3]OTCHET!I583</f>
        <v>0</v>
      </c>
      <c r="J92" s="138">
        <f>+[3]OTCHET!J583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+[3]OTCHET!E590+[3]OTCHET!E591</f>
        <v>0</v>
      </c>
      <c r="F93" s="135">
        <f t="shared" si="17"/>
        <v>0</v>
      </c>
      <c r="G93" s="136">
        <f>+[3]OTCHET!G590+[3]OTCHET!G591</f>
        <v>0</v>
      </c>
      <c r="H93" s="137">
        <f>+[3]OTCHET!H590+[3]OTCHET!H591</f>
        <v>0</v>
      </c>
      <c r="I93" s="137">
        <f>+[3]OTCHET!I590+[3]OTCHET!I591</f>
        <v>0</v>
      </c>
      <c r="J93" s="138">
        <f>+[3]OTCHET!J590+[3]OTCHET!J591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+[3]OTCHET!E592+[3]OTCHET!E593</f>
        <v>0</v>
      </c>
      <c r="F94" s="135">
        <f t="shared" si="17"/>
        <v>0</v>
      </c>
      <c r="G94" s="136">
        <f>+[3]OTCHET!G592+[3]OTCHET!G593</f>
        <v>0</v>
      </c>
      <c r="H94" s="137">
        <f>+[3]OTCHET!H592+[3]OTCHET!H593</f>
        <v>0</v>
      </c>
      <c r="I94" s="137">
        <f>+[3]OTCHET!I592+[3]OTCHET!I593</f>
        <v>0</v>
      </c>
      <c r="J94" s="138">
        <f>+[3]OTCHET!J592+[3]OTCHET!J593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[3]OTCHET!E594</f>
        <v>0</v>
      </c>
      <c r="F95" s="97">
        <f t="shared" si="17"/>
        <v>0</v>
      </c>
      <c r="G95" s="98">
        <f>[3]OTCHET!G594</f>
        <v>0</v>
      </c>
      <c r="H95" s="99">
        <f>[3]OTCHET!H594</f>
        <v>0</v>
      </c>
      <c r="I95" s="99">
        <f>[3]OTCHET!I594</f>
        <v>0</v>
      </c>
      <c r="J95" s="100">
        <f>[3]OTCHET!J594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+[3]OTCHET!E597</f>
        <v>0</v>
      </c>
      <c r="F96" s="293">
        <f t="shared" si="17"/>
        <v>0</v>
      </c>
      <c r="G96" s="294">
        <f>+[3]OTCHET!G597</f>
        <v>0</v>
      </c>
      <c r="H96" s="295">
        <f>+[3]OTCHET!H597</f>
        <v>0</v>
      </c>
      <c r="I96" s="295">
        <f>+[3]OTCHET!I597</f>
        <v>0</v>
      </c>
      <c r="J96" s="296">
        <f>+[3]OTCHET!J597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+[3]OTCHET!H608</f>
        <v>vani2223@abv.bg</v>
      </c>
      <c r="C107" s="300"/>
      <c r="D107" s="300"/>
      <c r="E107" s="24"/>
      <c r="F107" s="304"/>
      <c r="G107" s="31" t="str">
        <f>+[3]OTCHET!E608</f>
        <v>032/654331</v>
      </c>
      <c r="H107" s="31">
        <f>+[3]OTCHET!F608</f>
        <v>0</v>
      </c>
      <c r="I107" s="305"/>
      <c r="J107" s="37">
        <f>+[3]OTCHET!B608</f>
        <v>45417</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+[3]OTCHET!D606</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+[3]OTCHET!G603</f>
        <v>ИВАНКА НАЛДЖИЯН</v>
      </c>
      <c r="F114" s="480"/>
      <c r="G114" s="320"/>
      <c r="H114" s="18"/>
      <c r="I114" s="480" t="str">
        <f>+[3]OTCHET!G606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6" zoomScale="60" zoomScaleNormal="60" workbookViewId="0">
      <selection activeCell="I31" sqref="I31"/>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АГРАРЕН УНИВЕРСИТЕТ ПЛОВДИВ</v>
      </c>
      <c r="C11" s="11"/>
      <c r="D11" s="11"/>
      <c r="E11" s="12" t="s">
        <v>0</v>
      </c>
      <c r="F11" s="34">
        <f>[4]OTCHET!F9</f>
        <v>45412</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173</v>
      </c>
      <c r="F17" s="487" t="s">
        <v>174</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551195</v>
      </c>
      <c r="G22" s="88">
        <f t="shared" si="0"/>
        <v>0</v>
      </c>
      <c r="H22" s="89">
        <f t="shared" si="0"/>
        <v>0</v>
      </c>
      <c r="I22" s="89">
        <f t="shared" si="0"/>
        <v>0</v>
      </c>
      <c r="J22" s="90">
        <f t="shared" si="0"/>
        <v>551195</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-859</v>
      </c>
      <c r="G25" s="103">
        <f t="shared" ref="G25" si="2">+G26+G30+G31+G32+G33</f>
        <v>0</v>
      </c>
      <c r="H25" s="104">
        <f>+H26+H30+H31+H32+H33</f>
        <v>0</v>
      </c>
      <c r="I25" s="104">
        <f>+I26+I30+I31+I32+I33</f>
        <v>0</v>
      </c>
      <c r="J25" s="105">
        <f>+J26+J30+J31+J32+J33</f>
        <v>-859</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-859</v>
      </c>
      <c r="G32" s="136">
        <f>[4]OTCHET!G110+[4]OTCHET!G119+[4]OTCHET!G135+[4]OTCHET!G136</f>
        <v>0</v>
      </c>
      <c r="H32" s="137">
        <f>[4]OTCHET!H110+[4]OTCHET!H119+[4]OTCHET!H135+[4]OTCHET!H136</f>
        <v>0</v>
      </c>
      <c r="I32" s="137">
        <f>[4]OTCHET!I110+[4]OTCHET!I119+[4]OTCHET!I135+[4]OTCHET!I136</f>
        <v>0</v>
      </c>
      <c r="J32" s="138">
        <f>[4]OTCHET!J110+[4]OTCHET!J119+[4]OTCHET!J135+[4]OTCHET!J136</f>
        <v>-859</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552054</v>
      </c>
      <c r="G37" s="159">
        <f>[4]OTCHET!G140+[4]OTCHET!G149+[4]OTCHET!G158</f>
        <v>0</v>
      </c>
      <c r="H37" s="160">
        <f>[4]OTCHET!H140+[4]OTCHET!H149+[4]OTCHET!H158</f>
        <v>0</v>
      </c>
      <c r="I37" s="160">
        <f>[4]OTCHET!I140+[4]OTCHET!I149+[4]OTCHET!I158</f>
        <v>0</v>
      </c>
      <c r="J37" s="161">
        <f>[4]OTCHET!J140+[4]OTCHET!J149+[4]OTCHET!J158</f>
        <v>552054</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494779</v>
      </c>
      <c r="G38" s="166">
        <f t="shared" si="4"/>
        <v>0</v>
      </c>
      <c r="H38" s="167">
        <f t="shared" si="4"/>
        <v>0</v>
      </c>
      <c r="I38" s="167">
        <f t="shared" si="4"/>
        <v>0</v>
      </c>
      <c r="J38" s="168">
        <f t="shared" si="4"/>
        <v>494779</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321893</v>
      </c>
      <c r="G39" s="172">
        <f t="shared" si="5"/>
        <v>0</v>
      </c>
      <c r="H39" s="173">
        <f t="shared" si="5"/>
        <v>0</v>
      </c>
      <c r="I39" s="173">
        <f t="shared" si="5"/>
        <v>0</v>
      </c>
      <c r="J39" s="174">
        <f t="shared" si="5"/>
        <v>321893</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48330</v>
      </c>
      <c r="G40" s="45">
        <f>[4]OTCHET!G187</f>
        <v>0</v>
      </c>
      <c r="H40" s="39">
        <f>[4]OTCHET!H187</f>
        <v>0</v>
      </c>
      <c r="I40" s="39">
        <f>[4]OTCHET!I187</f>
        <v>0</v>
      </c>
      <c r="J40" s="40">
        <f>[4]OTCHET!J187</f>
        <v>48330</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261660</v>
      </c>
      <c r="G41" s="46">
        <f>[4]OTCHET!G190</f>
        <v>0</v>
      </c>
      <c r="H41" s="41">
        <f>[4]OTCHET!H190</f>
        <v>0</v>
      </c>
      <c r="I41" s="41">
        <f>[4]OTCHET!I190</f>
        <v>0</v>
      </c>
      <c r="J41" s="42">
        <f>[4]OTCHET!J190</f>
        <v>261660</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11903</v>
      </c>
      <c r="G42" s="47">
        <f>+[4]OTCHET!G196+[4]OTCHET!G204</f>
        <v>0</v>
      </c>
      <c r="H42" s="43">
        <f>+[4]OTCHET!H196+[4]OTCHET!H204</f>
        <v>0</v>
      </c>
      <c r="I42" s="43">
        <f>+[4]OTCHET!I196+[4]OTCHET!I204</f>
        <v>0</v>
      </c>
      <c r="J42" s="44">
        <f>+[4]OTCHET!J196+[4]OTCHET!J204</f>
        <v>11903</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+[4]OTCHET!E205+[4]OTCHET!E223+[4]OTCHET!E274</f>
        <v>0</v>
      </c>
      <c r="F43" s="186">
        <f t="shared" si="1"/>
        <v>100305</v>
      </c>
      <c r="G43" s="187">
        <f>+[4]OTCHET!G205+[4]OTCHET!G223+[4]OTCHET!G274</f>
        <v>0</v>
      </c>
      <c r="H43" s="188">
        <f>+[4]OTCHET!H205+[4]OTCHET!H223+[4]OTCHET!H274</f>
        <v>0</v>
      </c>
      <c r="I43" s="188">
        <f>+[4]OTCHET!I205+[4]OTCHET!I223+[4]OTCHET!I274</f>
        <v>0</v>
      </c>
      <c r="J43" s="189">
        <f>+[4]OTCHET!J205+[4]OTCHET!J223+[4]OTCHET!J274</f>
        <v>100305</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+[4]OTCHET!E227+[4]OTCHET!E233+[4]OTCHET!E236+[4]OTCHET!E237+[4]OTCHET!E238+[4]OTCHET!E239+[4]OTCHET!E243</f>
        <v>0</v>
      </c>
      <c r="F44" s="97">
        <f t="shared" si="1"/>
        <v>0</v>
      </c>
      <c r="G44" s="98">
        <f>+[4]OTCHET!G227+[4]OTCHET!G233+[4]OTCHET!G236+[4]OTCHET!G237+[4]OTCHET!G238+[4]OTCHET!G239+[4]OTCHET!G243</f>
        <v>0</v>
      </c>
      <c r="H44" s="99">
        <f>+[4]OTCHET!H227+[4]OTCHET!H233+[4]OTCHET!H236+[4]OTCHET!H237+[4]OTCHET!H238+[4]OTCHET!H239+[4]OTCHET!H243</f>
        <v>0</v>
      </c>
      <c r="I44" s="99">
        <f>+[4]OTCHET!I227+[4]OTCHET!I233+[4]OTCHET!I236+[4]OTCHET!I237+[4]OTCHET!I238+[4]OTCHET!I239+[4]OTCHET!I243</f>
        <v>0</v>
      </c>
      <c r="J44" s="100">
        <f>+[4]OTCHET!J227+[4]OTCHET!J233+[4]OTCHET!J236+[4]OTCHET!J237+[4]OTCHET!J238+[4]OTCHET!J239+[4]OTCHET!J243</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+[4]OTCHET!E236+[4]OTCHET!E237+[4]OTCHET!E238+[4]OTCHET!E239+[4]OTCHET!E246+[4]OTCHET!E247+[4]OTCHET!E251</f>
        <v>0</v>
      </c>
      <c r="F45" s="192">
        <f t="shared" si="1"/>
        <v>0</v>
      </c>
      <c r="G45" s="193">
        <f>+[4]OTCHET!G236+[4]OTCHET!G237+[4]OTCHET!G238+[4]OTCHET!G239+[4]OTCHET!G246+[4]OTCHET!G247+[4]OTCHET!G251</f>
        <v>0</v>
      </c>
      <c r="H45" s="194">
        <f>+[4]OTCHET!H236+[4]OTCHET!H237+[4]OTCHET!H238+[4]OTCHET!H239+[4]OTCHET!H246+[4]OTCHET!H247+[4]OTCHET!H251</f>
        <v>0</v>
      </c>
      <c r="I45" s="19">
        <f>+[4]OTCHET!I236+[4]OTCHET!I237+[4]OTCHET!I238+[4]OTCHET!I239+[4]OTCHET!I246+[4]OTCHET!I247+[4]OTCHET!I251</f>
        <v>0</v>
      </c>
      <c r="J45" s="195">
        <f>+[4]OTCHET!J236+[4]OTCHET!J237+[4]OTCHET!J238+[4]OTCHET!J239+[4]OTCHET!J246+[4]OTCHET!J247+[4]OTCHET!J251</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+[4]OTCHET!E258+[4]OTCHET!E259+[4]OTCHET!E260+[4]OTCHET!E261</f>
        <v>0</v>
      </c>
      <c r="F46" s="186">
        <f t="shared" si="1"/>
        <v>38021</v>
      </c>
      <c r="G46" s="187">
        <f>+[4]OTCHET!G258+[4]OTCHET!G259+[4]OTCHET!G260+[4]OTCHET!G261</f>
        <v>0</v>
      </c>
      <c r="H46" s="188">
        <f>+[4]OTCHET!H258+[4]OTCHET!H259+[4]OTCHET!H260+[4]OTCHET!H261</f>
        <v>0</v>
      </c>
      <c r="I46" s="188">
        <f>+[4]OTCHET!I258+[4]OTCHET!I259+[4]OTCHET!I260+[4]OTCHET!I261</f>
        <v>0</v>
      </c>
      <c r="J46" s="189">
        <f>+[4]OTCHET!J258+[4]OTCHET!J259+[4]OTCHET!J260+[4]OTCHET!J261</f>
        <v>38021</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+[4]OTCHET!E259</f>
        <v>0</v>
      </c>
      <c r="F47" s="192">
        <f t="shared" si="1"/>
        <v>0</v>
      </c>
      <c r="G47" s="193">
        <f>+[4]OTCHET!G259</f>
        <v>0</v>
      </c>
      <c r="H47" s="194">
        <f>+[4]OTCHET!H259</f>
        <v>0</v>
      </c>
      <c r="I47" s="19">
        <f>+[4]OTCHET!I259</f>
        <v>0</v>
      </c>
      <c r="J47" s="195">
        <f>+[4]OTCHET!J259</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+[4]OTCHET!E268+[4]OTCHET!E272+[4]OTCHET!E273</f>
        <v>0</v>
      </c>
      <c r="F48" s="135">
        <f t="shared" si="1"/>
        <v>0</v>
      </c>
      <c r="G48" s="131">
        <f>+[4]OTCHET!G268+[4]OTCHET!G272+[4]OTCHET!G273</f>
        <v>0</v>
      </c>
      <c r="H48" s="132">
        <f>+[4]OTCHET!H268+[4]OTCHET!H272+[4]OTCHET!H273</f>
        <v>0</v>
      </c>
      <c r="I48" s="132">
        <f>+[4]OTCHET!I268+[4]OTCHET!I272+[4]OTCHET!I273</f>
        <v>0</v>
      </c>
      <c r="J48" s="133">
        <f>+[4]OTCHET!J268+[4]OTCHET!J272+[4]OTCHET!J273</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[4]OTCHET!E278+[4]OTCHET!E279+[4]OTCHET!E287+[4]OTCHET!E290</f>
        <v>0</v>
      </c>
      <c r="F49" s="135">
        <f t="shared" si="1"/>
        <v>34560</v>
      </c>
      <c r="G49" s="136">
        <f>[4]OTCHET!G278+[4]OTCHET!G279+[4]OTCHET!G287+[4]OTCHET!G290</f>
        <v>0</v>
      </c>
      <c r="H49" s="137">
        <f>[4]OTCHET!H278+[4]OTCHET!H279+[4]OTCHET!H287+[4]OTCHET!H290</f>
        <v>0</v>
      </c>
      <c r="I49" s="137">
        <f>[4]OTCHET!I278+[4]OTCHET!I279+[4]OTCHET!I287+[4]OTCHET!I290</f>
        <v>0</v>
      </c>
      <c r="J49" s="138">
        <f>[4]OTCHET!J278+[4]OTCHET!J279+[4]OTCHET!J287+[4]OTCHET!J290</f>
        <v>34560</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+[4]OTCHET!E291</f>
        <v>0</v>
      </c>
      <c r="F50" s="135">
        <f t="shared" si="1"/>
        <v>0</v>
      </c>
      <c r="G50" s="136">
        <f>+[4]OTCHET!G291</f>
        <v>0</v>
      </c>
      <c r="H50" s="137">
        <f>+[4]OTCHET!H291</f>
        <v>0</v>
      </c>
      <c r="I50" s="137">
        <f>+[4]OTCHET!I291</f>
        <v>0</v>
      </c>
      <c r="J50" s="138">
        <f>+[4]OTCHET!J291</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+[4]OTCHET!E275</f>
        <v>0</v>
      </c>
      <c r="F51" s="97">
        <f>+G51+H51+I51+J51</f>
        <v>0</v>
      </c>
      <c r="G51" s="98">
        <f>+[4]OTCHET!G275</f>
        <v>0</v>
      </c>
      <c r="H51" s="99">
        <f>+[4]OTCHET!H275</f>
        <v>0</v>
      </c>
      <c r="I51" s="99">
        <f>+[4]OTCHET!I275</f>
        <v>0</v>
      </c>
      <c r="J51" s="100">
        <f>+[4]OTCHET!J275</f>
        <v>0</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+[4]OTCHET!E296</f>
        <v>0</v>
      </c>
      <c r="F52" s="97">
        <f t="shared" si="1"/>
        <v>0</v>
      </c>
      <c r="G52" s="98">
        <f>+[4]OTCHET!G296</f>
        <v>0</v>
      </c>
      <c r="H52" s="99">
        <f>+[4]OTCHET!H296</f>
        <v>0</v>
      </c>
      <c r="I52" s="99">
        <f>+[4]OTCHET!I296</f>
        <v>0</v>
      </c>
      <c r="J52" s="100">
        <f>+[4]OTCHET!J296</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[4]OTCHET!E297</f>
        <v>0</v>
      </c>
      <c r="F53" s="201">
        <f t="shared" si="1"/>
        <v>0</v>
      </c>
      <c r="G53" s="202">
        <f>[4]OTCHET!G297</f>
        <v>0</v>
      </c>
      <c r="H53" s="203">
        <f>[4]OTCHET!H297</f>
        <v>0</v>
      </c>
      <c r="I53" s="203">
        <f>[4]OTCHET!I297</f>
        <v>0</v>
      </c>
      <c r="J53" s="204">
        <f>[4]OTCHET!J297</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[4]OTCHET!E299</f>
        <v>0</v>
      </c>
      <c r="F54" s="208">
        <f t="shared" si="1"/>
        <v>0</v>
      </c>
      <c r="G54" s="209">
        <f>[4]OTCHET!G299</f>
        <v>0</v>
      </c>
      <c r="H54" s="210">
        <f>[4]OTCHET!H299</f>
        <v>0</v>
      </c>
      <c r="I54" s="210">
        <f>[4]OTCHET!I299</f>
        <v>0</v>
      </c>
      <c r="J54" s="211">
        <f>[4]OTCHET!J299</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+[4]OTCHET!E300</f>
        <v>0</v>
      </c>
      <c r="F55" s="213">
        <f t="shared" si="1"/>
        <v>0</v>
      </c>
      <c r="G55" s="214">
        <f>+[4]OTCHET!G300</f>
        <v>0</v>
      </c>
      <c r="H55" s="215">
        <f>+[4]OTCHET!H300</f>
        <v>0</v>
      </c>
      <c r="I55" s="215">
        <f>+[4]OTCHET!I300</f>
        <v>0</v>
      </c>
      <c r="J55" s="216">
        <f>+[4]OTCHET!J300</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-269477</v>
      </c>
      <c r="G56" s="220">
        <f t="shared" si="6"/>
        <v>0</v>
      </c>
      <c r="H56" s="221">
        <f t="shared" si="6"/>
        <v>0</v>
      </c>
      <c r="I56" s="21">
        <f t="shared" si="6"/>
        <v>0</v>
      </c>
      <c r="J56" s="222">
        <f t="shared" si="6"/>
        <v>-269477</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+[4]OTCHET!E364+[4]OTCHET!E378+[4]OTCHET!E391</f>
        <v>0</v>
      </c>
      <c r="F57" s="223">
        <f t="shared" si="1"/>
        <v>0</v>
      </c>
      <c r="G57" s="224">
        <f>+[4]OTCHET!G364+[4]OTCHET!G378+[4]OTCHET!G391</f>
        <v>0</v>
      </c>
      <c r="H57" s="225">
        <f>+[4]OTCHET!H364+[4]OTCHET!H378+[4]OTCHET!H391</f>
        <v>0</v>
      </c>
      <c r="I57" s="225">
        <f>+[4]OTCHET!I364+[4]OTCHET!I378+[4]OTCHET!I391</f>
        <v>0</v>
      </c>
      <c r="J57" s="226">
        <f>+[4]OTCHET!J364+[4]OTCHET!J378+[4]OTCHET!J391</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+[4]OTCHET!E386+[4]OTCHET!E394+[4]OTCHET!E399+[4]OTCHET!E402+[4]OTCHET!E405+[4]OTCHET!E408+[4]OTCHET!E409+[4]OTCHET!E412+[4]OTCHET!E425+[4]OTCHET!E426+[4]OTCHET!E427+[4]OTCHET!E428+[4]OTCHET!E429</f>
        <v>0</v>
      </c>
      <c r="F58" s="227">
        <f t="shared" si="1"/>
        <v>-269477</v>
      </c>
      <c r="G58" s="228">
        <f>+[4]OTCHET!G386+[4]OTCHET!G394+[4]OTCHET!G399+[4]OTCHET!G402+[4]OTCHET!G405+[4]OTCHET!G408+[4]OTCHET!G409+[4]OTCHET!G412+[4]OTCHET!G425+[4]OTCHET!G426+[4]OTCHET!G427+[4]OTCHET!G428+[4]OTCHET!G429</f>
        <v>0</v>
      </c>
      <c r="H58" s="229">
        <f>+[4]OTCHET!H386+[4]OTCHET!H394+[4]OTCHET!H399+[4]OTCHET!H402+[4]OTCHET!H405+[4]OTCHET!H408+[4]OTCHET!H409+[4]OTCHET!H412+[4]OTCHET!H425+[4]OTCHET!H426+[4]OTCHET!H427+[4]OTCHET!H428+[4]OTCHET!H429</f>
        <v>0</v>
      </c>
      <c r="I58" s="229">
        <f>+[4]OTCHET!I386+[4]OTCHET!I394+[4]OTCHET!I399+[4]OTCHET!I402+[4]OTCHET!I405+[4]OTCHET!I408+[4]OTCHET!I409+[4]OTCHET!I412+[4]OTCHET!I425+[4]OTCHET!I426+[4]OTCHET!I427+[4]OTCHET!I428+[4]OTCHET!I429</f>
        <v>0</v>
      </c>
      <c r="J58" s="230">
        <f>+[4]OTCHET!J386+[4]OTCHET!J394+[4]OTCHET!J399+[4]OTCHET!J402+[4]OTCHET!J405+[4]OTCHET!J408+[4]OTCHET!J409+[4]OTCHET!J412+[4]OTCHET!J425+[4]OTCHET!J426+[4]OTCHET!J427+[4]OTCHET!J428+[4]OTCHET!J429</f>
        <v>-269477</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+[4]OTCHET!E425+[4]OTCHET!E426+[4]OTCHET!E427+[4]OTCHET!E428+[4]OTCHET!E429</f>
        <v>0</v>
      </c>
      <c r="F59" s="231">
        <f t="shared" si="1"/>
        <v>0</v>
      </c>
      <c r="G59" s="232">
        <f>+[4]OTCHET!G425+[4]OTCHET!G426+[4]OTCHET!G427+[4]OTCHET!G428+[4]OTCHET!G429</f>
        <v>0</v>
      </c>
      <c r="H59" s="233">
        <f>+[4]OTCHET!H425+[4]OTCHET!H426+[4]OTCHET!H427+[4]OTCHET!H428+[4]OTCHET!H429</f>
        <v>0</v>
      </c>
      <c r="I59" s="233">
        <f>+[4]OTCHET!I425+[4]OTCHET!I426+[4]OTCHET!I427+[4]OTCHET!I428+[4]OTCHET!I429</f>
        <v>0</v>
      </c>
      <c r="J59" s="234">
        <f>+[4]OTCHET!J425+[4]OTCHET!J426+[4]OTCHET!J427+[4]OTCHET!J428+[4]OTCHET!J429</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[4]OTCHET!E408</f>
        <v>0</v>
      </c>
      <c r="F60" s="237">
        <f t="shared" si="1"/>
        <v>0</v>
      </c>
      <c r="G60" s="238">
        <f>[4]OTCHET!G408</f>
        <v>0</v>
      </c>
      <c r="H60" s="239">
        <f>[4]OTCHET!H408</f>
        <v>0</v>
      </c>
      <c r="I60" s="239">
        <f>[4]OTCHET!I408</f>
        <v>0</v>
      </c>
      <c r="J60" s="240">
        <f>[4]OTCHET!J408</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[4]OTCHET!E415</f>
        <v>0</v>
      </c>
      <c r="F62" s="158">
        <f t="shared" si="1"/>
        <v>0</v>
      </c>
      <c r="G62" s="159">
        <f>[4]OTCHET!G415</f>
        <v>0</v>
      </c>
      <c r="H62" s="160">
        <f>[4]OTCHET!H415</f>
        <v>0</v>
      </c>
      <c r="I62" s="160">
        <f>[4]OTCHET!I415</f>
        <v>0</v>
      </c>
      <c r="J62" s="161">
        <f>[4]OTCHET!J415</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+[4]OTCHET!E252</f>
        <v>0</v>
      </c>
      <c r="F63" s="246">
        <f t="shared" si="1"/>
        <v>0</v>
      </c>
      <c r="G63" s="247">
        <f>+[4]OTCHET!G252</f>
        <v>0</v>
      </c>
      <c r="H63" s="248">
        <f>+[4]OTCHET!H252</f>
        <v>0</v>
      </c>
      <c r="I63" s="248">
        <f>+[4]OTCHET!I252</f>
        <v>0</v>
      </c>
      <c r="J63" s="249">
        <f>+[4]OTCHET!J252</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-213061</v>
      </c>
      <c r="G64" s="253">
        <f t="shared" si="7"/>
        <v>0</v>
      </c>
      <c r="H64" s="254">
        <f t="shared" si="7"/>
        <v>0</v>
      </c>
      <c r="I64" s="254">
        <f t="shared" si="7"/>
        <v>0</v>
      </c>
      <c r="J64" s="255">
        <f t="shared" si="7"/>
        <v>-213061</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213061</v>
      </c>
      <c r="G66" s="262">
        <f t="shared" ref="G66" si="9">SUM(+G68+G76+G77+G84+G85+G86+G89+G90+G91+G92+G93+G94+G95)</f>
        <v>0</v>
      </c>
      <c r="H66" s="263">
        <f>SUM(+H68+H76+H77+H84+H85+H86+H89+H90+H91+H92+H93+H94+H95)</f>
        <v>0</v>
      </c>
      <c r="I66" s="263">
        <f>SUM(+I68+I76+I77+I84+I85+I86+I89+I90+I91+I92+I93+I94+I95)</f>
        <v>0</v>
      </c>
      <c r="J66" s="264">
        <f>SUM(+J68+J76+J77+J84+J85+J86+J89+J90+J91+J92+J93+J94+J95)</f>
        <v>213061</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+[4]OTCHET!E485+[4]OTCHET!E486+[4]OTCHET!E489+[4]OTCHET!E490+[4]OTCHET!E493+[4]OTCHET!E494+[4]OTCHET!E498</f>
        <v>0</v>
      </c>
      <c r="F69" s="272">
        <f t="shared" si="1"/>
        <v>0</v>
      </c>
      <c r="G69" s="273">
        <f>+[4]OTCHET!G485+[4]OTCHET!G486+[4]OTCHET!G489+[4]OTCHET!G490+[4]OTCHET!G493+[4]OTCHET!G494+[4]OTCHET!G498</f>
        <v>0</v>
      </c>
      <c r="H69" s="274">
        <f>+[4]OTCHET!H485+[4]OTCHET!H486+[4]OTCHET!H489+[4]OTCHET!H490+[4]OTCHET!H493+[4]OTCHET!H494+[4]OTCHET!H498</f>
        <v>0</v>
      </c>
      <c r="I69" s="274">
        <f>+[4]OTCHET!I485+[4]OTCHET!I486+[4]OTCHET!I489+[4]OTCHET!I490+[4]OTCHET!I493+[4]OTCHET!I494+[4]OTCHET!I498</f>
        <v>0</v>
      </c>
      <c r="J69" s="275">
        <f>+[4]OTCHET!J485+[4]OTCHET!J486+[4]OTCHET!J489+[4]OTCHET!J490+[4]OTCHET!J493+[4]OTCHET!J494+[4]OTCHET!J498</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+[4]OTCHET!E487+[4]OTCHET!E488+[4]OTCHET!E491+[4]OTCHET!E492+[4]OTCHET!E495+[4]OTCHET!E496+[4]OTCHET!E497+[4]OTCHET!E499</f>
        <v>0</v>
      </c>
      <c r="F70" s="277">
        <f t="shared" si="1"/>
        <v>0</v>
      </c>
      <c r="G70" s="278">
        <f>+[4]OTCHET!G487+[4]OTCHET!G488+[4]OTCHET!G491+[4]OTCHET!G492+[4]OTCHET!G495+[4]OTCHET!G496+[4]OTCHET!G497+[4]OTCHET!G499</f>
        <v>0</v>
      </c>
      <c r="H70" s="279">
        <f>+[4]OTCHET!H487+[4]OTCHET!H488+[4]OTCHET!H491+[4]OTCHET!H492+[4]OTCHET!H495+[4]OTCHET!H496+[4]OTCHET!H497+[4]OTCHET!H499</f>
        <v>0</v>
      </c>
      <c r="I70" s="279">
        <f>+[4]OTCHET!I487+[4]OTCHET!I488+[4]OTCHET!I491+[4]OTCHET!I492+[4]OTCHET!I495+[4]OTCHET!I496+[4]OTCHET!I497+[4]OTCHET!I499</f>
        <v>0</v>
      </c>
      <c r="J70" s="280">
        <f>+[4]OTCHET!J487+[4]OTCHET!J488+[4]OTCHET!J491+[4]OTCHET!J492+[4]OTCHET!J495+[4]OTCHET!J496+[4]OTCHET!J497+[4]OTCHET!J499</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+[4]OTCHET!E500</f>
        <v>0</v>
      </c>
      <c r="F71" s="277">
        <f t="shared" si="1"/>
        <v>0</v>
      </c>
      <c r="G71" s="278">
        <f>+[4]OTCHET!G500</f>
        <v>0</v>
      </c>
      <c r="H71" s="279">
        <f>+[4]OTCHET!H500</f>
        <v>0</v>
      </c>
      <c r="I71" s="279">
        <f>+[4]OTCHET!I500</f>
        <v>0</v>
      </c>
      <c r="J71" s="280">
        <f>+[4]OTCHET!J500</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+[4]OTCHET!E505</f>
        <v>0</v>
      </c>
      <c r="F72" s="277">
        <f t="shared" si="1"/>
        <v>0</v>
      </c>
      <c r="G72" s="278">
        <f>+[4]OTCHET!G505</f>
        <v>0</v>
      </c>
      <c r="H72" s="279">
        <f>+[4]OTCHET!H505</f>
        <v>0</v>
      </c>
      <c r="I72" s="279">
        <f>+[4]OTCHET!I505</f>
        <v>0</v>
      </c>
      <c r="J72" s="280">
        <f>+[4]OTCHET!J505</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+[4]OTCHET!E545</f>
        <v>0</v>
      </c>
      <c r="F73" s="277">
        <f t="shared" si="1"/>
        <v>0</v>
      </c>
      <c r="G73" s="278">
        <f>+[4]OTCHET!G545</f>
        <v>0</v>
      </c>
      <c r="H73" s="279">
        <f>+[4]OTCHET!H545</f>
        <v>0</v>
      </c>
      <c r="I73" s="279">
        <f>+[4]OTCHET!I545</f>
        <v>0</v>
      </c>
      <c r="J73" s="280">
        <f>+[4]OTCHET!J545</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+[4]OTCHET!E584+[4]OTCHET!E585</f>
        <v>0</v>
      </c>
      <c r="F74" s="277">
        <f t="shared" si="1"/>
        <v>0</v>
      </c>
      <c r="G74" s="278">
        <f>+[4]OTCHET!G584+[4]OTCHET!G585</f>
        <v>0</v>
      </c>
      <c r="H74" s="279">
        <f>+[4]OTCHET!H584+[4]OTCHET!H585</f>
        <v>0</v>
      </c>
      <c r="I74" s="279">
        <f>+[4]OTCHET!I584+[4]OTCHET!I585</f>
        <v>0</v>
      </c>
      <c r="J74" s="280">
        <f>+[4]OTCHET!J584+[4]OTCHET!J585</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+[4]OTCHET!E586+[4]OTCHET!E587+[4]OTCHET!E588</f>
        <v>0</v>
      </c>
      <c r="F75" s="283">
        <f t="shared" si="1"/>
        <v>0</v>
      </c>
      <c r="G75" s="284">
        <f>+[4]OTCHET!G586+[4]OTCHET!G587+[4]OTCHET!G588</f>
        <v>0</v>
      </c>
      <c r="H75" s="285">
        <f>+[4]OTCHET!H586+[4]OTCHET!H587+[4]OTCHET!H588</f>
        <v>0</v>
      </c>
      <c r="I75" s="285">
        <f>+[4]OTCHET!I586+[4]OTCHET!I587+[4]OTCHET!I588</f>
        <v>0</v>
      </c>
      <c r="J75" s="286">
        <f>+[4]OTCHET!J586+[4]OTCHET!J587+[4]OTCHET!J588</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[4]OTCHET!E464</f>
        <v>0</v>
      </c>
      <c r="F76" s="223">
        <f t="shared" si="1"/>
        <v>0</v>
      </c>
      <c r="G76" s="224">
        <f>[4]OTCHET!G464</f>
        <v>0</v>
      </c>
      <c r="H76" s="225">
        <f>[4]OTCHET!H464</f>
        <v>0</v>
      </c>
      <c r="I76" s="225">
        <f>[4]OTCHET!I464</f>
        <v>0</v>
      </c>
      <c r="J76" s="226">
        <f>[4]OTCHET!J464</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+[4]OTCHET!E469+[4]OTCHET!E472</f>
        <v>0</v>
      </c>
      <c r="F78" s="272">
        <f t="shared" si="1"/>
        <v>0</v>
      </c>
      <c r="G78" s="273">
        <f>+[4]OTCHET!G469+[4]OTCHET!G472</f>
        <v>0</v>
      </c>
      <c r="H78" s="274">
        <f>+[4]OTCHET!H469+[4]OTCHET!H472</f>
        <v>0</v>
      </c>
      <c r="I78" s="274">
        <f>+[4]OTCHET!I469+[4]OTCHET!I472</f>
        <v>0</v>
      </c>
      <c r="J78" s="275">
        <f>+[4]OTCHET!J469+[4]OTCHET!J472</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+[4]OTCHET!E470+[4]OTCHET!E473</f>
        <v>0</v>
      </c>
      <c r="F79" s="277">
        <f t="shared" si="1"/>
        <v>0</v>
      </c>
      <c r="G79" s="278">
        <f>+[4]OTCHET!G470+[4]OTCHET!G473</f>
        <v>0</v>
      </c>
      <c r="H79" s="279">
        <f>+[4]OTCHET!H470+[4]OTCHET!H473</f>
        <v>0</v>
      </c>
      <c r="I79" s="279">
        <f>+[4]OTCHET!I470+[4]OTCHET!I473</f>
        <v>0</v>
      </c>
      <c r="J79" s="280">
        <f>+[4]OTCHET!J470+[4]OTCHET!J473</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[4]OTCHET!E474</f>
        <v>0</v>
      </c>
      <c r="F80" s="277">
        <f t="shared" si="1"/>
        <v>0</v>
      </c>
      <c r="G80" s="278">
        <f>[4]OTCHET!G474</f>
        <v>0</v>
      </c>
      <c r="H80" s="279">
        <f>[4]OTCHET!H474</f>
        <v>0</v>
      </c>
      <c r="I80" s="279">
        <f>[4]OTCHET!I474</f>
        <v>0</v>
      </c>
      <c r="J80" s="280">
        <f>[4]OTCHET!J474</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+[4]OTCHET!E482</f>
        <v>0</v>
      </c>
      <c r="F82" s="277">
        <f t="shared" si="1"/>
        <v>0</v>
      </c>
      <c r="G82" s="278">
        <f>+[4]OTCHET!G482</f>
        <v>0</v>
      </c>
      <c r="H82" s="279">
        <f>+[4]OTCHET!H482</f>
        <v>0</v>
      </c>
      <c r="I82" s="279">
        <f>+[4]OTCHET!I482</f>
        <v>0</v>
      </c>
      <c r="J82" s="280">
        <f>+[4]OTCHET!J482</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+[4]OTCHET!E483</f>
        <v>0</v>
      </c>
      <c r="F83" s="283">
        <f t="shared" si="1"/>
        <v>0</v>
      </c>
      <c r="G83" s="284">
        <f>+[4]OTCHET!G483</f>
        <v>0</v>
      </c>
      <c r="H83" s="285">
        <f>+[4]OTCHET!H483</f>
        <v>0</v>
      </c>
      <c r="I83" s="285">
        <f>+[4]OTCHET!I483</f>
        <v>0</v>
      </c>
      <c r="J83" s="286">
        <f>+[4]OTCHET!J483</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[4]OTCHET!E538</f>
        <v>0</v>
      </c>
      <c r="F84" s="223">
        <f t="shared" si="1"/>
        <v>0</v>
      </c>
      <c r="G84" s="224">
        <f>[4]OTCHET!G538</f>
        <v>0</v>
      </c>
      <c r="H84" s="225">
        <f>[4]OTCHET!H538</f>
        <v>0</v>
      </c>
      <c r="I84" s="225">
        <f>[4]OTCHET!I538</f>
        <v>0</v>
      </c>
      <c r="J84" s="226">
        <f>[4]OTCHET!J538</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[4]OTCHET!E539</f>
        <v>0</v>
      </c>
      <c r="F85" s="227">
        <f t="shared" si="1"/>
        <v>0</v>
      </c>
      <c r="G85" s="228">
        <f>[4]OTCHET!G539</f>
        <v>0</v>
      </c>
      <c r="H85" s="229">
        <f>[4]OTCHET!H539</f>
        <v>0</v>
      </c>
      <c r="I85" s="229">
        <f>[4]OTCHET!I539</f>
        <v>0</v>
      </c>
      <c r="J85" s="230">
        <f>[4]OTCHET!J539</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213875</v>
      </c>
      <c r="G86" s="232">
        <f t="shared" ref="G86" si="15">+G87+G88</f>
        <v>0</v>
      </c>
      <c r="H86" s="233">
        <f>+H87+H88</f>
        <v>0</v>
      </c>
      <c r="I86" s="233">
        <f>+I87+I88</f>
        <v>0</v>
      </c>
      <c r="J86" s="234">
        <f>+J87+J88</f>
        <v>213875</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+[4]OTCHET!E506+[4]OTCHET!E515+[4]OTCHET!E519+[4]OTCHET!E546</f>
        <v>0</v>
      </c>
      <c r="F87" s="272">
        <f t="shared" si="1"/>
        <v>0</v>
      </c>
      <c r="G87" s="273">
        <f>+[4]OTCHET!G506+[4]OTCHET!G515+[4]OTCHET!G519+[4]OTCHET!G546</f>
        <v>0</v>
      </c>
      <c r="H87" s="274">
        <f>+[4]OTCHET!H506+[4]OTCHET!H515+[4]OTCHET!H519+[4]OTCHET!H546</f>
        <v>0</v>
      </c>
      <c r="I87" s="274">
        <f>+[4]OTCHET!I506+[4]OTCHET!I515+[4]OTCHET!I519+[4]OTCHET!I546</f>
        <v>0</v>
      </c>
      <c r="J87" s="275">
        <f>+[4]OTCHET!J506+[4]OTCHET!J515+[4]OTCHET!J519+[4]OTCHET!J546</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+[4]OTCHET!E524+[4]OTCHET!E527+[4]OTCHET!E547</f>
        <v>0</v>
      </c>
      <c r="F88" s="283">
        <f t="shared" si="1"/>
        <v>213875</v>
      </c>
      <c r="G88" s="284">
        <f>+[4]OTCHET!G524+[4]OTCHET!G527+[4]OTCHET!G547</f>
        <v>0</v>
      </c>
      <c r="H88" s="285">
        <f>+[4]OTCHET!H524+[4]OTCHET!H527+[4]OTCHET!H547</f>
        <v>0</v>
      </c>
      <c r="I88" s="285">
        <f>+[4]OTCHET!I524+[4]OTCHET!I527+[4]OTCHET!I547</f>
        <v>0</v>
      </c>
      <c r="J88" s="286">
        <f>+[4]OTCHET!J524+[4]OTCHET!J527+[4]OTCHET!J547</f>
        <v>213875</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[4]OTCHET!E534</f>
        <v>0</v>
      </c>
      <c r="F89" s="223">
        <f t="shared" ref="F89:F96" si="17">+G89+H89+I89+J89</f>
        <v>-814</v>
      </c>
      <c r="G89" s="224">
        <f>[4]OTCHET!G534</f>
        <v>0</v>
      </c>
      <c r="H89" s="225">
        <f>[4]OTCHET!H534</f>
        <v>0</v>
      </c>
      <c r="I89" s="225">
        <f>[4]OTCHET!I534</f>
        <v>0</v>
      </c>
      <c r="J89" s="226">
        <f>[4]OTCHET!J534</f>
        <v>-814</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+[4]OTCHET!E570+[4]OTCHET!E571+[4]OTCHET!E572+[4]OTCHET!E573+[4]OTCHET!E574+[4]OTCHET!E575</f>
        <v>0</v>
      </c>
      <c r="F90" s="227">
        <f t="shared" si="17"/>
        <v>0</v>
      </c>
      <c r="G90" s="228">
        <f>+[4]OTCHET!G570+[4]OTCHET!G571+[4]OTCHET!G572+[4]OTCHET!G573+[4]OTCHET!G574+[4]OTCHET!G575</f>
        <v>0</v>
      </c>
      <c r="H90" s="229">
        <f>+[4]OTCHET!H570+[4]OTCHET!H571+[4]OTCHET!H572+[4]OTCHET!H573+[4]OTCHET!H574+[4]OTCHET!H575</f>
        <v>0</v>
      </c>
      <c r="I90" s="229">
        <f>+[4]OTCHET!I570+[4]OTCHET!I571+[4]OTCHET!I572+[4]OTCHET!I573+[4]OTCHET!I574+[4]OTCHET!I575</f>
        <v>0</v>
      </c>
      <c r="J90" s="230">
        <f>+[4]OTCHET!J570+[4]OTCHET!J571+[4]OTCHET!J572+[4]OTCHET!J573+[4]OTCHET!J574+[4]OTCHET!J575</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+[4]OTCHET!E576+[4]OTCHET!E577+[4]OTCHET!E578+[4]OTCHET!E579+[4]OTCHET!E580+[4]OTCHET!E581+[4]OTCHET!E582</f>
        <v>0</v>
      </c>
      <c r="F91" s="135">
        <f t="shared" si="17"/>
        <v>0</v>
      </c>
      <c r="G91" s="136">
        <f>+[4]OTCHET!G576+[4]OTCHET!G577+[4]OTCHET!G578+[4]OTCHET!G579+[4]OTCHET!G580+[4]OTCHET!G581+[4]OTCHET!G582</f>
        <v>0</v>
      </c>
      <c r="H91" s="137">
        <f>+[4]OTCHET!H576+[4]OTCHET!H577+[4]OTCHET!H578+[4]OTCHET!H579+[4]OTCHET!H580+[4]OTCHET!H581+[4]OTCHET!H582</f>
        <v>0</v>
      </c>
      <c r="I91" s="137">
        <f>+[4]OTCHET!I576+[4]OTCHET!I577+[4]OTCHET!I578+[4]OTCHET!I579+[4]OTCHET!I580+[4]OTCHET!I581+[4]OTCHET!I582</f>
        <v>0</v>
      </c>
      <c r="J91" s="138">
        <f>+[4]OTCHET!J576+[4]OTCHET!J577+[4]OTCHET!J578+[4]OTCHET!J579+[4]OTCHET!J580+[4]OTCHET!J581+[4]OTCHET!J582</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+[4]OTCHET!E583</f>
        <v>0</v>
      </c>
      <c r="F92" s="135">
        <f t="shared" si="17"/>
        <v>0</v>
      </c>
      <c r="G92" s="136">
        <f>+[4]OTCHET!G583</f>
        <v>0</v>
      </c>
      <c r="H92" s="137">
        <f>+[4]OTCHET!H583</f>
        <v>0</v>
      </c>
      <c r="I92" s="137">
        <f>+[4]OTCHET!I583</f>
        <v>0</v>
      </c>
      <c r="J92" s="138">
        <f>+[4]OTCHET!J583</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+[4]OTCHET!E590+[4]OTCHET!E591</f>
        <v>0</v>
      </c>
      <c r="F93" s="135">
        <f t="shared" si="17"/>
        <v>0</v>
      </c>
      <c r="G93" s="136">
        <f>+[4]OTCHET!G590+[4]OTCHET!G591</f>
        <v>0</v>
      </c>
      <c r="H93" s="137">
        <f>+[4]OTCHET!H590+[4]OTCHET!H591</f>
        <v>0</v>
      </c>
      <c r="I93" s="137">
        <f>+[4]OTCHET!I590+[4]OTCHET!I591</f>
        <v>0</v>
      </c>
      <c r="J93" s="138">
        <f>+[4]OTCHET!J590+[4]OTCHET!J591</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+[4]OTCHET!E592+[4]OTCHET!E593</f>
        <v>0</v>
      </c>
      <c r="F94" s="135">
        <f t="shared" si="17"/>
        <v>0</v>
      </c>
      <c r="G94" s="136">
        <f>+[4]OTCHET!G592+[4]OTCHET!G593</f>
        <v>0</v>
      </c>
      <c r="H94" s="137">
        <f>+[4]OTCHET!H592+[4]OTCHET!H593</f>
        <v>0</v>
      </c>
      <c r="I94" s="137">
        <f>+[4]OTCHET!I592+[4]OTCHET!I593</f>
        <v>0</v>
      </c>
      <c r="J94" s="138">
        <f>+[4]OTCHET!J592+[4]OTCHET!J593</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[4]OTCHET!E594</f>
        <v>0</v>
      </c>
      <c r="F95" s="97">
        <f t="shared" si="17"/>
        <v>0</v>
      </c>
      <c r="G95" s="98">
        <f>[4]OTCHET!G594</f>
        <v>0</v>
      </c>
      <c r="H95" s="99">
        <f>[4]OTCHET!H594</f>
        <v>0</v>
      </c>
      <c r="I95" s="99">
        <f>[4]OTCHET!I594</f>
        <v>0</v>
      </c>
      <c r="J95" s="100">
        <f>[4]OTCHET!J594</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+[4]OTCHET!E597</f>
        <v>0</v>
      </c>
      <c r="F96" s="293">
        <f t="shared" si="17"/>
        <v>0</v>
      </c>
      <c r="G96" s="294">
        <f>+[4]OTCHET!G597</f>
        <v>0</v>
      </c>
      <c r="H96" s="295">
        <f>+[4]OTCHET!H597</f>
        <v>0</v>
      </c>
      <c r="I96" s="295">
        <f>+[4]OTCHET!I597</f>
        <v>0</v>
      </c>
      <c r="J96" s="296">
        <f>+[4]OTCHET!J597</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+[4]OTCHET!H608</f>
        <v>vani2223@abv.bg</v>
      </c>
      <c r="C107" s="300"/>
      <c r="D107" s="300"/>
      <c r="E107" s="24"/>
      <c r="F107" s="304"/>
      <c r="G107" s="31" t="str">
        <f>+[4]OTCHET!E608</f>
        <v>032/654331</v>
      </c>
      <c r="H107" s="31">
        <f>+[4]OTCHET!F608</f>
        <v>0</v>
      </c>
      <c r="I107" s="305"/>
      <c r="J107" s="37">
        <f>+[4]OTCHET!B608</f>
        <v>45417</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tr">
        <f>+[4]OTCHET!D606</f>
        <v>АЛЕКСАНДРА КЪРПАЧЕВА</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+[4]OTCHET!G603</f>
        <v>ИВАНКА НАЛДЖИЯН</v>
      </c>
      <c r="F114" s="480"/>
      <c r="G114" s="320"/>
      <c r="H114" s="18"/>
      <c r="I114" s="480" t="str">
        <f>+[4]OTCHET!G606</f>
        <v>доц. д-р. БОРЯНА ИВАНОВА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F49" sqref="F49"/>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 ПЛОВДИВ</v>
      </c>
      <c r="C11" s="11"/>
      <c r="D11" s="11"/>
      <c r="E11" s="12" t="s">
        <v>0</v>
      </c>
      <c r="F11" s="34">
        <f>[5]OTCHET!F9</f>
        <v>45412</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98</v>
      </c>
      <c r="F15" s="33" t="str">
        <f>[5]OTCHET!F15</f>
        <v>СЕС - КСФ</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0</v>
      </c>
      <c r="G40" s="45">
        <f>[5]OTCHET!G187</f>
        <v>0</v>
      </c>
      <c r="H40" s="39">
        <f>[5]OTCHET!H187</f>
        <v>0</v>
      </c>
      <c r="I40" s="39">
        <f>[5]OTCHET!I187</f>
        <v>0</v>
      </c>
      <c r="J40" s="40">
        <f>[5]OTCHET!J187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0</v>
      </c>
      <c r="G42" s="47">
        <f>+[5]OTCHET!G196+[5]OTCHET!G204</f>
        <v>0</v>
      </c>
      <c r="H42" s="43">
        <f>+[5]OTCHET!H196+[5]OTCHET!H204</f>
        <v>0</v>
      </c>
      <c r="I42" s="43">
        <f>+[5]OTCHET!I196+[5]OTCHET!I204</f>
        <v>0</v>
      </c>
      <c r="J42" s="44">
        <f>+[5]OTCHET!J196+[5]OTCHET!J204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+[5]OTCHET!E205+[5]OTCHET!E223+[5]OTCHET!E274</f>
        <v>0</v>
      </c>
      <c r="F43" s="186">
        <f t="shared" si="1"/>
        <v>0</v>
      </c>
      <c r="G43" s="187">
        <f>+[5]OTCHET!G205+[5]OTCHET!G223+[5]OTCHET!G274</f>
        <v>0</v>
      </c>
      <c r="H43" s="188">
        <f>+[5]OTCHET!H205+[5]OTCHET!H223+[5]OTCHET!H274</f>
        <v>0</v>
      </c>
      <c r="I43" s="188">
        <f>+[5]OTCHET!I205+[5]OTCHET!I223+[5]OTCHET!I274</f>
        <v>0</v>
      </c>
      <c r="J43" s="189">
        <f>+[5]OTCHET!J205+[5]OTCHET!J223+[5]OTCHET!J274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+[5]OTCHET!E227+[5]OTCHET!E233+[5]OTCHET!E236+[5]OTCHET!E237+[5]OTCHET!E238+[5]OTCHET!E239+[5]OTCHET!E243</f>
        <v>0</v>
      </c>
      <c r="F44" s="97">
        <f t="shared" si="1"/>
        <v>0</v>
      </c>
      <c r="G44" s="98">
        <f>+[5]OTCHET!G227+[5]OTCHET!G233+[5]OTCHET!G236+[5]OTCHET!G237+[5]OTCHET!G238+[5]OTCHET!G239+[5]OTCHET!G243</f>
        <v>0</v>
      </c>
      <c r="H44" s="99">
        <f>+[5]OTCHET!H227+[5]OTCHET!H233+[5]OTCHET!H236+[5]OTCHET!H237+[5]OTCHET!H238+[5]OTCHET!H239+[5]OTCHET!H243</f>
        <v>0</v>
      </c>
      <c r="I44" s="99">
        <f>+[5]OTCHET!I227+[5]OTCHET!I233+[5]OTCHET!I236+[5]OTCHET!I237+[5]OTCHET!I238+[5]OTCHET!I239+[5]OTCHET!I243</f>
        <v>0</v>
      </c>
      <c r="J44" s="100">
        <f>+[5]OTCHET!J227+[5]OTCHET!J233+[5]OTCHET!J236+[5]OTCHET!J237+[5]OTCHET!J238+[5]OTCHET!J239+[5]OTCHET!J243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+[5]OTCHET!E236+[5]OTCHET!E237+[5]OTCHET!E238+[5]OTCHET!E239+[5]OTCHET!E246+[5]OTCHET!E247+[5]OTCHET!E251</f>
        <v>0</v>
      </c>
      <c r="F45" s="192">
        <f t="shared" si="1"/>
        <v>0</v>
      </c>
      <c r="G45" s="193">
        <f>+[5]OTCHET!G236+[5]OTCHET!G237+[5]OTCHET!G238+[5]OTCHET!G239+[5]OTCHET!G246+[5]OTCHET!G247+[5]OTCHET!G251</f>
        <v>0</v>
      </c>
      <c r="H45" s="194">
        <f>+[5]OTCHET!H236+[5]OTCHET!H237+[5]OTCHET!H238+[5]OTCHET!H239+[5]OTCHET!H246+[5]OTCHET!H247+[5]OTCHET!H251</f>
        <v>0</v>
      </c>
      <c r="I45" s="19">
        <f>+[5]OTCHET!I236+[5]OTCHET!I237+[5]OTCHET!I238+[5]OTCHET!I239+[5]OTCHET!I246+[5]OTCHET!I247+[5]OTCHET!I251</f>
        <v>0</v>
      </c>
      <c r="J45" s="195">
        <f>+[5]OTCHET!J236+[5]OTCHET!J237+[5]OTCHET!J238+[5]OTCHET!J239+[5]OTCHET!J246+[5]OTCHET!J247+[5]OTCHET!J251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+[5]OTCHET!E258+[5]OTCHET!E259+[5]OTCHET!E260+[5]OTCHET!E261</f>
        <v>0</v>
      </c>
      <c r="F46" s="186">
        <f t="shared" si="1"/>
        <v>0</v>
      </c>
      <c r="G46" s="187">
        <f>+[5]OTCHET!G258+[5]OTCHET!G259+[5]OTCHET!G260+[5]OTCHET!G261</f>
        <v>0</v>
      </c>
      <c r="H46" s="188">
        <f>+[5]OTCHET!H258+[5]OTCHET!H259+[5]OTCHET!H260+[5]OTCHET!H261</f>
        <v>0</v>
      </c>
      <c r="I46" s="188">
        <f>+[5]OTCHET!I258+[5]OTCHET!I259+[5]OTCHET!I260+[5]OTCHET!I261</f>
        <v>0</v>
      </c>
      <c r="J46" s="189">
        <f>+[5]OTCHET!J258+[5]OTCHET!J259+[5]OTCHET!J260+[5]OTCHET!J261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+[5]OTCHET!E259</f>
        <v>0</v>
      </c>
      <c r="F47" s="192">
        <f t="shared" si="1"/>
        <v>0</v>
      </c>
      <c r="G47" s="193">
        <f>+[5]OTCHET!G259</f>
        <v>0</v>
      </c>
      <c r="H47" s="194">
        <f>+[5]OTCHET!H259</f>
        <v>0</v>
      </c>
      <c r="I47" s="19">
        <f>+[5]OTCHET!I259</f>
        <v>0</v>
      </c>
      <c r="J47" s="195">
        <f>+[5]OTCHET!J259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+[5]OTCHET!E268+[5]OTCHET!E272+[5]OTCHET!E273</f>
        <v>0</v>
      </c>
      <c r="F48" s="135">
        <f t="shared" si="1"/>
        <v>0</v>
      </c>
      <c r="G48" s="131">
        <f>+[5]OTCHET!G268+[5]OTCHET!G272+[5]OTCHET!G273</f>
        <v>0</v>
      </c>
      <c r="H48" s="132">
        <f>+[5]OTCHET!H268+[5]OTCHET!H272+[5]OTCHET!H273</f>
        <v>0</v>
      </c>
      <c r="I48" s="132">
        <f>+[5]OTCHET!I268+[5]OTCHET!I272+[5]OTCHET!I273</f>
        <v>0</v>
      </c>
      <c r="J48" s="133">
        <f>+[5]OTCHET!J268+[5]OTCHET!J272+[5]OTCHET!J273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[5]OTCHET!E278+[5]OTCHET!E279+[5]OTCHET!E287+[5]OTCHET!E290</f>
        <v>0</v>
      </c>
      <c r="F49" s="135">
        <f t="shared" si="1"/>
        <v>0</v>
      </c>
      <c r="G49" s="136">
        <f>[5]OTCHET!G278+[5]OTCHET!G279+[5]OTCHET!G287+[5]OTCHET!G290</f>
        <v>0</v>
      </c>
      <c r="H49" s="137">
        <f>[5]OTCHET!H278+[5]OTCHET!H279+[5]OTCHET!H287+[5]OTCHET!H290</f>
        <v>0</v>
      </c>
      <c r="I49" s="137">
        <f>[5]OTCHET!I278+[5]OTCHET!I279+[5]OTCHET!I287+[5]OTCHET!I290</f>
        <v>0</v>
      </c>
      <c r="J49" s="138">
        <f>[5]OTCHET!J278+[5]OTCHET!J279+[5]OTCHET!J287+[5]OTCHET!J290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+[5]OTCHET!E291</f>
        <v>0</v>
      </c>
      <c r="F50" s="135">
        <f t="shared" si="1"/>
        <v>0</v>
      </c>
      <c r="G50" s="136">
        <f>+[5]OTCHET!G291</f>
        <v>0</v>
      </c>
      <c r="H50" s="137">
        <f>+[5]OTCHET!H291</f>
        <v>0</v>
      </c>
      <c r="I50" s="137">
        <f>+[5]OTCHET!I291</f>
        <v>0</v>
      </c>
      <c r="J50" s="138">
        <f>+[5]OTCHET!J291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+[5]OTCHET!E275</f>
        <v>0</v>
      </c>
      <c r="F51" s="97">
        <f>+G51+H51+I51+J51</f>
        <v>0</v>
      </c>
      <c r="G51" s="98">
        <f>+[5]OTCHET!G275</f>
        <v>0</v>
      </c>
      <c r="H51" s="99">
        <f>+[5]OTCHET!H275</f>
        <v>0</v>
      </c>
      <c r="I51" s="99">
        <f>+[5]OTCHET!I275</f>
        <v>0</v>
      </c>
      <c r="J51" s="100">
        <f>+[5]OTCHET!J275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+[5]OTCHET!E296</f>
        <v>0</v>
      </c>
      <c r="F52" s="97">
        <f t="shared" si="1"/>
        <v>0</v>
      </c>
      <c r="G52" s="98">
        <f>+[5]OTCHET!G296</f>
        <v>0</v>
      </c>
      <c r="H52" s="99">
        <f>+[5]OTCHET!H296</f>
        <v>0</v>
      </c>
      <c r="I52" s="99">
        <f>+[5]OTCHET!I296</f>
        <v>0</v>
      </c>
      <c r="J52" s="100">
        <f>+[5]OTCHET!J296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[5]OTCHET!E297</f>
        <v>0</v>
      </c>
      <c r="F53" s="201">
        <f t="shared" si="1"/>
        <v>0</v>
      </c>
      <c r="G53" s="202">
        <f>[5]OTCHET!G297</f>
        <v>0</v>
      </c>
      <c r="H53" s="203">
        <f>[5]OTCHET!H297</f>
        <v>0</v>
      </c>
      <c r="I53" s="203">
        <f>[5]OTCHET!I297</f>
        <v>0</v>
      </c>
      <c r="J53" s="204">
        <f>[5]OTCHET!J297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[5]OTCHET!E299</f>
        <v>0</v>
      </c>
      <c r="F54" s="208">
        <f t="shared" si="1"/>
        <v>0</v>
      </c>
      <c r="G54" s="209">
        <f>[5]OTCHET!G299</f>
        <v>0</v>
      </c>
      <c r="H54" s="210">
        <f>[5]OTCHET!H299</f>
        <v>0</v>
      </c>
      <c r="I54" s="210">
        <f>[5]OTCHET!I299</f>
        <v>0</v>
      </c>
      <c r="J54" s="211">
        <f>[5]OTCHET!J299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+[5]OTCHET!E300</f>
        <v>0</v>
      </c>
      <c r="F55" s="213">
        <f t="shared" si="1"/>
        <v>0</v>
      </c>
      <c r="G55" s="214">
        <f>+[5]OTCHET!G300</f>
        <v>0</v>
      </c>
      <c r="H55" s="215">
        <f>+[5]OTCHET!H300</f>
        <v>0</v>
      </c>
      <c r="I55" s="215">
        <f>+[5]OTCHET!I300</f>
        <v>0</v>
      </c>
      <c r="J55" s="216">
        <f>+[5]OTCHET!J300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8444</v>
      </c>
      <c r="G56" s="220">
        <f t="shared" si="6"/>
        <v>0</v>
      </c>
      <c r="H56" s="221">
        <f t="shared" si="6"/>
        <v>0</v>
      </c>
      <c r="I56" s="21">
        <f t="shared" si="6"/>
        <v>0</v>
      </c>
      <c r="J56" s="222">
        <f t="shared" si="6"/>
        <v>8444</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+[5]OTCHET!E364+[5]OTCHET!E378+[5]OTCHET!E391</f>
        <v>0</v>
      </c>
      <c r="F57" s="223">
        <f t="shared" si="1"/>
        <v>0</v>
      </c>
      <c r="G57" s="224">
        <f>+[5]OTCHET!G364+[5]OTCHET!G378+[5]OTCHET!G391</f>
        <v>0</v>
      </c>
      <c r="H57" s="225">
        <f>+[5]OTCHET!H364+[5]OTCHET!H378+[5]OTCHET!H391</f>
        <v>0</v>
      </c>
      <c r="I57" s="225">
        <f>+[5]OTCHET!I364+[5]OTCHET!I378+[5]OTCHET!I391</f>
        <v>0</v>
      </c>
      <c r="J57" s="226">
        <f>+[5]OTCHET!J364+[5]OTCHET!J378+[5]OTCHET!J391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+[5]OTCHET!E386+[5]OTCHET!E394+[5]OTCHET!E399+[5]OTCHET!E402+[5]OTCHET!E405+[5]OTCHET!E408+[5]OTCHET!E409+[5]OTCHET!E412+[5]OTCHET!E425+[5]OTCHET!E426+[5]OTCHET!E427+[5]OTCHET!E428+[5]OTCHET!E429</f>
        <v>0</v>
      </c>
      <c r="F58" s="227">
        <f t="shared" si="1"/>
        <v>8444</v>
      </c>
      <c r="G58" s="228">
        <f>+[5]OTCHET!G386+[5]OTCHET!G394+[5]OTCHET!G399+[5]OTCHET!G402+[5]OTCHET!G405+[5]OTCHET!G408+[5]OTCHET!G409+[5]OTCHET!G412+[5]OTCHET!G425+[5]OTCHET!G426+[5]OTCHET!G427+[5]OTCHET!G428+[5]OTCHET!G429</f>
        <v>0</v>
      </c>
      <c r="H58" s="229">
        <f>+[5]OTCHET!H386+[5]OTCHET!H394+[5]OTCHET!H399+[5]OTCHET!H402+[5]OTCHET!H405+[5]OTCHET!H408+[5]OTCHET!H409+[5]OTCHET!H412+[5]OTCHET!H425+[5]OTCHET!H426+[5]OTCHET!H427+[5]OTCHET!H428+[5]OTCHET!H429</f>
        <v>0</v>
      </c>
      <c r="I58" s="229">
        <f>+[5]OTCHET!I386+[5]OTCHET!I394+[5]OTCHET!I399+[5]OTCHET!I402+[5]OTCHET!I405+[5]OTCHET!I408+[5]OTCHET!I409+[5]OTCHET!I412+[5]OTCHET!I425+[5]OTCHET!I426+[5]OTCHET!I427+[5]OTCHET!I428+[5]OTCHET!I429</f>
        <v>0</v>
      </c>
      <c r="J58" s="230">
        <f>+[5]OTCHET!J386+[5]OTCHET!J394+[5]OTCHET!J399+[5]OTCHET!J402+[5]OTCHET!J405+[5]OTCHET!J408+[5]OTCHET!J409+[5]OTCHET!J412+[5]OTCHET!J425+[5]OTCHET!J426+[5]OTCHET!J427+[5]OTCHET!J428+[5]OTCHET!J429</f>
        <v>8444</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+[5]OTCHET!E425+[5]OTCHET!E426+[5]OTCHET!E427+[5]OTCHET!E428+[5]OTCHET!E429</f>
        <v>0</v>
      </c>
      <c r="F59" s="231">
        <f t="shared" si="1"/>
        <v>0</v>
      </c>
      <c r="G59" s="232">
        <f>+[5]OTCHET!G425+[5]OTCHET!G426+[5]OTCHET!G427+[5]OTCHET!G428+[5]OTCHET!G429</f>
        <v>0</v>
      </c>
      <c r="H59" s="233">
        <f>+[5]OTCHET!H425+[5]OTCHET!H426+[5]OTCHET!H427+[5]OTCHET!H428+[5]OTCHET!H429</f>
        <v>0</v>
      </c>
      <c r="I59" s="233">
        <f>+[5]OTCHET!I425+[5]OTCHET!I426+[5]OTCHET!I427+[5]OTCHET!I428+[5]OTCHET!I429</f>
        <v>0</v>
      </c>
      <c r="J59" s="234">
        <f>+[5]OTCHET!J425+[5]OTCHET!J426+[5]OTCHET!J427+[5]OTCHET!J428+[5]OTCHET!J429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[5]OTCHET!E408</f>
        <v>0</v>
      </c>
      <c r="F60" s="237">
        <f t="shared" si="1"/>
        <v>0</v>
      </c>
      <c r="G60" s="238">
        <f>[5]OTCHET!G408</f>
        <v>0</v>
      </c>
      <c r="H60" s="239">
        <f>[5]OTCHET!H408</f>
        <v>0</v>
      </c>
      <c r="I60" s="239">
        <f>[5]OTCHET!I408</f>
        <v>0</v>
      </c>
      <c r="J60" s="240">
        <f>[5]OTCHET!J408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[5]OTCHET!E415</f>
        <v>0</v>
      </c>
      <c r="F62" s="158">
        <f t="shared" si="1"/>
        <v>0</v>
      </c>
      <c r="G62" s="159">
        <f>[5]OTCHET!G415</f>
        <v>0</v>
      </c>
      <c r="H62" s="160">
        <f>[5]OTCHET!H415</f>
        <v>0</v>
      </c>
      <c r="I62" s="160">
        <f>[5]OTCHET!I415</f>
        <v>0</v>
      </c>
      <c r="J62" s="161">
        <f>[5]OTCHET!J415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+[5]OTCHET!E252</f>
        <v>0</v>
      </c>
      <c r="F63" s="246">
        <f t="shared" si="1"/>
        <v>0</v>
      </c>
      <c r="G63" s="247">
        <f>+[5]OTCHET!G252</f>
        <v>0</v>
      </c>
      <c r="H63" s="248">
        <f>+[5]OTCHET!H252</f>
        <v>0</v>
      </c>
      <c r="I63" s="248">
        <f>+[5]OTCHET!I252</f>
        <v>0</v>
      </c>
      <c r="J63" s="249">
        <f>+[5]OTCHET!J252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8444</v>
      </c>
      <c r="G64" s="253">
        <f t="shared" si="7"/>
        <v>0</v>
      </c>
      <c r="H64" s="254">
        <f t="shared" si="7"/>
        <v>0</v>
      </c>
      <c r="I64" s="254">
        <f t="shared" si="7"/>
        <v>0</v>
      </c>
      <c r="J64" s="255">
        <f t="shared" si="7"/>
        <v>8444</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-8444</v>
      </c>
      <c r="G66" s="262">
        <f t="shared" ref="G66" si="9">SUM(+G68+G76+G77+G84+G85+G86+G89+G90+G91+G92+G93+G94+G95)</f>
        <v>0</v>
      </c>
      <c r="H66" s="263">
        <f>SUM(+H68+H76+H77+H84+H85+H86+H89+H90+H91+H92+H93+H94+H95)</f>
        <v>0</v>
      </c>
      <c r="I66" s="263">
        <f>SUM(+I68+I76+I77+I84+I85+I86+I89+I90+I91+I92+I93+I94+I95)</f>
        <v>0</v>
      </c>
      <c r="J66" s="264">
        <f>SUM(+J68+J76+J77+J84+J85+J86+J89+J90+J91+J92+J93+J94+J95)</f>
        <v>-8444</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+[5]OTCHET!E485+[5]OTCHET!E486+[5]OTCHET!E489+[5]OTCHET!E490+[5]OTCHET!E493+[5]OTCHET!E494+[5]OTCHET!E498</f>
        <v>0</v>
      </c>
      <c r="F69" s="272">
        <f t="shared" si="1"/>
        <v>0</v>
      </c>
      <c r="G69" s="273">
        <f>+[5]OTCHET!G485+[5]OTCHET!G486+[5]OTCHET!G489+[5]OTCHET!G490+[5]OTCHET!G493+[5]OTCHET!G494+[5]OTCHET!G498</f>
        <v>0</v>
      </c>
      <c r="H69" s="274">
        <f>+[5]OTCHET!H485+[5]OTCHET!H486+[5]OTCHET!H489+[5]OTCHET!H490+[5]OTCHET!H493+[5]OTCHET!H494+[5]OTCHET!H498</f>
        <v>0</v>
      </c>
      <c r="I69" s="274">
        <f>+[5]OTCHET!I485+[5]OTCHET!I486+[5]OTCHET!I489+[5]OTCHET!I490+[5]OTCHET!I493+[5]OTCHET!I494+[5]OTCHET!I498</f>
        <v>0</v>
      </c>
      <c r="J69" s="275">
        <f>+[5]OTCHET!J485+[5]OTCHET!J486+[5]OTCHET!J489+[5]OTCHET!J490+[5]OTCHET!J493+[5]OTCHET!J494+[5]OTCHET!J498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+[5]OTCHET!E487+[5]OTCHET!E488+[5]OTCHET!E491+[5]OTCHET!E492+[5]OTCHET!E495+[5]OTCHET!E496+[5]OTCHET!E497+[5]OTCHET!E499</f>
        <v>0</v>
      </c>
      <c r="F70" s="277">
        <f t="shared" si="1"/>
        <v>0</v>
      </c>
      <c r="G70" s="278">
        <f>+[5]OTCHET!G487+[5]OTCHET!G488+[5]OTCHET!G491+[5]OTCHET!G492+[5]OTCHET!G495+[5]OTCHET!G496+[5]OTCHET!G497+[5]OTCHET!G499</f>
        <v>0</v>
      </c>
      <c r="H70" s="279">
        <f>+[5]OTCHET!H487+[5]OTCHET!H488+[5]OTCHET!H491+[5]OTCHET!H492+[5]OTCHET!H495+[5]OTCHET!H496+[5]OTCHET!H497+[5]OTCHET!H499</f>
        <v>0</v>
      </c>
      <c r="I70" s="279">
        <f>+[5]OTCHET!I487+[5]OTCHET!I488+[5]OTCHET!I491+[5]OTCHET!I492+[5]OTCHET!I495+[5]OTCHET!I496+[5]OTCHET!I497+[5]OTCHET!I499</f>
        <v>0</v>
      </c>
      <c r="J70" s="280">
        <f>+[5]OTCHET!J487+[5]OTCHET!J488+[5]OTCHET!J491+[5]OTCHET!J492+[5]OTCHET!J495+[5]OTCHET!J496+[5]OTCHET!J497+[5]OTCHET!J499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+[5]OTCHET!E500</f>
        <v>0</v>
      </c>
      <c r="F71" s="277">
        <f t="shared" si="1"/>
        <v>0</v>
      </c>
      <c r="G71" s="278">
        <f>+[5]OTCHET!G500</f>
        <v>0</v>
      </c>
      <c r="H71" s="279">
        <f>+[5]OTCHET!H500</f>
        <v>0</v>
      </c>
      <c r="I71" s="279">
        <f>+[5]OTCHET!I500</f>
        <v>0</v>
      </c>
      <c r="J71" s="280">
        <f>+[5]OTCHET!J500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+[5]OTCHET!E505</f>
        <v>0</v>
      </c>
      <c r="F72" s="277">
        <f t="shared" si="1"/>
        <v>0</v>
      </c>
      <c r="G72" s="278">
        <f>+[5]OTCHET!G505</f>
        <v>0</v>
      </c>
      <c r="H72" s="279">
        <f>+[5]OTCHET!H505</f>
        <v>0</v>
      </c>
      <c r="I72" s="279">
        <f>+[5]OTCHET!I505</f>
        <v>0</v>
      </c>
      <c r="J72" s="280">
        <f>+[5]OTCHET!J505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+[5]OTCHET!E545</f>
        <v>0</v>
      </c>
      <c r="F73" s="277">
        <f t="shared" si="1"/>
        <v>0</v>
      </c>
      <c r="G73" s="278">
        <f>+[5]OTCHET!G545</f>
        <v>0</v>
      </c>
      <c r="H73" s="279">
        <f>+[5]OTCHET!H545</f>
        <v>0</v>
      </c>
      <c r="I73" s="279">
        <f>+[5]OTCHET!I545</f>
        <v>0</v>
      </c>
      <c r="J73" s="280">
        <f>+[5]OTCHET!J545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+[5]OTCHET!E584+[5]OTCHET!E585</f>
        <v>0</v>
      </c>
      <c r="F74" s="277">
        <f t="shared" si="1"/>
        <v>0</v>
      </c>
      <c r="G74" s="278">
        <f>+[5]OTCHET!G584+[5]OTCHET!G585</f>
        <v>0</v>
      </c>
      <c r="H74" s="279">
        <f>+[5]OTCHET!H584+[5]OTCHET!H585</f>
        <v>0</v>
      </c>
      <c r="I74" s="279">
        <f>+[5]OTCHET!I584+[5]OTCHET!I585</f>
        <v>0</v>
      </c>
      <c r="J74" s="280">
        <f>+[5]OTCHET!J584+[5]OTCHET!J585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+[5]OTCHET!E586+[5]OTCHET!E587+[5]OTCHET!E588</f>
        <v>0</v>
      </c>
      <c r="F75" s="283">
        <f t="shared" si="1"/>
        <v>0</v>
      </c>
      <c r="G75" s="284">
        <f>+[5]OTCHET!G586+[5]OTCHET!G587+[5]OTCHET!G588</f>
        <v>0</v>
      </c>
      <c r="H75" s="285">
        <f>+[5]OTCHET!H586+[5]OTCHET!H587+[5]OTCHET!H588</f>
        <v>0</v>
      </c>
      <c r="I75" s="285">
        <f>+[5]OTCHET!I586+[5]OTCHET!I587+[5]OTCHET!I588</f>
        <v>0</v>
      </c>
      <c r="J75" s="286">
        <f>+[5]OTCHET!J586+[5]OTCHET!J587+[5]OTCHET!J588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[5]OTCHET!E464</f>
        <v>0</v>
      </c>
      <c r="F76" s="223">
        <f t="shared" si="1"/>
        <v>0</v>
      </c>
      <c r="G76" s="224">
        <f>[5]OTCHET!G464</f>
        <v>0</v>
      </c>
      <c r="H76" s="225">
        <f>[5]OTCHET!H464</f>
        <v>0</v>
      </c>
      <c r="I76" s="225">
        <f>[5]OTCHET!I464</f>
        <v>0</v>
      </c>
      <c r="J76" s="226">
        <f>[5]OTCHET!J464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+[5]OTCHET!E469+[5]OTCHET!E472</f>
        <v>0</v>
      </c>
      <c r="F78" s="272">
        <f t="shared" si="1"/>
        <v>0</v>
      </c>
      <c r="G78" s="273">
        <f>+[5]OTCHET!G469+[5]OTCHET!G472</f>
        <v>0</v>
      </c>
      <c r="H78" s="274">
        <f>+[5]OTCHET!H469+[5]OTCHET!H472</f>
        <v>0</v>
      </c>
      <c r="I78" s="274">
        <f>+[5]OTCHET!I469+[5]OTCHET!I472</f>
        <v>0</v>
      </c>
      <c r="J78" s="275">
        <f>+[5]OTCHET!J469+[5]OTCHET!J472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+[5]OTCHET!E470+[5]OTCHET!E473</f>
        <v>0</v>
      </c>
      <c r="F79" s="277">
        <f t="shared" si="1"/>
        <v>0</v>
      </c>
      <c r="G79" s="278">
        <f>+[5]OTCHET!G470+[5]OTCHET!G473</f>
        <v>0</v>
      </c>
      <c r="H79" s="279">
        <f>+[5]OTCHET!H470+[5]OTCHET!H473</f>
        <v>0</v>
      </c>
      <c r="I79" s="279">
        <f>+[5]OTCHET!I470+[5]OTCHET!I473</f>
        <v>0</v>
      </c>
      <c r="J79" s="280">
        <f>+[5]OTCHET!J470+[5]OTCHET!J473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[5]OTCHET!E474</f>
        <v>0</v>
      </c>
      <c r="F80" s="277">
        <f t="shared" si="1"/>
        <v>0</v>
      </c>
      <c r="G80" s="278">
        <f>[5]OTCHET!G474</f>
        <v>0</v>
      </c>
      <c r="H80" s="279">
        <f>[5]OTCHET!H474</f>
        <v>0</v>
      </c>
      <c r="I80" s="279">
        <f>[5]OTCHET!I474</f>
        <v>0</v>
      </c>
      <c r="J80" s="280">
        <f>[5]OTCHET!J474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+[5]OTCHET!E482</f>
        <v>0</v>
      </c>
      <c r="F82" s="277">
        <f t="shared" si="1"/>
        <v>0</v>
      </c>
      <c r="G82" s="278">
        <f>+[5]OTCHET!G482</f>
        <v>0</v>
      </c>
      <c r="H82" s="279">
        <f>+[5]OTCHET!H482</f>
        <v>0</v>
      </c>
      <c r="I82" s="279">
        <f>+[5]OTCHET!I482</f>
        <v>0</v>
      </c>
      <c r="J82" s="280">
        <f>+[5]OTCHET!J482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+[5]OTCHET!E483</f>
        <v>0</v>
      </c>
      <c r="F83" s="283">
        <f t="shared" si="1"/>
        <v>0</v>
      </c>
      <c r="G83" s="284">
        <f>+[5]OTCHET!G483</f>
        <v>0</v>
      </c>
      <c r="H83" s="285">
        <f>+[5]OTCHET!H483</f>
        <v>0</v>
      </c>
      <c r="I83" s="285">
        <f>+[5]OTCHET!I483</f>
        <v>0</v>
      </c>
      <c r="J83" s="286">
        <f>+[5]OTCHET!J483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[5]OTCHET!E538</f>
        <v>0</v>
      </c>
      <c r="F84" s="223">
        <f t="shared" si="1"/>
        <v>0</v>
      </c>
      <c r="G84" s="224">
        <f>[5]OTCHET!G538</f>
        <v>0</v>
      </c>
      <c r="H84" s="225">
        <f>[5]OTCHET!H538</f>
        <v>0</v>
      </c>
      <c r="I84" s="225">
        <f>[5]OTCHET!I538</f>
        <v>0</v>
      </c>
      <c r="J84" s="226">
        <f>[5]OTCHET!J538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[5]OTCHET!E539</f>
        <v>0</v>
      </c>
      <c r="F85" s="227">
        <f t="shared" si="1"/>
        <v>0</v>
      </c>
      <c r="G85" s="228">
        <f>[5]OTCHET!G539</f>
        <v>0</v>
      </c>
      <c r="H85" s="229">
        <f>[5]OTCHET!H539</f>
        <v>0</v>
      </c>
      <c r="I85" s="229">
        <f>[5]OTCHET!I539</f>
        <v>0</v>
      </c>
      <c r="J85" s="230">
        <f>[5]OTCHET!J539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-7843</v>
      </c>
      <c r="G86" s="232">
        <f t="shared" ref="G86" si="15">+G87+G88</f>
        <v>0</v>
      </c>
      <c r="H86" s="233">
        <f>+H87+H88</f>
        <v>0</v>
      </c>
      <c r="I86" s="233">
        <f>+I87+I88</f>
        <v>0</v>
      </c>
      <c r="J86" s="234">
        <f>+J87+J88</f>
        <v>-7843</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+[5]OTCHET!E506+[5]OTCHET!E515+[5]OTCHET!E519+[5]OTCHET!E546</f>
        <v>0</v>
      </c>
      <c r="F87" s="272">
        <f t="shared" si="1"/>
        <v>0</v>
      </c>
      <c r="G87" s="273">
        <f>+[5]OTCHET!G506+[5]OTCHET!G515+[5]OTCHET!G519+[5]OTCHET!G546</f>
        <v>0</v>
      </c>
      <c r="H87" s="274">
        <f>+[5]OTCHET!H506+[5]OTCHET!H515+[5]OTCHET!H519+[5]OTCHET!H546</f>
        <v>0</v>
      </c>
      <c r="I87" s="274">
        <f>+[5]OTCHET!I506+[5]OTCHET!I515+[5]OTCHET!I519+[5]OTCHET!I546</f>
        <v>0</v>
      </c>
      <c r="J87" s="275">
        <f>+[5]OTCHET!J506+[5]OTCHET!J515+[5]OTCHET!J519+[5]OTCHET!J546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+[5]OTCHET!E524+[5]OTCHET!E527+[5]OTCHET!E547</f>
        <v>0</v>
      </c>
      <c r="F88" s="283">
        <f t="shared" si="1"/>
        <v>-7843</v>
      </c>
      <c r="G88" s="284">
        <f>+[5]OTCHET!G524+[5]OTCHET!G527+[5]OTCHET!G547</f>
        <v>0</v>
      </c>
      <c r="H88" s="285">
        <f>+[5]OTCHET!H524+[5]OTCHET!H527+[5]OTCHET!H547</f>
        <v>0</v>
      </c>
      <c r="I88" s="285">
        <f>+[5]OTCHET!I524+[5]OTCHET!I527+[5]OTCHET!I547</f>
        <v>0</v>
      </c>
      <c r="J88" s="286">
        <f>+[5]OTCHET!J524+[5]OTCHET!J527+[5]OTCHET!J547</f>
        <v>-7843</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[5]OTCHET!E534</f>
        <v>0</v>
      </c>
      <c r="F89" s="223">
        <f t="shared" ref="F89:F96" si="17">+G89+H89+I89+J89</f>
        <v>-601</v>
      </c>
      <c r="G89" s="224">
        <f>[5]OTCHET!G534</f>
        <v>0</v>
      </c>
      <c r="H89" s="225">
        <f>[5]OTCHET!H534</f>
        <v>0</v>
      </c>
      <c r="I89" s="225">
        <f>[5]OTCHET!I534</f>
        <v>0</v>
      </c>
      <c r="J89" s="226">
        <f>[5]OTCHET!J534</f>
        <v>-601</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+[5]OTCHET!E570+[5]OTCHET!E571+[5]OTCHET!E572+[5]OTCHET!E573+[5]OTCHET!E574+[5]OTCHET!E575</f>
        <v>0</v>
      </c>
      <c r="F90" s="227">
        <f t="shared" si="17"/>
        <v>0</v>
      </c>
      <c r="G90" s="228">
        <f>+[5]OTCHET!G570+[5]OTCHET!G571+[5]OTCHET!G572+[5]OTCHET!G573+[5]OTCHET!G574+[5]OTCHET!G575</f>
        <v>0</v>
      </c>
      <c r="H90" s="229">
        <f>+[5]OTCHET!H570+[5]OTCHET!H571+[5]OTCHET!H572+[5]OTCHET!H573+[5]OTCHET!H574+[5]OTCHET!H575</f>
        <v>0</v>
      </c>
      <c r="I90" s="229">
        <f>+[5]OTCHET!I570+[5]OTCHET!I571+[5]OTCHET!I572+[5]OTCHET!I573+[5]OTCHET!I574+[5]OTCHET!I575</f>
        <v>0</v>
      </c>
      <c r="J90" s="230">
        <f>+[5]OTCHET!J570+[5]OTCHET!J571+[5]OTCHET!J572+[5]OTCHET!J573+[5]OTCHET!J574+[5]OTCHET!J575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+[5]OTCHET!E576+[5]OTCHET!E577+[5]OTCHET!E578+[5]OTCHET!E579+[5]OTCHET!E580+[5]OTCHET!E581+[5]OTCHET!E582</f>
        <v>0</v>
      </c>
      <c r="F91" s="135">
        <f t="shared" si="17"/>
        <v>0</v>
      </c>
      <c r="G91" s="136">
        <f>+[5]OTCHET!G576+[5]OTCHET!G577+[5]OTCHET!G578+[5]OTCHET!G579+[5]OTCHET!G580+[5]OTCHET!G581+[5]OTCHET!G582</f>
        <v>0</v>
      </c>
      <c r="H91" s="137">
        <f>+[5]OTCHET!H576+[5]OTCHET!H577+[5]OTCHET!H578+[5]OTCHET!H579+[5]OTCHET!H580+[5]OTCHET!H581+[5]OTCHET!H582</f>
        <v>0</v>
      </c>
      <c r="I91" s="137">
        <f>+[5]OTCHET!I576+[5]OTCHET!I577+[5]OTCHET!I578+[5]OTCHET!I579+[5]OTCHET!I580+[5]OTCHET!I581+[5]OTCHET!I582</f>
        <v>0</v>
      </c>
      <c r="J91" s="138">
        <f>+[5]OTCHET!J576+[5]OTCHET!J577+[5]OTCHET!J578+[5]OTCHET!J579+[5]OTCHET!J580+[5]OTCHET!J581+[5]OTCHET!J582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+[5]OTCHET!E583</f>
        <v>0</v>
      </c>
      <c r="F92" s="135">
        <f t="shared" si="17"/>
        <v>0</v>
      </c>
      <c r="G92" s="136">
        <f>+[5]OTCHET!G583</f>
        <v>0</v>
      </c>
      <c r="H92" s="137">
        <f>+[5]OTCHET!H583</f>
        <v>0</v>
      </c>
      <c r="I92" s="137">
        <f>+[5]OTCHET!I583</f>
        <v>0</v>
      </c>
      <c r="J92" s="138">
        <f>+[5]OTCHET!J583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+[5]OTCHET!E590+[5]OTCHET!E591</f>
        <v>0</v>
      </c>
      <c r="F93" s="135">
        <f t="shared" si="17"/>
        <v>0</v>
      </c>
      <c r="G93" s="136">
        <f>+[5]OTCHET!G590+[5]OTCHET!G591</f>
        <v>0</v>
      </c>
      <c r="H93" s="137">
        <f>+[5]OTCHET!H590+[5]OTCHET!H591</f>
        <v>0</v>
      </c>
      <c r="I93" s="137">
        <f>+[5]OTCHET!I590+[5]OTCHET!I591</f>
        <v>0</v>
      </c>
      <c r="J93" s="138">
        <f>+[5]OTCHET!J590+[5]OTCHET!J591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+[5]OTCHET!E592+[5]OTCHET!E593</f>
        <v>0</v>
      </c>
      <c r="F94" s="135">
        <f t="shared" si="17"/>
        <v>0</v>
      </c>
      <c r="G94" s="136">
        <f>+[5]OTCHET!G592+[5]OTCHET!G593</f>
        <v>0</v>
      </c>
      <c r="H94" s="137">
        <f>+[5]OTCHET!H592+[5]OTCHET!H593</f>
        <v>0</v>
      </c>
      <c r="I94" s="137">
        <f>+[5]OTCHET!I592+[5]OTCHET!I593</f>
        <v>0</v>
      </c>
      <c r="J94" s="138">
        <f>+[5]OTCHET!J592+[5]OTCHET!J593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[5]OTCHET!E594</f>
        <v>0</v>
      </c>
      <c r="F95" s="97">
        <f t="shared" si="17"/>
        <v>0</v>
      </c>
      <c r="G95" s="98">
        <f>[5]OTCHET!G594</f>
        <v>0</v>
      </c>
      <c r="H95" s="99">
        <f>[5]OTCHET!H594</f>
        <v>0</v>
      </c>
      <c r="I95" s="99">
        <f>[5]OTCHET!I594</f>
        <v>0</v>
      </c>
      <c r="J95" s="100">
        <f>[5]OTCHET!J594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+[5]OTCHET!E597</f>
        <v>0</v>
      </c>
      <c r="F96" s="293">
        <f t="shared" si="17"/>
        <v>0</v>
      </c>
      <c r="G96" s="294">
        <f>+[5]OTCHET!G597</f>
        <v>0</v>
      </c>
      <c r="H96" s="295">
        <f>+[5]OTCHET!H597</f>
        <v>0</v>
      </c>
      <c r="I96" s="295">
        <f>+[5]OTCHET!I597</f>
        <v>0</v>
      </c>
      <c r="J96" s="296">
        <f>+[5]OTCHET!J597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+[5]OTCHET!H608</f>
        <v>vani2223@abv.bg</v>
      </c>
      <c r="C107" s="300"/>
      <c r="D107" s="300"/>
      <c r="E107" s="24"/>
      <c r="F107" s="304"/>
      <c r="G107" s="31" t="str">
        <f>+[5]OTCHET!E608</f>
        <v>032/654331</v>
      </c>
      <c r="H107" s="31">
        <f>+[5]OTCHET!F608</f>
        <v>0</v>
      </c>
      <c r="I107" s="305"/>
      <c r="J107" s="37">
        <f>+[5]OTCHET!B608</f>
        <v>45417</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+[5]OTCHET!D606</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+[5]OTCHET!G603</f>
        <v>ИВАНКА НАЛДЖИЯН</v>
      </c>
      <c r="F114" s="480"/>
      <c r="G114" s="320"/>
      <c r="H114" s="18"/>
      <c r="I114" s="480" t="str">
        <f>+[5]OTCHET!G606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3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72" zoomScale="70" zoomScaleNormal="70" workbookViewId="0">
      <selection activeCell="T26" sqref="T2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ПЛОВДИВ</v>
      </c>
      <c r="C11" s="11"/>
      <c r="D11" s="11"/>
      <c r="E11" s="12" t="s">
        <v>0</v>
      </c>
      <c r="F11" s="34">
        <f>[6]OTCHET!F9</f>
        <v>45412</v>
      </c>
      <c r="G11" s="35" t="s">
        <v>1</v>
      </c>
      <c r="H11" s="36">
        <f>+[6]OTCHET!H9</f>
        <v>455464</v>
      </c>
      <c r="I11" s="483">
        <f>+[6]OTCHET!I9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+[6]OTCHET!B12</f>
        <v>Аграрен университет - Пловдив</v>
      </c>
      <c r="C13" s="13"/>
      <c r="D13" s="13"/>
      <c r="E13" s="16" t="str">
        <f>+[6]OTCHET!E12</f>
        <v>код по ЕБК:</v>
      </c>
      <c r="F13" s="38" t="str">
        <f>+[6]OTCHET!F12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+[6]OTCHET!E15</f>
        <v>42</v>
      </c>
      <c r="F15" s="33" t="str">
        <f>[6]OTCHET!F15</f>
        <v>СЕС - РА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12585</v>
      </c>
      <c r="G22" s="88">
        <f t="shared" si="0"/>
        <v>0</v>
      </c>
      <c r="H22" s="89">
        <f t="shared" si="0"/>
        <v>0</v>
      </c>
      <c r="I22" s="89">
        <f t="shared" si="0"/>
        <v>0</v>
      </c>
      <c r="J22" s="90">
        <f t="shared" si="0"/>
        <v>12585</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[6]OTCHET!E74</f>
        <v>0</v>
      </c>
      <c r="F26" s="107">
        <f t="shared" si="1"/>
        <v>0</v>
      </c>
      <c r="G26" s="108">
        <f>[6]OTCHET!G74</f>
        <v>0</v>
      </c>
      <c r="H26" s="109">
        <f>[6]OTCHET!H74</f>
        <v>0</v>
      </c>
      <c r="I26" s="109">
        <f>[6]OTCHET!I74</f>
        <v>0</v>
      </c>
      <c r="J26" s="110">
        <f>[6]OTCHET!J74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[6]OTCHET!E75</f>
        <v>0</v>
      </c>
      <c r="F27" s="113">
        <f t="shared" si="1"/>
        <v>0</v>
      </c>
      <c r="G27" s="114">
        <f>[6]OTCHET!G75</f>
        <v>0</v>
      </c>
      <c r="H27" s="115">
        <f>[6]OTCHET!H75</f>
        <v>0</v>
      </c>
      <c r="I27" s="115">
        <f>[6]OTCHET!I75</f>
        <v>0</v>
      </c>
      <c r="J27" s="116">
        <f>[6]OTCHET!J75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[6]OTCHET!E77</f>
        <v>0</v>
      </c>
      <c r="F28" s="119">
        <f t="shared" si="1"/>
        <v>0</v>
      </c>
      <c r="G28" s="120">
        <f>[6]OTCHET!G77</f>
        <v>0</v>
      </c>
      <c r="H28" s="121">
        <f>[6]OTCHET!H77</f>
        <v>0</v>
      </c>
      <c r="I28" s="121">
        <f>[6]OTCHET!I77</f>
        <v>0</v>
      </c>
      <c r="J28" s="122">
        <f>[6]OTCHET!J77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[6]OTCHET!E106</f>
        <v>0</v>
      </c>
      <c r="F31" s="135">
        <f t="shared" si="1"/>
        <v>0</v>
      </c>
      <c r="G31" s="136">
        <f>[6]OTCHET!G106</f>
        <v>0</v>
      </c>
      <c r="H31" s="137">
        <f>[6]OTCHET!H106</f>
        <v>0</v>
      </c>
      <c r="I31" s="137">
        <f>[6]OTCHET!I106</f>
        <v>0</v>
      </c>
      <c r="J31" s="138">
        <f>[6]OTCHET!J106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[6]OTCHET!E110+[6]OTCHET!E119+[6]OTCHET!E135+[6]OTCHET!E136</f>
        <v>0</v>
      </c>
      <c r="F32" s="135">
        <f t="shared" si="1"/>
        <v>0</v>
      </c>
      <c r="G32" s="136">
        <f>[6]OTCHET!G110+[6]OTCHET!G119+[6]OTCHET!G135+[6]OTCHET!G136</f>
        <v>0</v>
      </c>
      <c r="H32" s="137">
        <f>[6]OTCHET!H110+[6]OTCHET!H119+[6]OTCHET!H135+[6]OTCHET!H136</f>
        <v>0</v>
      </c>
      <c r="I32" s="137">
        <f>[6]OTCHET!I110+[6]OTCHET!I119+[6]OTCHET!I135+[6]OTCHET!I136</f>
        <v>0</v>
      </c>
      <c r="J32" s="138">
        <f>[6]OTCHET!J110+[6]OTCHET!J119+[6]OTCHET!J135+[6]OTCHET!J136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[6]OTCHET!E123</f>
        <v>0</v>
      </c>
      <c r="F33" s="97">
        <f t="shared" si="1"/>
        <v>0</v>
      </c>
      <c r="G33" s="98">
        <f>[6]OTCHET!G123</f>
        <v>0</v>
      </c>
      <c r="H33" s="99">
        <f>[6]OTCHET!H123</f>
        <v>0</v>
      </c>
      <c r="I33" s="99">
        <f>[6]OTCHET!I123</f>
        <v>0</v>
      </c>
      <c r="J33" s="100">
        <f>[6]OTCHET!J123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+[6]OTCHET!E137</f>
        <v>0</v>
      </c>
      <c r="F36" s="153">
        <f t="shared" si="1"/>
        <v>0</v>
      </c>
      <c r="G36" s="154">
        <f>+[6]OTCHET!G137</f>
        <v>0</v>
      </c>
      <c r="H36" s="155">
        <f>+[6]OTCHET!H137</f>
        <v>0</v>
      </c>
      <c r="I36" s="155">
        <f>+[6]OTCHET!I137</f>
        <v>0</v>
      </c>
      <c r="J36" s="156">
        <f>+[6]OTCHET!J137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[6]OTCHET!E140+[6]OTCHET!E149+[6]OTCHET!E158</f>
        <v>0</v>
      </c>
      <c r="F37" s="158">
        <f t="shared" si="1"/>
        <v>12585</v>
      </c>
      <c r="G37" s="159">
        <f>[6]OTCHET!G140+[6]OTCHET!G149+[6]OTCHET!G158</f>
        <v>0</v>
      </c>
      <c r="H37" s="160">
        <f>[6]OTCHET!H140+[6]OTCHET!H149+[6]OTCHET!H158</f>
        <v>0</v>
      </c>
      <c r="I37" s="160">
        <f>[6]OTCHET!I140+[6]OTCHET!I149+[6]OTCHET!I158</f>
        <v>0</v>
      </c>
      <c r="J37" s="161">
        <f>[6]OTCHET!J140+[6]OTCHET!J149+[6]OTCHET!J158</f>
        <v>12585</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15256</v>
      </c>
      <c r="G38" s="166">
        <f t="shared" si="4"/>
        <v>0</v>
      </c>
      <c r="H38" s="167">
        <f t="shared" si="4"/>
        <v>0</v>
      </c>
      <c r="I38" s="167">
        <f t="shared" si="4"/>
        <v>0</v>
      </c>
      <c r="J38" s="168">
        <f t="shared" si="4"/>
        <v>15256</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755</v>
      </c>
      <c r="G39" s="172">
        <f t="shared" si="5"/>
        <v>0</v>
      </c>
      <c r="H39" s="173">
        <f t="shared" si="5"/>
        <v>0</v>
      </c>
      <c r="I39" s="173">
        <f t="shared" si="5"/>
        <v>0</v>
      </c>
      <c r="J39" s="174">
        <f t="shared" si="5"/>
        <v>755</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[6]OTCHET!E187</f>
        <v>0</v>
      </c>
      <c r="F40" s="48">
        <f t="shared" si="1"/>
        <v>755</v>
      </c>
      <c r="G40" s="45">
        <f>[6]OTCHET!G187</f>
        <v>0</v>
      </c>
      <c r="H40" s="39">
        <f>[6]OTCHET!H187</f>
        <v>0</v>
      </c>
      <c r="I40" s="39">
        <f>[6]OTCHET!I187</f>
        <v>0</v>
      </c>
      <c r="J40" s="40">
        <f>[6]OTCHET!J187</f>
        <v>755</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+[6]OTCHET!E196+[6]OTCHET!E204</f>
        <v>0</v>
      </c>
      <c r="F42" s="50">
        <f t="shared" si="1"/>
        <v>0</v>
      </c>
      <c r="G42" s="47">
        <f>+[6]OTCHET!G196+[6]OTCHET!G204</f>
        <v>0</v>
      </c>
      <c r="H42" s="43">
        <f>+[6]OTCHET!H196+[6]OTCHET!H204</f>
        <v>0</v>
      </c>
      <c r="I42" s="43">
        <f>+[6]OTCHET!I196+[6]OTCHET!I204</f>
        <v>0</v>
      </c>
      <c r="J42" s="44">
        <f>+[6]OTCHET!J196+[6]OTCHET!J204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+[6]OTCHET!E205+[6]OTCHET!E223+[6]OTCHET!E274</f>
        <v>0</v>
      </c>
      <c r="F43" s="186">
        <f t="shared" si="1"/>
        <v>14501</v>
      </c>
      <c r="G43" s="187">
        <f>+[6]OTCHET!G205+[6]OTCHET!G223+[6]OTCHET!G274</f>
        <v>0</v>
      </c>
      <c r="H43" s="188">
        <f>+[6]OTCHET!H205+[6]OTCHET!H223+[6]OTCHET!H274</f>
        <v>0</v>
      </c>
      <c r="I43" s="188">
        <f>+[6]OTCHET!I205+[6]OTCHET!I223+[6]OTCHET!I274</f>
        <v>0</v>
      </c>
      <c r="J43" s="189">
        <f>+[6]OTCHET!J205+[6]OTCHET!J223+[6]OTCHET!J274</f>
        <v>14501</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+[6]OTCHET!E227+[6]OTCHET!E233+[6]OTCHET!E236+[6]OTCHET!E237+[6]OTCHET!E238+[6]OTCHET!E239+[6]OTCHET!E243</f>
        <v>0</v>
      </c>
      <c r="F44" s="97">
        <f t="shared" si="1"/>
        <v>0</v>
      </c>
      <c r="G44" s="98">
        <f>+[6]OTCHET!G227+[6]OTCHET!G233+[6]OTCHET!G236+[6]OTCHET!G237+[6]OTCHET!G238+[6]OTCHET!G239+[6]OTCHET!G243</f>
        <v>0</v>
      </c>
      <c r="H44" s="99">
        <f>+[6]OTCHET!H227+[6]OTCHET!H233+[6]OTCHET!H236+[6]OTCHET!H237+[6]OTCHET!H238+[6]OTCHET!H239+[6]OTCHET!H243</f>
        <v>0</v>
      </c>
      <c r="I44" s="99">
        <f>+[6]OTCHET!I227+[6]OTCHET!I233+[6]OTCHET!I236+[6]OTCHET!I237+[6]OTCHET!I238+[6]OTCHET!I239+[6]OTCHET!I243</f>
        <v>0</v>
      </c>
      <c r="J44" s="100">
        <f>+[6]OTCHET!J227+[6]OTCHET!J233+[6]OTCHET!J236+[6]OTCHET!J237+[6]OTCHET!J238+[6]OTCHET!J239+[6]OTCHET!J243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+[6]OTCHET!E236+[6]OTCHET!E237+[6]OTCHET!E238+[6]OTCHET!E239+[6]OTCHET!E246+[6]OTCHET!E247+[6]OTCHET!E251</f>
        <v>0</v>
      </c>
      <c r="F45" s="192">
        <f t="shared" si="1"/>
        <v>0</v>
      </c>
      <c r="G45" s="193">
        <f>+[6]OTCHET!G236+[6]OTCHET!G237+[6]OTCHET!G238+[6]OTCHET!G239+[6]OTCHET!G246+[6]OTCHET!G247+[6]OTCHET!G251</f>
        <v>0</v>
      </c>
      <c r="H45" s="194">
        <f>+[6]OTCHET!H236+[6]OTCHET!H237+[6]OTCHET!H238+[6]OTCHET!H239+[6]OTCHET!H246+[6]OTCHET!H247+[6]OTCHET!H251</f>
        <v>0</v>
      </c>
      <c r="I45" s="19">
        <f>+[6]OTCHET!I236+[6]OTCHET!I237+[6]OTCHET!I238+[6]OTCHET!I239+[6]OTCHET!I246+[6]OTCHET!I247+[6]OTCHET!I251</f>
        <v>0</v>
      </c>
      <c r="J45" s="195">
        <f>+[6]OTCHET!J236+[6]OTCHET!J237+[6]OTCHET!J238+[6]OTCHET!J239+[6]OTCHET!J246+[6]OTCHET!J247+[6]OTCHET!J251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+[6]OTCHET!E258+[6]OTCHET!E259+[6]OTCHET!E260+[6]OTCHET!E261</f>
        <v>0</v>
      </c>
      <c r="F46" s="186">
        <f t="shared" si="1"/>
        <v>0</v>
      </c>
      <c r="G46" s="187">
        <f>+[6]OTCHET!G258+[6]OTCHET!G259+[6]OTCHET!G260+[6]OTCHET!G261</f>
        <v>0</v>
      </c>
      <c r="H46" s="188">
        <f>+[6]OTCHET!H258+[6]OTCHET!H259+[6]OTCHET!H260+[6]OTCHET!H261</f>
        <v>0</v>
      </c>
      <c r="I46" s="188">
        <f>+[6]OTCHET!I258+[6]OTCHET!I259+[6]OTCHET!I260+[6]OTCHET!I261</f>
        <v>0</v>
      </c>
      <c r="J46" s="189">
        <f>+[6]OTCHET!J258+[6]OTCHET!J259+[6]OTCHET!J260+[6]OTCHET!J261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+[6]OTCHET!E259</f>
        <v>0</v>
      </c>
      <c r="F47" s="192">
        <f t="shared" si="1"/>
        <v>0</v>
      </c>
      <c r="G47" s="193">
        <f>+[6]OTCHET!G259</f>
        <v>0</v>
      </c>
      <c r="H47" s="194">
        <f>+[6]OTCHET!H259</f>
        <v>0</v>
      </c>
      <c r="I47" s="19">
        <f>+[6]OTCHET!I259</f>
        <v>0</v>
      </c>
      <c r="J47" s="195">
        <f>+[6]OTCHET!J259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+[6]OTCHET!E268+[6]OTCHET!E272+[6]OTCHET!E273</f>
        <v>0</v>
      </c>
      <c r="F48" s="135">
        <f t="shared" si="1"/>
        <v>0</v>
      </c>
      <c r="G48" s="131">
        <f>+[6]OTCHET!G268+[6]OTCHET!G272+[6]OTCHET!G273</f>
        <v>0</v>
      </c>
      <c r="H48" s="132">
        <f>+[6]OTCHET!H268+[6]OTCHET!H272+[6]OTCHET!H273</f>
        <v>0</v>
      </c>
      <c r="I48" s="132">
        <f>+[6]OTCHET!I268+[6]OTCHET!I272+[6]OTCHET!I273</f>
        <v>0</v>
      </c>
      <c r="J48" s="133">
        <f>+[6]OTCHET!J268+[6]OTCHET!J272+[6]OTCHET!J273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[6]OTCHET!E278+[6]OTCHET!E279+[6]OTCHET!E287+[6]OTCHET!E290</f>
        <v>0</v>
      </c>
      <c r="F49" s="135">
        <f t="shared" si="1"/>
        <v>0</v>
      </c>
      <c r="G49" s="136">
        <f>[6]OTCHET!G278+[6]OTCHET!G279+[6]OTCHET!G287+[6]OTCHET!G290</f>
        <v>0</v>
      </c>
      <c r="H49" s="137">
        <f>[6]OTCHET!H278+[6]OTCHET!H279+[6]OTCHET!H287+[6]OTCHET!H290</f>
        <v>0</v>
      </c>
      <c r="I49" s="137">
        <f>[6]OTCHET!I278+[6]OTCHET!I279+[6]OTCHET!I287+[6]OTCHET!I290</f>
        <v>0</v>
      </c>
      <c r="J49" s="138">
        <f>[6]OTCHET!J278+[6]OTCHET!J279+[6]OTCHET!J287+[6]OTCHET!J290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+[6]OTCHET!E291</f>
        <v>0</v>
      </c>
      <c r="F50" s="135">
        <f t="shared" si="1"/>
        <v>0</v>
      </c>
      <c r="G50" s="136">
        <f>+[6]OTCHET!G291</f>
        <v>0</v>
      </c>
      <c r="H50" s="137">
        <f>+[6]OTCHET!H291</f>
        <v>0</v>
      </c>
      <c r="I50" s="137">
        <f>+[6]OTCHET!I291</f>
        <v>0</v>
      </c>
      <c r="J50" s="138">
        <f>+[6]OTCHET!J291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+[6]OTCHET!E275</f>
        <v>0</v>
      </c>
      <c r="F51" s="97">
        <f>+G51+H51+I51+J51</f>
        <v>0</v>
      </c>
      <c r="G51" s="98">
        <f>+[6]OTCHET!G275</f>
        <v>0</v>
      </c>
      <c r="H51" s="99">
        <f>+[6]OTCHET!H275</f>
        <v>0</v>
      </c>
      <c r="I51" s="99">
        <f>+[6]OTCHET!I275</f>
        <v>0</v>
      </c>
      <c r="J51" s="100">
        <f>+[6]OTCHET!J275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+[6]OTCHET!E296</f>
        <v>0</v>
      </c>
      <c r="F52" s="97">
        <f t="shared" si="1"/>
        <v>0</v>
      </c>
      <c r="G52" s="98">
        <f>+[6]OTCHET!G296</f>
        <v>0</v>
      </c>
      <c r="H52" s="99">
        <f>+[6]OTCHET!H296</f>
        <v>0</v>
      </c>
      <c r="I52" s="99">
        <f>+[6]OTCHET!I296</f>
        <v>0</v>
      </c>
      <c r="J52" s="100">
        <f>+[6]OTCHET!J296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[6]OTCHET!E297</f>
        <v>0</v>
      </c>
      <c r="F53" s="201">
        <f t="shared" si="1"/>
        <v>0</v>
      </c>
      <c r="G53" s="202">
        <f>[6]OTCHET!G297</f>
        <v>0</v>
      </c>
      <c r="H53" s="203">
        <f>[6]OTCHET!H297</f>
        <v>0</v>
      </c>
      <c r="I53" s="203">
        <f>[6]OTCHET!I297</f>
        <v>0</v>
      </c>
      <c r="J53" s="204">
        <f>[6]OTCHET!J297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[6]OTCHET!E299</f>
        <v>0</v>
      </c>
      <c r="F54" s="208">
        <f t="shared" si="1"/>
        <v>0</v>
      </c>
      <c r="G54" s="209">
        <f>[6]OTCHET!G299</f>
        <v>0</v>
      </c>
      <c r="H54" s="210">
        <f>[6]OTCHET!H299</f>
        <v>0</v>
      </c>
      <c r="I54" s="210">
        <f>[6]OTCHET!I299</f>
        <v>0</v>
      </c>
      <c r="J54" s="211">
        <f>[6]OTCHET!J299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+[6]OTCHET!E300</f>
        <v>0</v>
      </c>
      <c r="F55" s="213">
        <f t="shared" si="1"/>
        <v>0</v>
      </c>
      <c r="G55" s="214">
        <f>+[6]OTCHET!G300</f>
        <v>0</v>
      </c>
      <c r="H55" s="215">
        <f>+[6]OTCHET!H300</f>
        <v>0</v>
      </c>
      <c r="I55" s="215">
        <f>+[6]OTCHET!I300</f>
        <v>0</v>
      </c>
      <c r="J55" s="216">
        <f>+[6]OTCHET!J300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755</v>
      </c>
      <c r="G56" s="220">
        <f t="shared" si="6"/>
        <v>0</v>
      </c>
      <c r="H56" s="221">
        <f t="shared" si="6"/>
        <v>0</v>
      </c>
      <c r="I56" s="21">
        <f t="shared" si="6"/>
        <v>0</v>
      </c>
      <c r="J56" s="222">
        <f t="shared" si="6"/>
        <v>755</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+[6]OTCHET!E364+[6]OTCHET!E378+[6]OTCHET!E391</f>
        <v>0</v>
      </c>
      <c r="F57" s="223">
        <f t="shared" si="1"/>
        <v>0</v>
      </c>
      <c r="G57" s="224">
        <f>+[6]OTCHET!G364+[6]OTCHET!G378+[6]OTCHET!G391</f>
        <v>0</v>
      </c>
      <c r="H57" s="225">
        <f>+[6]OTCHET!H364+[6]OTCHET!H378+[6]OTCHET!H391</f>
        <v>0</v>
      </c>
      <c r="I57" s="225">
        <f>+[6]OTCHET!I364+[6]OTCHET!I378+[6]OTCHET!I391</f>
        <v>0</v>
      </c>
      <c r="J57" s="226">
        <f>+[6]OTCHET!J364+[6]OTCHET!J378+[6]OTCHET!J391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+[6]OTCHET!E386+[6]OTCHET!E394+[6]OTCHET!E399+[6]OTCHET!E402+[6]OTCHET!E405+[6]OTCHET!E408+[6]OTCHET!E409+[6]OTCHET!E412+[6]OTCHET!E425+[6]OTCHET!E426+[6]OTCHET!E427+[6]OTCHET!E428+[6]OTCHET!E429</f>
        <v>0</v>
      </c>
      <c r="F58" s="227">
        <f t="shared" si="1"/>
        <v>755</v>
      </c>
      <c r="G58" s="228">
        <f>+[6]OTCHET!G386+[6]OTCHET!G394+[6]OTCHET!G399+[6]OTCHET!G402+[6]OTCHET!G405+[6]OTCHET!G408+[6]OTCHET!G409+[6]OTCHET!G412+[6]OTCHET!G425+[6]OTCHET!G426+[6]OTCHET!G427+[6]OTCHET!G428+[6]OTCHET!G429</f>
        <v>0</v>
      </c>
      <c r="H58" s="229">
        <f>+[6]OTCHET!H386+[6]OTCHET!H394+[6]OTCHET!H399+[6]OTCHET!H402+[6]OTCHET!H405+[6]OTCHET!H408+[6]OTCHET!H409+[6]OTCHET!H412+[6]OTCHET!H425+[6]OTCHET!H426+[6]OTCHET!H427+[6]OTCHET!H428+[6]OTCHET!H429</f>
        <v>0</v>
      </c>
      <c r="I58" s="229">
        <f>+[6]OTCHET!I386+[6]OTCHET!I394+[6]OTCHET!I399+[6]OTCHET!I402+[6]OTCHET!I405+[6]OTCHET!I408+[6]OTCHET!I409+[6]OTCHET!I412+[6]OTCHET!I425+[6]OTCHET!I426+[6]OTCHET!I427+[6]OTCHET!I428+[6]OTCHET!I429</f>
        <v>0</v>
      </c>
      <c r="J58" s="230">
        <f>+[6]OTCHET!J386+[6]OTCHET!J394+[6]OTCHET!J399+[6]OTCHET!J402+[6]OTCHET!J405+[6]OTCHET!J408+[6]OTCHET!J409+[6]OTCHET!J412+[6]OTCHET!J425+[6]OTCHET!J426+[6]OTCHET!J427+[6]OTCHET!J428+[6]OTCHET!J429</f>
        <v>755</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+[6]OTCHET!E425+[6]OTCHET!E426+[6]OTCHET!E427+[6]OTCHET!E428+[6]OTCHET!E429</f>
        <v>0</v>
      </c>
      <c r="F59" s="231">
        <f t="shared" si="1"/>
        <v>0</v>
      </c>
      <c r="G59" s="232">
        <f>+[6]OTCHET!G425+[6]OTCHET!G426+[6]OTCHET!G427+[6]OTCHET!G428+[6]OTCHET!G429</f>
        <v>0</v>
      </c>
      <c r="H59" s="233">
        <f>+[6]OTCHET!H425+[6]OTCHET!H426+[6]OTCHET!H427+[6]OTCHET!H428+[6]OTCHET!H429</f>
        <v>0</v>
      </c>
      <c r="I59" s="233">
        <f>+[6]OTCHET!I425+[6]OTCHET!I426+[6]OTCHET!I427+[6]OTCHET!I428+[6]OTCHET!I429</f>
        <v>0</v>
      </c>
      <c r="J59" s="234">
        <f>+[6]OTCHET!J425+[6]OTCHET!J426+[6]OTCHET!J427+[6]OTCHET!J428+[6]OTCHET!J429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[6]OTCHET!E408</f>
        <v>0</v>
      </c>
      <c r="F60" s="237">
        <f t="shared" si="1"/>
        <v>0</v>
      </c>
      <c r="G60" s="238">
        <f>[6]OTCHET!G408</f>
        <v>0</v>
      </c>
      <c r="H60" s="239">
        <f>[6]OTCHET!H408</f>
        <v>0</v>
      </c>
      <c r="I60" s="239">
        <f>[6]OTCHET!I408</f>
        <v>0</v>
      </c>
      <c r="J60" s="240">
        <f>[6]OTCHET!J408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[6]OTCHET!E415</f>
        <v>0</v>
      </c>
      <c r="F62" s="158">
        <f t="shared" si="1"/>
        <v>0</v>
      </c>
      <c r="G62" s="159">
        <f>[6]OTCHET!G415</f>
        <v>0</v>
      </c>
      <c r="H62" s="160">
        <f>[6]OTCHET!H415</f>
        <v>0</v>
      </c>
      <c r="I62" s="160">
        <f>[6]OTCHET!I415</f>
        <v>0</v>
      </c>
      <c r="J62" s="161">
        <f>[6]OTCHET!J415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+[6]OTCHET!E252</f>
        <v>0</v>
      </c>
      <c r="F63" s="246">
        <f t="shared" si="1"/>
        <v>0</v>
      </c>
      <c r="G63" s="247">
        <f>+[6]OTCHET!G252</f>
        <v>0</v>
      </c>
      <c r="H63" s="248">
        <f>+[6]OTCHET!H252</f>
        <v>0</v>
      </c>
      <c r="I63" s="248">
        <f>+[6]OTCHET!I252</f>
        <v>0</v>
      </c>
      <c r="J63" s="249">
        <f>+[6]OTCHET!J252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-1916</v>
      </c>
      <c r="G64" s="253">
        <f t="shared" si="7"/>
        <v>0</v>
      </c>
      <c r="H64" s="254">
        <f t="shared" si="7"/>
        <v>0</v>
      </c>
      <c r="I64" s="254">
        <f t="shared" si="7"/>
        <v>0</v>
      </c>
      <c r="J64" s="255">
        <f t="shared" si="7"/>
        <v>-1916</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1916</v>
      </c>
      <c r="G66" s="262">
        <f t="shared" ref="G66" si="9">SUM(+G68+G76+G77+G84+G85+G86+G89+G90+G91+G92+G93+G94+G95)</f>
        <v>0</v>
      </c>
      <c r="H66" s="263">
        <f>SUM(+H68+H76+H77+H84+H85+H86+H89+H90+H91+H92+H93+H94+H95)</f>
        <v>0</v>
      </c>
      <c r="I66" s="263">
        <f>SUM(+I68+I76+I77+I84+I85+I86+I89+I90+I91+I92+I93+I94+I95)</f>
        <v>0</v>
      </c>
      <c r="J66" s="264">
        <f>SUM(+J68+J76+J77+J84+J85+J86+J89+J90+J91+J92+J93+J94+J95)</f>
        <v>1916</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+[6]OTCHET!E485+[6]OTCHET!E486+[6]OTCHET!E489+[6]OTCHET!E490+[6]OTCHET!E493+[6]OTCHET!E494+[6]OTCHET!E498</f>
        <v>0</v>
      </c>
      <c r="F69" s="272">
        <f t="shared" si="1"/>
        <v>0</v>
      </c>
      <c r="G69" s="273">
        <f>+[6]OTCHET!G485+[6]OTCHET!G486+[6]OTCHET!G489+[6]OTCHET!G490+[6]OTCHET!G493+[6]OTCHET!G494+[6]OTCHET!G498</f>
        <v>0</v>
      </c>
      <c r="H69" s="274">
        <f>+[6]OTCHET!H485+[6]OTCHET!H486+[6]OTCHET!H489+[6]OTCHET!H490+[6]OTCHET!H493+[6]OTCHET!H494+[6]OTCHET!H498</f>
        <v>0</v>
      </c>
      <c r="I69" s="274">
        <f>+[6]OTCHET!I485+[6]OTCHET!I486+[6]OTCHET!I489+[6]OTCHET!I490+[6]OTCHET!I493+[6]OTCHET!I494+[6]OTCHET!I498</f>
        <v>0</v>
      </c>
      <c r="J69" s="275">
        <f>+[6]OTCHET!J485+[6]OTCHET!J486+[6]OTCHET!J489+[6]OTCHET!J490+[6]OTCHET!J493+[6]OTCHET!J494+[6]OTCHET!J498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+[6]OTCHET!E487+[6]OTCHET!E488+[6]OTCHET!E491+[6]OTCHET!E492+[6]OTCHET!E495+[6]OTCHET!E496+[6]OTCHET!E497+[6]OTCHET!E499</f>
        <v>0</v>
      </c>
      <c r="F70" s="277">
        <f t="shared" si="1"/>
        <v>0</v>
      </c>
      <c r="G70" s="278">
        <f>+[6]OTCHET!G487+[6]OTCHET!G488+[6]OTCHET!G491+[6]OTCHET!G492+[6]OTCHET!G495+[6]OTCHET!G496+[6]OTCHET!G497+[6]OTCHET!G499</f>
        <v>0</v>
      </c>
      <c r="H70" s="279">
        <f>+[6]OTCHET!H487+[6]OTCHET!H488+[6]OTCHET!H491+[6]OTCHET!H492+[6]OTCHET!H495+[6]OTCHET!H496+[6]OTCHET!H497+[6]OTCHET!H499</f>
        <v>0</v>
      </c>
      <c r="I70" s="279">
        <f>+[6]OTCHET!I487+[6]OTCHET!I488+[6]OTCHET!I491+[6]OTCHET!I492+[6]OTCHET!I495+[6]OTCHET!I496+[6]OTCHET!I497+[6]OTCHET!I499</f>
        <v>0</v>
      </c>
      <c r="J70" s="280">
        <f>+[6]OTCHET!J487+[6]OTCHET!J488+[6]OTCHET!J491+[6]OTCHET!J492+[6]OTCHET!J495+[6]OTCHET!J496+[6]OTCHET!J497+[6]OTCHET!J499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+[6]OTCHET!E500</f>
        <v>0</v>
      </c>
      <c r="F71" s="277">
        <f t="shared" si="1"/>
        <v>0</v>
      </c>
      <c r="G71" s="278">
        <f>+[6]OTCHET!G500</f>
        <v>0</v>
      </c>
      <c r="H71" s="279">
        <f>+[6]OTCHET!H500</f>
        <v>0</v>
      </c>
      <c r="I71" s="279">
        <f>+[6]OTCHET!I500</f>
        <v>0</v>
      </c>
      <c r="J71" s="280">
        <f>+[6]OTCHET!J500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+[6]OTCHET!E505</f>
        <v>0</v>
      </c>
      <c r="F72" s="277">
        <f t="shared" si="1"/>
        <v>0</v>
      </c>
      <c r="G72" s="278">
        <f>+[6]OTCHET!G505</f>
        <v>0</v>
      </c>
      <c r="H72" s="279">
        <f>+[6]OTCHET!H505</f>
        <v>0</v>
      </c>
      <c r="I72" s="279">
        <f>+[6]OTCHET!I505</f>
        <v>0</v>
      </c>
      <c r="J72" s="280">
        <f>+[6]OTCHET!J505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+[6]OTCHET!E545</f>
        <v>0</v>
      </c>
      <c r="F73" s="277">
        <f t="shared" si="1"/>
        <v>0</v>
      </c>
      <c r="G73" s="278">
        <f>+[6]OTCHET!G545</f>
        <v>0</v>
      </c>
      <c r="H73" s="279">
        <f>+[6]OTCHET!H545</f>
        <v>0</v>
      </c>
      <c r="I73" s="279">
        <f>+[6]OTCHET!I545</f>
        <v>0</v>
      </c>
      <c r="J73" s="280">
        <f>+[6]OTCHET!J545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+[6]OTCHET!E584+[6]OTCHET!E585</f>
        <v>0</v>
      </c>
      <c r="F74" s="277">
        <f t="shared" si="1"/>
        <v>0</v>
      </c>
      <c r="G74" s="278">
        <f>+[6]OTCHET!G584+[6]OTCHET!G585</f>
        <v>0</v>
      </c>
      <c r="H74" s="279">
        <f>+[6]OTCHET!H584+[6]OTCHET!H585</f>
        <v>0</v>
      </c>
      <c r="I74" s="279">
        <f>+[6]OTCHET!I584+[6]OTCHET!I585</f>
        <v>0</v>
      </c>
      <c r="J74" s="280">
        <f>+[6]OTCHET!J584+[6]OTCHET!J585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+[6]OTCHET!E586+[6]OTCHET!E587+[6]OTCHET!E588</f>
        <v>0</v>
      </c>
      <c r="F75" s="283">
        <f t="shared" si="1"/>
        <v>0</v>
      </c>
      <c r="G75" s="284">
        <f>+[6]OTCHET!G586+[6]OTCHET!G587+[6]OTCHET!G588</f>
        <v>0</v>
      </c>
      <c r="H75" s="285">
        <f>+[6]OTCHET!H586+[6]OTCHET!H587+[6]OTCHET!H588</f>
        <v>0</v>
      </c>
      <c r="I75" s="285">
        <f>+[6]OTCHET!I586+[6]OTCHET!I587+[6]OTCHET!I588</f>
        <v>0</v>
      </c>
      <c r="J75" s="286">
        <f>+[6]OTCHET!J586+[6]OTCHET!J587+[6]OTCHET!J588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[6]OTCHET!E464</f>
        <v>0</v>
      </c>
      <c r="F76" s="223">
        <f t="shared" si="1"/>
        <v>0</v>
      </c>
      <c r="G76" s="224">
        <f>[6]OTCHET!G464</f>
        <v>0</v>
      </c>
      <c r="H76" s="225">
        <f>[6]OTCHET!H464</f>
        <v>0</v>
      </c>
      <c r="I76" s="225">
        <f>[6]OTCHET!I464</f>
        <v>0</v>
      </c>
      <c r="J76" s="226">
        <f>[6]OTCHET!J464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+[6]OTCHET!E469+[6]OTCHET!E472</f>
        <v>0</v>
      </c>
      <c r="F78" s="272">
        <f t="shared" si="1"/>
        <v>0</v>
      </c>
      <c r="G78" s="273">
        <f>+[6]OTCHET!G469+[6]OTCHET!G472</f>
        <v>0</v>
      </c>
      <c r="H78" s="274">
        <f>+[6]OTCHET!H469+[6]OTCHET!H472</f>
        <v>0</v>
      </c>
      <c r="I78" s="274">
        <f>+[6]OTCHET!I469+[6]OTCHET!I472</f>
        <v>0</v>
      </c>
      <c r="J78" s="275">
        <f>+[6]OTCHET!J469+[6]OTCHET!J472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+[6]OTCHET!E470+[6]OTCHET!E473</f>
        <v>0</v>
      </c>
      <c r="F79" s="277">
        <f t="shared" si="1"/>
        <v>0</v>
      </c>
      <c r="G79" s="278">
        <f>+[6]OTCHET!G470+[6]OTCHET!G473</f>
        <v>0</v>
      </c>
      <c r="H79" s="279">
        <f>+[6]OTCHET!H470+[6]OTCHET!H473</f>
        <v>0</v>
      </c>
      <c r="I79" s="279">
        <f>+[6]OTCHET!I470+[6]OTCHET!I473</f>
        <v>0</v>
      </c>
      <c r="J79" s="280">
        <f>+[6]OTCHET!J470+[6]OTCHET!J473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[6]OTCHET!E474</f>
        <v>0</v>
      </c>
      <c r="F80" s="277">
        <f t="shared" si="1"/>
        <v>0</v>
      </c>
      <c r="G80" s="278">
        <f>[6]OTCHET!G474</f>
        <v>0</v>
      </c>
      <c r="H80" s="279">
        <f>[6]OTCHET!H474</f>
        <v>0</v>
      </c>
      <c r="I80" s="279">
        <f>[6]OTCHET!I474</f>
        <v>0</v>
      </c>
      <c r="J80" s="280">
        <f>[6]OTCHET!J474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+[6]OTCHET!E482</f>
        <v>0</v>
      </c>
      <c r="F82" s="277">
        <f t="shared" si="1"/>
        <v>0</v>
      </c>
      <c r="G82" s="278">
        <f>+[6]OTCHET!G482</f>
        <v>0</v>
      </c>
      <c r="H82" s="279">
        <f>+[6]OTCHET!H482</f>
        <v>0</v>
      </c>
      <c r="I82" s="279">
        <f>+[6]OTCHET!I482</f>
        <v>0</v>
      </c>
      <c r="J82" s="280">
        <f>+[6]OTCHET!J482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+[6]OTCHET!E483</f>
        <v>0</v>
      </c>
      <c r="F83" s="283">
        <f t="shared" si="1"/>
        <v>0</v>
      </c>
      <c r="G83" s="284">
        <f>+[6]OTCHET!G483</f>
        <v>0</v>
      </c>
      <c r="H83" s="285">
        <f>+[6]OTCHET!H483</f>
        <v>0</v>
      </c>
      <c r="I83" s="285">
        <f>+[6]OTCHET!I483</f>
        <v>0</v>
      </c>
      <c r="J83" s="286">
        <f>+[6]OTCHET!J483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[6]OTCHET!E538</f>
        <v>0</v>
      </c>
      <c r="F84" s="223">
        <f t="shared" si="1"/>
        <v>0</v>
      </c>
      <c r="G84" s="224">
        <f>[6]OTCHET!G538</f>
        <v>0</v>
      </c>
      <c r="H84" s="225">
        <f>[6]OTCHET!H538</f>
        <v>0</v>
      </c>
      <c r="I84" s="225">
        <f>[6]OTCHET!I538</f>
        <v>0</v>
      </c>
      <c r="J84" s="226">
        <f>[6]OTCHET!J538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[6]OTCHET!E539</f>
        <v>0</v>
      </c>
      <c r="F85" s="227">
        <f t="shared" si="1"/>
        <v>0</v>
      </c>
      <c r="G85" s="228">
        <f>[6]OTCHET!G539</f>
        <v>0</v>
      </c>
      <c r="H85" s="229">
        <f>[6]OTCHET!H539</f>
        <v>0</v>
      </c>
      <c r="I85" s="229">
        <f>[6]OTCHET!I539</f>
        <v>0</v>
      </c>
      <c r="J85" s="230">
        <f>[6]OTCHET!J539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1916</v>
      </c>
      <c r="G86" s="232">
        <f t="shared" ref="G86" si="15">+G87+G88</f>
        <v>0</v>
      </c>
      <c r="H86" s="233">
        <f>+H87+H88</f>
        <v>0</v>
      </c>
      <c r="I86" s="233">
        <f>+I87+I88</f>
        <v>0</v>
      </c>
      <c r="J86" s="234">
        <f>+J87+J88</f>
        <v>1916</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+[6]OTCHET!E506+[6]OTCHET!E515+[6]OTCHET!E519+[6]OTCHET!E546</f>
        <v>0</v>
      </c>
      <c r="F87" s="272">
        <f t="shared" si="1"/>
        <v>0</v>
      </c>
      <c r="G87" s="273">
        <f>+[6]OTCHET!G506+[6]OTCHET!G515+[6]OTCHET!G519+[6]OTCHET!G546</f>
        <v>0</v>
      </c>
      <c r="H87" s="274">
        <f>+[6]OTCHET!H506+[6]OTCHET!H515+[6]OTCHET!H519+[6]OTCHET!H546</f>
        <v>0</v>
      </c>
      <c r="I87" s="274">
        <f>+[6]OTCHET!I506+[6]OTCHET!I515+[6]OTCHET!I519+[6]OTCHET!I546</f>
        <v>0</v>
      </c>
      <c r="J87" s="275">
        <f>+[6]OTCHET!J506+[6]OTCHET!J515+[6]OTCHET!J519+[6]OTCHET!J546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+[6]OTCHET!E524+[6]OTCHET!E527+[6]OTCHET!E547</f>
        <v>0</v>
      </c>
      <c r="F88" s="283">
        <f t="shared" si="1"/>
        <v>1916</v>
      </c>
      <c r="G88" s="284">
        <f>+[6]OTCHET!G524+[6]OTCHET!G527+[6]OTCHET!G547</f>
        <v>0</v>
      </c>
      <c r="H88" s="285">
        <f>+[6]OTCHET!H524+[6]OTCHET!H527+[6]OTCHET!H547</f>
        <v>0</v>
      </c>
      <c r="I88" s="285">
        <f>+[6]OTCHET!I524+[6]OTCHET!I527+[6]OTCHET!I547</f>
        <v>0</v>
      </c>
      <c r="J88" s="286">
        <f>+[6]OTCHET!J524+[6]OTCHET!J527+[6]OTCHET!J547</f>
        <v>1916</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[6]OTCHET!E534</f>
        <v>0</v>
      </c>
      <c r="F89" s="223">
        <f t="shared" ref="F89:F96" si="17">+G89+H89+I89+J89</f>
        <v>0</v>
      </c>
      <c r="G89" s="224">
        <f>[6]OTCHET!G534</f>
        <v>0</v>
      </c>
      <c r="H89" s="225">
        <f>[6]OTCHET!H534</f>
        <v>0</v>
      </c>
      <c r="I89" s="225">
        <f>[6]OTCHET!I534</f>
        <v>0</v>
      </c>
      <c r="J89" s="226">
        <f>[6]OTCHET!J534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+[6]OTCHET!E570+[6]OTCHET!E571+[6]OTCHET!E572+[6]OTCHET!E573+[6]OTCHET!E574+[6]OTCHET!E575</f>
        <v>0</v>
      </c>
      <c r="F90" s="227">
        <f t="shared" si="17"/>
        <v>0</v>
      </c>
      <c r="G90" s="228">
        <f>+[6]OTCHET!G570+[6]OTCHET!G571+[6]OTCHET!G572+[6]OTCHET!G573+[6]OTCHET!G574+[6]OTCHET!G575</f>
        <v>0</v>
      </c>
      <c r="H90" s="229">
        <f>+[6]OTCHET!H570+[6]OTCHET!H571+[6]OTCHET!H572+[6]OTCHET!H573+[6]OTCHET!H574+[6]OTCHET!H575</f>
        <v>0</v>
      </c>
      <c r="I90" s="229">
        <f>+[6]OTCHET!I570+[6]OTCHET!I571+[6]OTCHET!I572+[6]OTCHET!I573+[6]OTCHET!I574+[6]OTCHET!I575</f>
        <v>0</v>
      </c>
      <c r="J90" s="230">
        <f>+[6]OTCHET!J570+[6]OTCHET!J571+[6]OTCHET!J572+[6]OTCHET!J573+[6]OTCHET!J574+[6]OTCHET!J575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+[6]OTCHET!E576+[6]OTCHET!E577+[6]OTCHET!E578+[6]OTCHET!E579+[6]OTCHET!E580+[6]OTCHET!E581+[6]OTCHET!E582</f>
        <v>0</v>
      </c>
      <c r="F91" s="135">
        <f t="shared" si="17"/>
        <v>0</v>
      </c>
      <c r="G91" s="136">
        <f>+[6]OTCHET!G576+[6]OTCHET!G577+[6]OTCHET!G578+[6]OTCHET!G579+[6]OTCHET!G580+[6]OTCHET!G581+[6]OTCHET!G582</f>
        <v>0</v>
      </c>
      <c r="H91" s="137">
        <f>+[6]OTCHET!H576+[6]OTCHET!H577+[6]OTCHET!H578+[6]OTCHET!H579+[6]OTCHET!H580+[6]OTCHET!H581+[6]OTCHET!H582</f>
        <v>0</v>
      </c>
      <c r="I91" s="137">
        <f>+[6]OTCHET!I576+[6]OTCHET!I577+[6]OTCHET!I578+[6]OTCHET!I579+[6]OTCHET!I580+[6]OTCHET!I581+[6]OTCHET!I582</f>
        <v>0</v>
      </c>
      <c r="J91" s="138">
        <f>+[6]OTCHET!J576+[6]OTCHET!J577+[6]OTCHET!J578+[6]OTCHET!J579+[6]OTCHET!J580+[6]OTCHET!J581+[6]OTCHET!J582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+[6]OTCHET!E583</f>
        <v>0</v>
      </c>
      <c r="F92" s="135">
        <f t="shared" si="17"/>
        <v>0</v>
      </c>
      <c r="G92" s="136">
        <f>+[6]OTCHET!G583</f>
        <v>0</v>
      </c>
      <c r="H92" s="137">
        <f>+[6]OTCHET!H583</f>
        <v>0</v>
      </c>
      <c r="I92" s="137">
        <f>+[6]OTCHET!I583</f>
        <v>0</v>
      </c>
      <c r="J92" s="138">
        <f>+[6]OTCHET!J583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+[6]OTCHET!E590+[6]OTCHET!E591</f>
        <v>0</v>
      </c>
      <c r="F93" s="135">
        <f t="shared" si="17"/>
        <v>0</v>
      </c>
      <c r="G93" s="136">
        <f>+[6]OTCHET!G590+[6]OTCHET!G591</f>
        <v>0</v>
      </c>
      <c r="H93" s="137">
        <f>+[6]OTCHET!H590+[6]OTCHET!H591</f>
        <v>0</v>
      </c>
      <c r="I93" s="137">
        <f>+[6]OTCHET!I590+[6]OTCHET!I591</f>
        <v>0</v>
      </c>
      <c r="J93" s="138">
        <f>+[6]OTCHET!J590+[6]OTCHET!J591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+[6]OTCHET!E592+[6]OTCHET!E593</f>
        <v>0</v>
      </c>
      <c r="F94" s="135">
        <f t="shared" si="17"/>
        <v>0</v>
      </c>
      <c r="G94" s="136">
        <f>+[6]OTCHET!G592+[6]OTCHET!G593</f>
        <v>0</v>
      </c>
      <c r="H94" s="137">
        <f>+[6]OTCHET!H592+[6]OTCHET!H593</f>
        <v>0</v>
      </c>
      <c r="I94" s="137">
        <f>+[6]OTCHET!I592+[6]OTCHET!I593</f>
        <v>0</v>
      </c>
      <c r="J94" s="138">
        <f>+[6]OTCHET!J592+[6]OTCHET!J593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[6]OTCHET!E594</f>
        <v>0</v>
      </c>
      <c r="F95" s="97">
        <f t="shared" si="17"/>
        <v>0</v>
      </c>
      <c r="G95" s="98">
        <f>[6]OTCHET!G594</f>
        <v>0</v>
      </c>
      <c r="H95" s="99">
        <f>[6]OTCHET!H594</f>
        <v>0</v>
      </c>
      <c r="I95" s="99">
        <f>[6]OTCHET!I594</f>
        <v>0</v>
      </c>
      <c r="J95" s="100">
        <f>[6]OTCHET!J594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+[6]OTCHET!E597</f>
        <v>0</v>
      </c>
      <c r="F96" s="293">
        <f t="shared" si="17"/>
        <v>0</v>
      </c>
      <c r="G96" s="294">
        <f>+[6]OTCHET!G597</f>
        <v>0</v>
      </c>
      <c r="H96" s="295">
        <f>+[6]OTCHET!H597</f>
        <v>0</v>
      </c>
      <c r="I96" s="295">
        <f>+[6]OTCHET!I597</f>
        <v>0</v>
      </c>
      <c r="J96" s="296">
        <f>+[6]OTCHET!J597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+[6]OTCHET!H608</f>
        <v>vani2223@abv.bg</v>
      </c>
      <c r="C107" s="300"/>
      <c r="D107" s="300"/>
      <c r="E107" s="24"/>
      <c r="F107" s="304"/>
      <c r="G107" s="31" t="str">
        <f>+[6]OTCHET!E608</f>
        <v>032/654331</v>
      </c>
      <c r="H107" s="31">
        <f>+[6]OTCHET!F608</f>
        <v>0</v>
      </c>
      <c r="I107" s="305"/>
      <c r="J107" s="37">
        <f>+[6]OTCHET!B608</f>
        <v>45417</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+[6]OTCHET!D606</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+[6]OTCHET!G603</f>
        <v>ИВАНКА НАЛДЖИЯН</v>
      </c>
      <c r="F114" s="480"/>
      <c r="G114" s="320"/>
      <c r="H114" s="18"/>
      <c r="I114" s="480" t="str">
        <f>+[6]OTCHET!G606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2025-04-26T07:57:45Z</dcterms:modified>
</cp:coreProperties>
</file>