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esktop\ОТЧЕТИ\Отчети 2024\отчети за публикуване\"/>
    </mc:Choice>
  </mc:AlternateContent>
  <bookViews>
    <workbookView xWindow="0" yWindow="0" windowWidth="28800" windowHeight="1113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62913"/>
</workbook>
</file>

<file path=xl/calcChain.xml><?xml version="1.0" encoding="utf-8"?>
<calcChain xmlns="http://schemas.openxmlformats.org/spreadsheetml/2006/main">
  <c r="I114" i="10" l="1"/>
  <c r="E114" i="10"/>
  <c r="E110" i="10"/>
  <c r="J107" i="10"/>
  <c r="H107" i="10"/>
  <c r="G107" i="10"/>
  <c r="B107" i="10"/>
  <c r="J96" i="10"/>
  <c r="I96" i="10"/>
  <c r="H96" i="10"/>
  <c r="G96" i="10"/>
  <c r="F96" i="10" s="1"/>
  <c r="E96" i="10"/>
  <c r="J95" i="10"/>
  <c r="I95" i="10"/>
  <c r="H95" i="10"/>
  <c r="G95" i="10"/>
  <c r="F95" i="10" s="1"/>
  <c r="E95" i="10"/>
  <c r="J94" i="10"/>
  <c r="I94" i="10"/>
  <c r="H94" i="10"/>
  <c r="G94" i="10"/>
  <c r="F94" i="10" s="1"/>
  <c r="E94" i="10"/>
  <c r="J93" i="10"/>
  <c r="I93" i="10"/>
  <c r="H93" i="10"/>
  <c r="G93" i="10"/>
  <c r="F93" i="10" s="1"/>
  <c r="E93" i="10"/>
  <c r="J92" i="10"/>
  <c r="I92" i="10"/>
  <c r="H92" i="10"/>
  <c r="G92" i="10"/>
  <c r="F92" i="10" s="1"/>
  <c r="E92" i="10"/>
  <c r="J91" i="10"/>
  <c r="I91" i="10"/>
  <c r="H91" i="10"/>
  <c r="G91" i="10"/>
  <c r="F91" i="10" s="1"/>
  <c r="E91" i="10"/>
  <c r="J90" i="10"/>
  <c r="I90" i="10"/>
  <c r="H90" i="10"/>
  <c r="G90" i="10"/>
  <c r="F90" i="10" s="1"/>
  <c r="E90" i="10"/>
  <c r="J89" i="10"/>
  <c r="I89" i="10"/>
  <c r="H89" i="10"/>
  <c r="G89" i="10"/>
  <c r="F89" i="10" s="1"/>
  <c r="E89" i="10"/>
  <c r="J88" i="10"/>
  <c r="I88" i="10"/>
  <c r="H88" i="10"/>
  <c r="H86" i="10" s="1"/>
  <c r="G88" i="10"/>
  <c r="F88" i="10" s="1"/>
  <c r="E88" i="10"/>
  <c r="J87" i="10"/>
  <c r="I87" i="10"/>
  <c r="I86" i="10" s="1"/>
  <c r="H87" i="10"/>
  <c r="G87" i="10"/>
  <c r="F87" i="10" s="1"/>
  <c r="F86" i="10" s="1"/>
  <c r="E87" i="10"/>
  <c r="J86" i="10"/>
  <c r="E86" i="10"/>
  <c r="J85" i="10"/>
  <c r="I85" i="10"/>
  <c r="H85" i="10"/>
  <c r="G85" i="10"/>
  <c r="F85" i="10" s="1"/>
  <c r="E85" i="10"/>
  <c r="J84" i="10"/>
  <c r="I84" i="10"/>
  <c r="H84" i="10"/>
  <c r="G84" i="10"/>
  <c r="F84" i="10" s="1"/>
  <c r="E84" i="10"/>
  <c r="J83" i="10"/>
  <c r="I83" i="10"/>
  <c r="H83" i="10"/>
  <c r="G83" i="10"/>
  <c r="F83" i="10" s="1"/>
  <c r="E83" i="10"/>
  <c r="J82" i="10"/>
  <c r="I82" i="10"/>
  <c r="H82" i="10"/>
  <c r="G82" i="10"/>
  <c r="F82" i="10" s="1"/>
  <c r="E82" i="10"/>
  <c r="F81" i="10"/>
  <c r="J80" i="10"/>
  <c r="I80" i="10"/>
  <c r="I77" i="10" s="1"/>
  <c r="I66" i="10" s="1"/>
  <c r="H80" i="10"/>
  <c r="G80" i="10"/>
  <c r="F80" i="10"/>
  <c r="E80" i="10"/>
  <c r="J79" i="10"/>
  <c r="I79" i="10"/>
  <c r="H79" i="10"/>
  <c r="G79" i="10"/>
  <c r="F79" i="10" s="1"/>
  <c r="E79" i="10"/>
  <c r="J78" i="10"/>
  <c r="J77" i="10" s="1"/>
  <c r="I78" i="10"/>
  <c r="H78" i="10"/>
  <c r="F78" i="10" s="1"/>
  <c r="G78" i="10"/>
  <c r="E78" i="10"/>
  <c r="E77" i="10" s="1"/>
  <c r="J76" i="10"/>
  <c r="I76" i="10"/>
  <c r="H76" i="10"/>
  <c r="G76" i="10"/>
  <c r="F76" i="10"/>
  <c r="E76" i="10"/>
  <c r="J75" i="10"/>
  <c r="I75" i="10"/>
  <c r="H75" i="10"/>
  <c r="G75" i="10"/>
  <c r="F75" i="10" s="1"/>
  <c r="E75" i="10"/>
  <c r="J74" i="10"/>
  <c r="I74" i="10"/>
  <c r="H74" i="10"/>
  <c r="F74" i="10" s="1"/>
  <c r="G74" i="10"/>
  <c r="E74" i="10"/>
  <c r="J73" i="10"/>
  <c r="I73" i="10"/>
  <c r="H73" i="10"/>
  <c r="G73" i="10"/>
  <c r="F73" i="10"/>
  <c r="E73" i="10"/>
  <c r="J72" i="10"/>
  <c r="I72" i="10"/>
  <c r="H72" i="10"/>
  <c r="G72" i="10"/>
  <c r="F72" i="10"/>
  <c r="E72" i="10"/>
  <c r="J71" i="10"/>
  <c r="J68" i="10" s="1"/>
  <c r="I71" i="10"/>
  <c r="H71" i="10"/>
  <c r="G71" i="10"/>
  <c r="F71" i="10" s="1"/>
  <c r="E71" i="10"/>
  <c r="J70" i="10"/>
  <c r="I70" i="10"/>
  <c r="H70" i="10"/>
  <c r="F70" i="10" s="1"/>
  <c r="G70" i="10"/>
  <c r="E70" i="10"/>
  <c r="E68" i="10" s="1"/>
  <c r="J69" i="10"/>
  <c r="I69" i="10"/>
  <c r="H69" i="10"/>
  <c r="H68" i="10" s="1"/>
  <c r="G69" i="10"/>
  <c r="G68" i="10" s="1"/>
  <c r="F69" i="10"/>
  <c r="E69" i="10"/>
  <c r="I68" i="10"/>
  <c r="F67" i="10"/>
  <c r="J63" i="10"/>
  <c r="I63" i="10"/>
  <c r="H63" i="10"/>
  <c r="G63" i="10"/>
  <c r="F63" i="10"/>
  <c r="E63" i="10"/>
  <c r="J62" i="10"/>
  <c r="F62" i="10" s="1"/>
  <c r="I62" i="10"/>
  <c r="H62" i="10"/>
  <c r="G62" i="10"/>
  <c r="E62" i="10"/>
  <c r="F61" i="10"/>
  <c r="J60" i="10"/>
  <c r="I60" i="10"/>
  <c r="H60" i="10"/>
  <c r="G60" i="10"/>
  <c r="F60" i="10" s="1"/>
  <c r="E60" i="10"/>
  <c r="J59" i="10"/>
  <c r="I59" i="10"/>
  <c r="H59" i="10"/>
  <c r="G59" i="10"/>
  <c r="F59" i="10" s="1"/>
  <c r="E59" i="10"/>
  <c r="J58" i="10"/>
  <c r="J56" i="10" s="1"/>
  <c r="I58" i="10"/>
  <c r="H58" i="10"/>
  <c r="G58" i="10"/>
  <c r="F58" i="10" s="1"/>
  <c r="E58" i="10"/>
  <c r="J57" i="10"/>
  <c r="I57" i="10"/>
  <c r="H57" i="10"/>
  <c r="H56" i="10" s="1"/>
  <c r="G57" i="10"/>
  <c r="G56" i="10" s="1"/>
  <c r="E57" i="10"/>
  <c r="E56" i="10" s="1"/>
  <c r="I56" i="10"/>
  <c r="J55" i="10"/>
  <c r="I55" i="10"/>
  <c r="H55" i="10"/>
  <c r="G55" i="10"/>
  <c r="F55" i="10" s="1"/>
  <c r="E55" i="10"/>
  <c r="J54" i="10"/>
  <c r="I54" i="10"/>
  <c r="H54" i="10"/>
  <c r="G54" i="10"/>
  <c r="F54" i="10" s="1"/>
  <c r="E54" i="10"/>
  <c r="J53" i="10"/>
  <c r="I53" i="10"/>
  <c r="H53" i="10"/>
  <c r="G53" i="10"/>
  <c r="F53" i="10" s="1"/>
  <c r="E53" i="10"/>
  <c r="J52" i="10"/>
  <c r="I52" i="10"/>
  <c r="F52" i="10" s="1"/>
  <c r="H52" i="10"/>
  <c r="G52" i="10"/>
  <c r="E52" i="10"/>
  <c r="J51" i="10"/>
  <c r="I51" i="10"/>
  <c r="H51" i="10"/>
  <c r="G51" i="10"/>
  <c r="F51" i="10" s="1"/>
  <c r="E51" i="10"/>
  <c r="J50" i="10"/>
  <c r="I50" i="10"/>
  <c r="H50" i="10"/>
  <c r="G50" i="10"/>
  <c r="F50" i="10" s="1"/>
  <c r="E50" i="10"/>
  <c r="J49" i="10"/>
  <c r="I49" i="10"/>
  <c r="H49" i="10"/>
  <c r="G49" i="10"/>
  <c r="F49" i="10" s="1"/>
  <c r="E49" i="10"/>
  <c r="J48" i="10"/>
  <c r="I48" i="10"/>
  <c r="F48" i="10" s="1"/>
  <c r="H48" i="10"/>
  <c r="G48" i="10"/>
  <c r="E48" i="10"/>
  <c r="J47" i="10"/>
  <c r="I47" i="10"/>
  <c r="H47" i="10"/>
  <c r="G47" i="10"/>
  <c r="F47" i="10" s="1"/>
  <c r="E47" i="10"/>
  <c r="J46" i="10"/>
  <c r="I46" i="10"/>
  <c r="H46" i="10"/>
  <c r="G46" i="10"/>
  <c r="F46" i="10" s="1"/>
  <c r="E46" i="10"/>
  <c r="J45" i="10"/>
  <c r="I45" i="10"/>
  <c r="H45" i="10"/>
  <c r="G45" i="10"/>
  <c r="F45" i="10" s="1"/>
  <c r="E45" i="10"/>
  <c r="J44" i="10"/>
  <c r="I44" i="10"/>
  <c r="H44" i="10"/>
  <c r="G44" i="10"/>
  <c r="F44" i="10" s="1"/>
  <c r="E44" i="10"/>
  <c r="J43" i="10"/>
  <c r="I43" i="10"/>
  <c r="H43" i="10"/>
  <c r="G43" i="10"/>
  <c r="F43" i="10" s="1"/>
  <c r="E43" i="10"/>
  <c r="J42" i="10"/>
  <c r="I42" i="10"/>
  <c r="H42" i="10"/>
  <c r="G42" i="10"/>
  <c r="F42" i="10" s="1"/>
  <c r="E42" i="10"/>
  <c r="J41" i="10"/>
  <c r="J39" i="10" s="1"/>
  <c r="J38" i="10" s="1"/>
  <c r="I41" i="10"/>
  <c r="H41" i="10"/>
  <c r="G41" i="10"/>
  <c r="F41" i="10" s="1"/>
  <c r="E41" i="10"/>
  <c r="J40" i="10"/>
  <c r="I40" i="10"/>
  <c r="H40" i="10"/>
  <c r="H39" i="10" s="1"/>
  <c r="H38" i="10" s="1"/>
  <c r="G40" i="10"/>
  <c r="F40" i="10" s="1"/>
  <c r="E40" i="10"/>
  <c r="E39" i="10" s="1"/>
  <c r="E38" i="10" s="1"/>
  <c r="I39" i="10"/>
  <c r="I38" i="10" s="1"/>
  <c r="J37" i="10"/>
  <c r="I37" i="10"/>
  <c r="H37" i="10"/>
  <c r="G37" i="10"/>
  <c r="F37" i="10" s="1"/>
  <c r="E37" i="10"/>
  <c r="J36" i="10"/>
  <c r="I36" i="10"/>
  <c r="H36" i="10"/>
  <c r="G36" i="10"/>
  <c r="F36" i="10" s="1"/>
  <c r="E36" i="10"/>
  <c r="F35" i="10"/>
  <c r="F34" i="10"/>
  <c r="J33" i="10"/>
  <c r="I33" i="10"/>
  <c r="H33" i="10"/>
  <c r="G33" i="10"/>
  <c r="F33" i="10" s="1"/>
  <c r="E33" i="10"/>
  <c r="J32" i="10"/>
  <c r="I32" i="10"/>
  <c r="I25" i="10" s="1"/>
  <c r="H32" i="10"/>
  <c r="G32" i="10"/>
  <c r="F32" i="10" s="1"/>
  <c r="E32" i="10"/>
  <c r="J31" i="10"/>
  <c r="I31" i="10"/>
  <c r="H31" i="10"/>
  <c r="G31" i="10"/>
  <c r="F31" i="10" s="1"/>
  <c r="E31" i="10"/>
  <c r="J30" i="10"/>
  <c r="I30" i="10"/>
  <c r="H30" i="10"/>
  <c r="G30" i="10"/>
  <c r="F30" i="10" s="1"/>
  <c r="E30" i="10"/>
  <c r="J29" i="10"/>
  <c r="I29" i="10"/>
  <c r="H29" i="10"/>
  <c r="G29" i="10"/>
  <c r="F29" i="10" s="1"/>
  <c r="E29" i="10"/>
  <c r="J28" i="10"/>
  <c r="I28" i="10"/>
  <c r="H28" i="10"/>
  <c r="G28" i="10"/>
  <c r="F28" i="10" s="1"/>
  <c r="E28" i="10"/>
  <c r="J27" i="10"/>
  <c r="I27" i="10"/>
  <c r="H27" i="10"/>
  <c r="G27" i="10"/>
  <c r="F27" i="10" s="1"/>
  <c r="E27" i="10"/>
  <c r="J26" i="10"/>
  <c r="I26" i="10"/>
  <c r="H26" i="10"/>
  <c r="G26" i="10"/>
  <c r="G25" i="10" s="1"/>
  <c r="G22" i="10" s="1"/>
  <c r="E26" i="10"/>
  <c r="E25" i="10" s="1"/>
  <c r="J25" i="10"/>
  <c r="H25" i="10"/>
  <c r="F24" i="10"/>
  <c r="J23" i="10"/>
  <c r="J22" i="10" s="1"/>
  <c r="J64" i="10" s="1"/>
  <c r="I23" i="10"/>
  <c r="I22" i="10" s="1"/>
  <c r="H23" i="10"/>
  <c r="G23" i="10"/>
  <c r="F23" i="10" s="1"/>
  <c r="E23" i="10"/>
  <c r="E22" i="10" s="1"/>
  <c r="E64" i="10" s="1"/>
  <c r="H22" i="10"/>
  <c r="F15" i="10"/>
  <c r="E15" i="10"/>
  <c r="F13" i="10"/>
  <c r="E13" i="10"/>
  <c r="B13" i="10"/>
  <c r="I11" i="10"/>
  <c r="H11" i="10"/>
  <c r="F11" i="10"/>
  <c r="B11" i="10"/>
  <c r="B8" i="10"/>
  <c r="I114" i="9"/>
  <c r="E114" i="9"/>
  <c r="E110" i="9"/>
  <c r="J107" i="9"/>
  <c r="H107" i="9"/>
  <c r="G107" i="9"/>
  <c r="B107" i="9"/>
  <c r="J96" i="9"/>
  <c r="I96" i="9"/>
  <c r="F96" i="9" s="1"/>
  <c r="H96" i="9"/>
  <c r="G96" i="9"/>
  <c r="E96" i="9"/>
  <c r="J95" i="9"/>
  <c r="I95" i="9"/>
  <c r="H95" i="9"/>
  <c r="G95" i="9"/>
  <c r="F95" i="9" s="1"/>
  <c r="E95" i="9"/>
  <c r="J94" i="9"/>
  <c r="I94" i="9"/>
  <c r="H94" i="9"/>
  <c r="G94" i="9"/>
  <c r="F94" i="9"/>
  <c r="E94" i="9"/>
  <c r="J93" i="9"/>
  <c r="I93" i="9"/>
  <c r="H93" i="9"/>
  <c r="G93" i="9"/>
  <c r="F93" i="9" s="1"/>
  <c r="E93" i="9"/>
  <c r="J92" i="9"/>
  <c r="I92" i="9"/>
  <c r="H92" i="9"/>
  <c r="F92" i="9" s="1"/>
  <c r="G92" i="9"/>
  <c r="E92" i="9"/>
  <c r="J91" i="9"/>
  <c r="I91" i="9"/>
  <c r="H91" i="9"/>
  <c r="G91" i="9"/>
  <c r="F91" i="9" s="1"/>
  <c r="E91" i="9"/>
  <c r="J90" i="9"/>
  <c r="I90" i="9"/>
  <c r="H90" i="9"/>
  <c r="G90" i="9"/>
  <c r="F90" i="9"/>
  <c r="E90" i="9"/>
  <c r="J89" i="9"/>
  <c r="I89" i="9"/>
  <c r="H89" i="9"/>
  <c r="G89" i="9"/>
  <c r="F89" i="9" s="1"/>
  <c r="E89" i="9"/>
  <c r="J88" i="9"/>
  <c r="J86" i="9" s="1"/>
  <c r="I88" i="9"/>
  <c r="I86" i="9" s="1"/>
  <c r="H88" i="9"/>
  <c r="F88" i="9" s="1"/>
  <c r="G88" i="9"/>
  <c r="E88" i="9"/>
  <c r="J87" i="9"/>
  <c r="I87" i="9"/>
  <c r="H87" i="9"/>
  <c r="H86" i="9" s="1"/>
  <c r="G87" i="9"/>
  <c r="F87" i="9" s="1"/>
  <c r="E87" i="9"/>
  <c r="E86" i="9"/>
  <c r="J85" i="9"/>
  <c r="I85" i="9"/>
  <c r="H85" i="9"/>
  <c r="G85" i="9"/>
  <c r="F85" i="9" s="1"/>
  <c r="E85" i="9"/>
  <c r="J84" i="9"/>
  <c r="I84" i="9"/>
  <c r="H84" i="9"/>
  <c r="F84" i="9" s="1"/>
  <c r="G84" i="9"/>
  <c r="E84" i="9"/>
  <c r="J83" i="9"/>
  <c r="I83" i="9"/>
  <c r="H83" i="9"/>
  <c r="H77" i="9" s="1"/>
  <c r="G83" i="9"/>
  <c r="F83" i="9" s="1"/>
  <c r="E83" i="9"/>
  <c r="J82" i="9"/>
  <c r="I82" i="9"/>
  <c r="H82" i="9"/>
  <c r="G82" i="9"/>
  <c r="F82" i="9"/>
  <c r="E82" i="9"/>
  <c r="F81" i="9"/>
  <c r="J80" i="9"/>
  <c r="I80" i="9"/>
  <c r="H80" i="9"/>
  <c r="G80" i="9"/>
  <c r="F80" i="9"/>
  <c r="E80" i="9"/>
  <c r="E77" i="9" s="1"/>
  <c r="J79" i="9"/>
  <c r="I79" i="9"/>
  <c r="H79" i="9"/>
  <c r="G79" i="9"/>
  <c r="F79" i="9" s="1"/>
  <c r="E79" i="9"/>
  <c r="J78" i="9"/>
  <c r="J77" i="9" s="1"/>
  <c r="I78" i="9"/>
  <c r="I77" i="9" s="1"/>
  <c r="H78" i="9"/>
  <c r="G78" i="9"/>
  <c r="F78" i="9" s="1"/>
  <c r="F77" i="9" s="1"/>
  <c r="E78" i="9"/>
  <c r="G77" i="9"/>
  <c r="J76" i="9"/>
  <c r="I76" i="9"/>
  <c r="H76" i="9"/>
  <c r="G76" i="9"/>
  <c r="F76" i="9"/>
  <c r="E76" i="9"/>
  <c r="J75" i="9"/>
  <c r="I75" i="9"/>
  <c r="H75" i="9"/>
  <c r="G75" i="9"/>
  <c r="F75" i="9" s="1"/>
  <c r="E75" i="9"/>
  <c r="J74" i="9"/>
  <c r="I74" i="9"/>
  <c r="H74" i="9"/>
  <c r="G74" i="9"/>
  <c r="F74" i="9" s="1"/>
  <c r="E74" i="9"/>
  <c r="J73" i="9"/>
  <c r="I73" i="9"/>
  <c r="H73" i="9"/>
  <c r="G73" i="9"/>
  <c r="F73" i="9" s="1"/>
  <c r="E73" i="9"/>
  <c r="J72" i="9"/>
  <c r="I72" i="9"/>
  <c r="H72" i="9"/>
  <c r="G72" i="9"/>
  <c r="F72" i="9"/>
  <c r="E72" i="9"/>
  <c r="J71" i="9"/>
  <c r="I71" i="9"/>
  <c r="H71" i="9"/>
  <c r="G71" i="9"/>
  <c r="F71" i="9" s="1"/>
  <c r="E71" i="9"/>
  <c r="J70" i="9"/>
  <c r="I70" i="9"/>
  <c r="H70" i="9"/>
  <c r="G70" i="9"/>
  <c r="F70" i="9" s="1"/>
  <c r="E70" i="9"/>
  <c r="J69" i="9"/>
  <c r="J68" i="9" s="1"/>
  <c r="J66" i="9" s="1"/>
  <c r="I69" i="9"/>
  <c r="I68" i="9" s="1"/>
  <c r="H69" i="9"/>
  <c r="H68" i="9" s="1"/>
  <c r="G69" i="9"/>
  <c r="G68" i="9" s="1"/>
  <c r="E69" i="9"/>
  <c r="E68" i="9"/>
  <c r="F67" i="9"/>
  <c r="J63" i="9"/>
  <c r="I63" i="9"/>
  <c r="H63" i="9"/>
  <c r="G63" i="9"/>
  <c r="F63" i="9" s="1"/>
  <c r="E63" i="9"/>
  <c r="J62" i="9"/>
  <c r="I62" i="9"/>
  <c r="H62" i="9"/>
  <c r="G62" i="9"/>
  <c r="F62" i="9"/>
  <c r="E62" i="9"/>
  <c r="F61" i="9"/>
  <c r="J60" i="9"/>
  <c r="F60" i="9" s="1"/>
  <c r="I60" i="9"/>
  <c r="H60" i="9"/>
  <c r="G60" i="9"/>
  <c r="E60" i="9"/>
  <c r="J59" i="9"/>
  <c r="I59" i="9"/>
  <c r="H59" i="9"/>
  <c r="F59" i="9" s="1"/>
  <c r="G59" i="9"/>
  <c r="E59" i="9"/>
  <c r="J58" i="9"/>
  <c r="I58" i="9"/>
  <c r="I56" i="9" s="1"/>
  <c r="H58" i="9"/>
  <c r="G58" i="9"/>
  <c r="F58" i="9" s="1"/>
  <c r="E58" i="9"/>
  <c r="J57" i="9"/>
  <c r="I57" i="9"/>
  <c r="H57" i="9"/>
  <c r="H56" i="9" s="1"/>
  <c r="G57" i="9"/>
  <c r="G56" i="9" s="1"/>
  <c r="F57" i="9"/>
  <c r="F56" i="9" s="1"/>
  <c r="E57" i="9"/>
  <c r="E56" i="9" s="1"/>
  <c r="J56" i="9"/>
  <c r="J55" i="9"/>
  <c r="I55" i="9"/>
  <c r="H55" i="9"/>
  <c r="F55" i="9" s="1"/>
  <c r="G55" i="9"/>
  <c r="E55" i="9"/>
  <c r="J54" i="9"/>
  <c r="I54" i="9"/>
  <c r="H54" i="9"/>
  <c r="G54" i="9"/>
  <c r="F54" i="9" s="1"/>
  <c r="E54" i="9"/>
  <c r="J53" i="9"/>
  <c r="I53" i="9"/>
  <c r="H53" i="9"/>
  <c r="G53" i="9"/>
  <c r="F53" i="9"/>
  <c r="E53" i="9"/>
  <c r="J52" i="9"/>
  <c r="I52" i="9"/>
  <c r="F52" i="9" s="1"/>
  <c r="H52" i="9"/>
  <c r="G52" i="9"/>
  <c r="E52" i="9"/>
  <c r="J51" i="9"/>
  <c r="I51" i="9"/>
  <c r="H51" i="9"/>
  <c r="G51" i="9"/>
  <c r="F51" i="9" s="1"/>
  <c r="E51" i="9"/>
  <c r="J50" i="9"/>
  <c r="I50" i="9"/>
  <c r="H50" i="9"/>
  <c r="G50" i="9"/>
  <c r="F50" i="9" s="1"/>
  <c r="E50" i="9"/>
  <c r="J49" i="9"/>
  <c r="I49" i="9"/>
  <c r="H49" i="9"/>
  <c r="G49" i="9"/>
  <c r="F49" i="9"/>
  <c r="E49" i="9"/>
  <c r="J48" i="9"/>
  <c r="I48" i="9"/>
  <c r="F48" i="9" s="1"/>
  <c r="H48" i="9"/>
  <c r="G48" i="9"/>
  <c r="E48" i="9"/>
  <c r="J47" i="9"/>
  <c r="I47" i="9"/>
  <c r="H47" i="9"/>
  <c r="G47" i="9"/>
  <c r="F47" i="9" s="1"/>
  <c r="E47" i="9"/>
  <c r="J46" i="9"/>
  <c r="I46" i="9"/>
  <c r="H46" i="9"/>
  <c r="G46" i="9"/>
  <c r="F46" i="9" s="1"/>
  <c r="E46" i="9"/>
  <c r="J45" i="9"/>
  <c r="I45" i="9"/>
  <c r="H45" i="9"/>
  <c r="G45" i="9"/>
  <c r="F45" i="9"/>
  <c r="E45" i="9"/>
  <c r="J44" i="9"/>
  <c r="I44" i="9"/>
  <c r="F44" i="9" s="1"/>
  <c r="H44" i="9"/>
  <c r="G44" i="9"/>
  <c r="E44" i="9"/>
  <c r="J43" i="9"/>
  <c r="I43" i="9"/>
  <c r="H43" i="9"/>
  <c r="G43" i="9"/>
  <c r="F43" i="9" s="1"/>
  <c r="E43" i="9"/>
  <c r="J42" i="9"/>
  <c r="I42" i="9"/>
  <c r="H42" i="9"/>
  <c r="H39" i="9" s="1"/>
  <c r="H38" i="9" s="1"/>
  <c r="G42" i="9"/>
  <c r="F42" i="9" s="1"/>
  <c r="E42" i="9"/>
  <c r="J41" i="9"/>
  <c r="I41" i="9"/>
  <c r="H41" i="9"/>
  <c r="G41" i="9"/>
  <c r="G39" i="9" s="1"/>
  <c r="G38" i="9" s="1"/>
  <c r="F41" i="9"/>
  <c r="E41" i="9"/>
  <c r="J40" i="9"/>
  <c r="I40" i="9"/>
  <c r="F40" i="9" s="1"/>
  <c r="H40" i="9"/>
  <c r="G40" i="9"/>
  <c r="E40" i="9"/>
  <c r="E39" i="9" s="1"/>
  <c r="E38" i="9" s="1"/>
  <c r="J39" i="9"/>
  <c r="J38" i="9" s="1"/>
  <c r="I39" i="9"/>
  <c r="I38" i="9" s="1"/>
  <c r="J37" i="9"/>
  <c r="I37" i="9"/>
  <c r="H37" i="9"/>
  <c r="G37" i="9"/>
  <c r="F37" i="9"/>
  <c r="E37" i="9"/>
  <c r="J36" i="9"/>
  <c r="I36" i="9"/>
  <c r="F36" i="9" s="1"/>
  <c r="H36" i="9"/>
  <c r="G36" i="9"/>
  <c r="E36" i="9"/>
  <c r="F35" i="9"/>
  <c r="F34" i="9"/>
  <c r="J33" i="9"/>
  <c r="I33" i="9"/>
  <c r="F33" i="9" s="1"/>
  <c r="H33" i="9"/>
  <c r="G33" i="9"/>
  <c r="E33" i="9"/>
  <c r="J32" i="9"/>
  <c r="J25" i="9" s="1"/>
  <c r="I32" i="9"/>
  <c r="H32" i="9"/>
  <c r="G32" i="9"/>
  <c r="F32" i="9" s="1"/>
  <c r="E32" i="9"/>
  <c r="J31" i="9"/>
  <c r="I31" i="9"/>
  <c r="H31" i="9"/>
  <c r="G31" i="9"/>
  <c r="F31" i="9" s="1"/>
  <c r="E31" i="9"/>
  <c r="J30" i="9"/>
  <c r="I30" i="9"/>
  <c r="H30" i="9"/>
  <c r="G30" i="9"/>
  <c r="F30" i="9"/>
  <c r="E30" i="9"/>
  <c r="J29" i="9"/>
  <c r="I29" i="9"/>
  <c r="F29" i="9" s="1"/>
  <c r="H29" i="9"/>
  <c r="G29" i="9"/>
  <c r="E29" i="9"/>
  <c r="J28" i="9"/>
  <c r="I28" i="9"/>
  <c r="H28" i="9"/>
  <c r="G28" i="9"/>
  <c r="F28" i="9" s="1"/>
  <c r="E28" i="9"/>
  <c r="J27" i="9"/>
  <c r="I27" i="9"/>
  <c r="H27" i="9"/>
  <c r="G27" i="9"/>
  <c r="F27" i="9" s="1"/>
  <c r="E27" i="9"/>
  <c r="J26" i="9"/>
  <c r="I26" i="9"/>
  <c r="I25" i="9" s="1"/>
  <c r="I22" i="9" s="1"/>
  <c r="H26" i="9"/>
  <c r="H25" i="9" s="1"/>
  <c r="H22" i="9" s="1"/>
  <c r="G26" i="9"/>
  <c r="G25" i="9" s="1"/>
  <c r="G22" i="9" s="1"/>
  <c r="G64" i="9" s="1"/>
  <c r="F26" i="9"/>
  <c r="F25" i="9" s="1"/>
  <c r="E26" i="9"/>
  <c r="E25" i="9" s="1"/>
  <c r="E22" i="9" s="1"/>
  <c r="F24" i="9"/>
  <c r="J23" i="9"/>
  <c r="F23" i="9" s="1"/>
  <c r="F22" i="9" s="1"/>
  <c r="I23" i="9"/>
  <c r="H23" i="9"/>
  <c r="G23" i="9"/>
  <c r="E23" i="9"/>
  <c r="F15" i="9"/>
  <c r="E15" i="9"/>
  <c r="F13" i="9"/>
  <c r="E13" i="9"/>
  <c r="B13" i="9"/>
  <c r="I11" i="9"/>
  <c r="H11" i="9"/>
  <c r="F11" i="9"/>
  <c r="B11" i="9"/>
  <c r="B8" i="9"/>
  <c r="I114" i="8"/>
  <c r="E114" i="8"/>
  <c r="E110" i="8"/>
  <c r="J107" i="8"/>
  <c r="H107" i="8"/>
  <c r="G107" i="8"/>
  <c r="B107" i="8"/>
  <c r="J96" i="8"/>
  <c r="I96" i="8"/>
  <c r="H96" i="8"/>
  <c r="G96" i="8"/>
  <c r="F96" i="8" s="1"/>
  <c r="E96" i="8"/>
  <c r="J95" i="8"/>
  <c r="I95" i="8"/>
  <c r="H95" i="8"/>
  <c r="G95" i="8"/>
  <c r="F95" i="8" s="1"/>
  <c r="E95" i="8"/>
  <c r="J94" i="8"/>
  <c r="I94" i="8"/>
  <c r="H94" i="8"/>
  <c r="F94" i="8" s="1"/>
  <c r="G94" i="8"/>
  <c r="E94" i="8"/>
  <c r="J93" i="8"/>
  <c r="F93" i="8" s="1"/>
  <c r="I93" i="8"/>
  <c r="H93" i="8"/>
  <c r="G93" i="8"/>
  <c r="E93" i="8"/>
  <c r="J92" i="8"/>
  <c r="I92" i="8"/>
  <c r="H92" i="8"/>
  <c r="G92" i="8"/>
  <c r="F92" i="8" s="1"/>
  <c r="E92" i="8"/>
  <c r="J91" i="8"/>
  <c r="I91" i="8"/>
  <c r="H91" i="8"/>
  <c r="G91" i="8"/>
  <c r="F91" i="8" s="1"/>
  <c r="E91" i="8"/>
  <c r="J90" i="8"/>
  <c r="I90" i="8"/>
  <c r="H90" i="8"/>
  <c r="F90" i="8" s="1"/>
  <c r="G90" i="8"/>
  <c r="E90" i="8"/>
  <c r="J89" i="8"/>
  <c r="F89" i="8" s="1"/>
  <c r="I89" i="8"/>
  <c r="H89" i="8"/>
  <c r="G89" i="8"/>
  <c r="E89" i="8"/>
  <c r="J88" i="8"/>
  <c r="I88" i="8"/>
  <c r="I86" i="8" s="1"/>
  <c r="H88" i="8"/>
  <c r="G88" i="8"/>
  <c r="F88" i="8" s="1"/>
  <c r="E88" i="8"/>
  <c r="J87" i="8"/>
  <c r="J86" i="8" s="1"/>
  <c r="I87" i="8"/>
  <c r="H87" i="8"/>
  <c r="G87" i="8"/>
  <c r="F87" i="8" s="1"/>
  <c r="F86" i="8" s="1"/>
  <c r="E87" i="8"/>
  <c r="H86" i="8"/>
  <c r="E86" i="8"/>
  <c r="J85" i="8"/>
  <c r="I85" i="8"/>
  <c r="H85" i="8"/>
  <c r="G85" i="8"/>
  <c r="F85" i="8"/>
  <c r="E85" i="8"/>
  <c r="J84" i="8"/>
  <c r="I84" i="8"/>
  <c r="H84" i="8"/>
  <c r="G84" i="8"/>
  <c r="F84" i="8" s="1"/>
  <c r="E84" i="8"/>
  <c r="J83" i="8"/>
  <c r="I83" i="8"/>
  <c r="H83" i="8"/>
  <c r="G83" i="8"/>
  <c r="F83" i="8" s="1"/>
  <c r="E83" i="8"/>
  <c r="J82" i="8"/>
  <c r="I82" i="8"/>
  <c r="H82" i="8"/>
  <c r="F82" i="8" s="1"/>
  <c r="G82" i="8"/>
  <c r="E82" i="8"/>
  <c r="E77" i="8" s="1"/>
  <c r="F81" i="8"/>
  <c r="J80" i="8"/>
  <c r="I80" i="8"/>
  <c r="H80" i="8"/>
  <c r="G80" i="8"/>
  <c r="F80" i="8" s="1"/>
  <c r="E80" i="8"/>
  <c r="J79" i="8"/>
  <c r="J77" i="8" s="1"/>
  <c r="I79" i="8"/>
  <c r="H79" i="8"/>
  <c r="F79" i="8" s="1"/>
  <c r="G79" i="8"/>
  <c r="E79" i="8"/>
  <c r="J78" i="8"/>
  <c r="I78" i="8"/>
  <c r="H78" i="8"/>
  <c r="H77" i="8" s="1"/>
  <c r="G78" i="8"/>
  <c r="F78" i="8" s="1"/>
  <c r="F77" i="8" s="1"/>
  <c r="E78" i="8"/>
  <c r="I77" i="8"/>
  <c r="J76" i="8"/>
  <c r="I76" i="8"/>
  <c r="H76" i="8"/>
  <c r="G76" i="8"/>
  <c r="F76" i="8" s="1"/>
  <c r="E76" i="8"/>
  <c r="J75" i="8"/>
  <c r="I75" i="8"/>
  <c r="H75" i="8"/>
  <c r="F75" i="8" s="1"/>
  <c r="G75" i="8"/>
  <c r="E75" i="8"/>
  <c r="J74" i="8"/>
  <c r="I74" i="8"/>
  <c r="H74" i="8"/>
  <c r="G74" i="8"/>
  <c r="F74" i="8" s="1"/>
  <c r="E74" i="8"/>
  <c r="J73" i="8"/>
  <c r="I73" i="8"/>
  <c r="H73" i="8"/>
  <c r="G73" i="8"/>
  <c r="F73" i="8"/>
  <c r="E73" i="8"/>
  <c r="J72" i="8"/>
  <c r="I72" i="8"/>
  <c r="H72" i="8"/>
  <c r="G72" i="8"/>
  <c r="F72" i="8" s="1"/>
  <c r="E72" i="8"/>
  <c r="J71" i="8"/>
  <c r="I71" i="8"/>
  <c r="H71" i="8"/>
  <c r="F71" i="8" s="1"/>
  <c r="G71" i="8"/>
  <c r="E71" i="8"/>
  <c r="J70" i="8"/>
  <c r="I70" i="8"/>
  <c r="H70" i="8"/>
  <c r="H68" i="8" s="1"/>
  <c r="G70" i="8"/>
  <c r="F70" i="8" s="1"/>
  <c r="E70" i="8"/>
  <c r="J69" i="8"/>
  <c r="J68" i="8" s="1"/>
  <c r="I69" i="8"/>
  <c r="I68" i="8" s="1"/>
  <c r="I66" i="8" s="1"/>
  <c r="H69" i="8"/>
  <c r="G69" i="8"/>
  <c r="F69" i="8"/>
  <c r="E69" i="8"/>
  <c r="E68" i="8" s="1"/>
  <c r="G68" i="8"/>
  <c r="F67" i="8"/>
  <c r="J63" i="8"/>
  <c r="I63" i="8"/>
  <c r="H63" i="8"/>
  <c r="G63" i="8"/>
  <c r="F63" i="8"/>
  <c r="E63" i="8"/>
  <c r="J62" i="8"/>
  <c r="I62" i="8"/>
  <c r="H62" i="8"/>
  <c r="G62" i="8"/>
  <c r="F62" i="8" s="1"/>
  <c r="E62" i="8"/>
  <c r="F61" i="8"/>
  <c r="J60" i="8"/>
  <c r="I60" i="8"/>
  <c r="H60" i="8"/>
  <c r="G60" i="8"/>
  <c r="F60" i="8"/>
  <c r="E60" i="8"/>
  <c r="J59" i="8"/>
  <c r="I59" i="8"/>
  <c r="H59" i="8"/>
  <c r="G59" i="8"/>
  <c r="F59" i="8" s="1"/>
  <c r="E59" i="8"/>
  <c r="J58" i="8"/>
  <c r="J56" i="8" s="1"/>
  <c r="I58" i="8"/>
  <c r="H58" i="8"/>
  <c r="G58" i="8"/>
  <c r="F58" i="8" s="1"/>
  <c r="E58" i="8"/>
  <c r="J57" i="8"/>
  <c r="I57" i="8"/>
  <c r="H57" i="8"/>
  <c r="H56" i="8" s="1"/>
  <c r="G57" i="8"/>
  <c r="E57" i="8"/>
  <c r="E56" i="8" s="1"/>
  <c r="I56" i="8"/>
  <c r="J55" i="8"/>
  <c r="I55" i="8"/>
  <c r="H55" i="8"/>
  <c r="G55" i="8"/>
  <c r="F55" i="8" s="1"/>
  <c r="E55" i="8"/>
  <c r="J54" i="8"/>
  <c r="I54" i="8"/>
  <c r="H54" i="8"/>
  <c r="G54" i="8"/>
  <c r="F54" i="8" s="1"/>
  <c r="E54" i="8"/>
  <c r="J53" i="8"/>
  <c r="I53" i="8"/>
  <c r="H53" i="8"/>
  <c r="F53" i="8" s="1"/>
  <c r="G53" i="8"/>
  <c r="E53" i="8"/>
  <c r="J52" i="8"/>
  <c r="I52" i="8"/>
  <c r="H52" i="8"/>
  <c r="G52" i="8"/>
  <c r="F52" i="8"/>
  <c r="E52" i="8"/>
  <c r="J51" i="8"/>
  <c r="I51" i="8"/>
  <c r="H51" i="8"/>
  <c r="G51" i="8"/>
  <c r="F51" i="8" s="1"/>
  <c r="E51" i="8"/>
  <c r="J50" i="8"/>
  <c r="I50" i="8"/>
  <c r="H50" i="8"/>
  <c r="G50" i="8"/>
  <c r="F50" i="8" s="1"/>
  <c r="E50" i="8"/>
  <c r="J49" i="8"/>
  <c r="I49" i="8"/>
  <c r="H49" i="8"/>
  <c r="F49" i="8" s="1"/>
  <c r="G49" i="8"/>
  <c r="E49" i="8"/>
  <c r="J48" i="8"/>
  <c r="I48" i="8"/>
  <c r="H48" i="8"/>
  <c r="G48" i="8"/>
  <c r="F48" i="8"/>
  <c r="E48" i="8"/>
  <c r="J47" i="8"/>
  <c r="I47" i="8"/>
  <c r="H47" i="8"/>
  <c r="G47" i="8"/>
  <c r="F47" i="8" s="1"/>
  <c r="E47" i="8"/>
  <c r="J46" i="8"/>
  <c r="I46" i="8"/>
  <c r="H46" i="8"/>
  <c r="G46" i="8"/>
  <c r="F46" i="8" s="1"/>
  <c r="E46" i="8"/>
  <c r="J45" i="8"/>
  <c r="I45" i="8"/>
  <c r="H45" i="8"/>
  <c r="F45" i="8" s="1"/>
  <c r="G45" i="8"/>
  <c r="E45" i="8"/>
  <c r="J44" i="8"/>
  <c r="I44" i="8"/>
  <c r="H44" i="8"/>
  <c r="G44" i="8"/>
  <c r="F44" i="8"/>
  <c r="E44" i="8"/>
  <c r="J43" i="8"/>
  <c r="I43" i="8"/>
  <c r="H43" i="8"/>
  <c r="G43" i="8"/>
  <c r="F43" i="8" s="1"/>
  <c r="E43" i="8"/>
  <c r="J42" i="8"/>
  <c r="I42" i="8"/>
  <c r="H42" i="8"/>
  <c r="G42" i="8"/>
  <c r="F42" i="8" s="1"/>
  <c r="E42" i="8"/>
  <c r="J41" i="8"/>
  <c r="I41" i="8"/>
  <c r="H41" i="8"/>
  <c r="H39" i="8" s="1"/>
  <c r="H38" i="8" s="1"/>
  <c r="G41" i="8"/>
  <c r="E41" i="8"/>
  <c r="E39" i="8" s="1"/>
  <c r="E38" i="8" s="1"/>
  <c r="J40" i="8"/>
  <c r="J39" i="8" s="1"/>
  <c r="J38" i="8" s="1"/>
  <c r="I40" i="8"/>
  <c r="H40" i="8"/>
  <c r="G40" i="8"/>
  <c r="F40" i="8"/>
  <c r="E40" i="8"/>
  <c r="I39" i="8"/>
  <c r="I38" i="8" s="1"/>
  <c r="J37" i="8"/>
  <c r="I37" i="8"/>
  <c r="H37" i="8"/>
  <c r="G37" i="8"/>
  <c r="F37" i="8" s="1"/>
  <c r="E37" i="8"/>
  <c r="J36" i="8"/>
  <c r="I36" i="8"/>
  <c r="H36" i="8"/>
  <c r="G36" i="8"/>
  <c r="F36" i="8"/>
  <c r="E36" i="8"/>
  <c r="F35" i="8"/>
  <c r="F34" i="8"/>
  <c r="J33" i="8"/>
  <c r="I33" i="8"/>
  <c r="H33" i="8"/>
  <c r="G33" i="8"/>
  <c r="F33" i="8"/>
  <c r="E33" i="8"/>
  <c r="J32" i="8"/>
  <c r="I32" i="8"/>
  <c r="I25" i="8" s="1"/>
  <c r="H32" i="8"/>
  <c r="G32" i="8"/>
  <c r="F32" i="8" s="1"/>
  <c r="E32" i="8"/>
  <c r="J31" i="8"/>
  <c r="J25" i="8" s="1"/>
  <c r="I31" i="8"/>
  <c r="H31" i="8"/>
  <c r="G31" i="8"/>
  <c r="F31" i="8" s="1"/>
  <c r="E31" i="8"/>
  <c r="J30" i="8"/>
  <c r="I30" i="8"/>
  <c r="H30" i="8"/>
  <c r="F30" i="8" s="1"/>
  <c r="G30" i="8"/>
  <c r="E30" i="8"/>
  <c r="J29" i="8"/>
  <c r="I29" i="8"/>
  <c r="H29" i="8"/>
  <c r="G29" i="8"/>
  <c r="F29" i="8"/>
  <c r="E29" i="8"/>
  <c r="J28" i="8"/>
  <c r="I28" i="8"/>
  <c r="H28" i="8"/>
  <c r="G28" i="8"/>
  <c r="F28" i="8" s="1"/>
  <c r="E28" i="8"/>
  <c r="J27" i="8"/>
  <c r="I27" i="8"/>
  <c r="H27" i="8"/>
  <c r="G27" i="8"/>
  <c r="F27" i="8" s="1"/>
  <c r="E27" i="8"/>
  <c r="J26" i="8"/>
  <c r="I26" i="8"/>
  <c r="H26" i="8"/>
  <c r="H25" i="8" s="1"/>
  <c r="H22" i="8" s="1"/>
  <c r="H64" i="8" s="1"/>
  <c r="G26" i="8"/>
  <c r="E26" i="8"/>
  <c r="E25" i="8" s="1"/>
  <c r="F24" i="8"/>
  <c r="J23" i="8"/>
  <c r="J22" i="8" s="1"/>
  <c r="I23" i="8"/>
  <c r="I22" i="8" s="1"/>
  <c r="I64" i="8" s="1"/>
  <c r="H23" i="8"/>
  <c r="F23" i="8" s="1"/>
  <c r="G23" i="8"/>
  <c r="E23" i="8"/>
  <c r="E22" i="8" s="1"/>
  <c r="F15" i="8"/>
  <c r="E15" i="8"/>
  <c r="F13" i="8"/>
  <c r="E13" i="8"/>
  <c r="B13" i="8"/>
  <c r="I11" i="8"/>
  <c r="H11" i="8"/>
  <c r="F11" i="8"/>
  <c r="B11" i="8"/>
  <c r="B8" i="8"/>
  <c r="I114" i="7"/>
  <c r="E114" i="7"/>
  <c r="E110" i="7"/>
  <c r="J107" i="7"/>
  <c r="H107" i="7"/>
  <c r="G107" i="7"/>
  <c r="B107" i="7"/>
  <c r="J96" i="7"/>
  <c r="I96" i="7"/>
  <c r="H96" i="7"/>
  <c r="G96" i="7"/>
  <c r="E96" i="7"/>
  <c r="J95" i="7"/>
  <c r="I95" i="7"/>
  <c r="H95" i="7"/>
  <c r="G95" i="7"/>
  <c r="E95" i="7"/>
  <c r="J94" i="7"/>
  <c r="I94" i="7"/>
  <c r="H94" i="7"/>
  <c r="G94" i="7"/>
  <c r="F94" i="7" s="1"/>
  <c r="E94" i="7"/>
  <c r="J93" i="7"/>
  <c r="I93" i="7"/>
  <c r="H93" i="7"/>
  <c r="G93" i="7"/>
  <c r="E93" i="7"/>
  <c r="J92" i="7"/>
  <c r="I92" i="7"/>
  <c r="H92" i="7"/>
  <c r="G92" i="7"/>
  <c r="E92" i="7"/>
  <c r="J91" i="7"/>
  <c r="I91" i="7"/>
  <c r="H91" i="7"/>
  <c r="G91" i="7"/>
  <c r="E91" i="7"/>
  <c r="J90" i="7"/>
  <c r="I90" i="7"/>
  <c r="H90" i="7"/>
  <c r="G90" i="7"/>
  <c r="E90" i="7"/>
  <c r="J89" i="7"/>
  <c r="I89" i="7"/>
  <c r="H89" i="7"/>
  <c r="F89" i="7" s="1"/>
  <c r="G89" i="7"/>
  <c r="E89" i="7"/>
  <c r="J88" i="7"/>
  <c r="I88" i="7"/>
  <c r="H88" i="7"/>
  <c r="G88" i="7"/>
  <c r="E88" i="7"/>
  <c r="J87" i="7"/>
  <c r="J86" i="7" s="1"/>
  <c r="I87" i="7"/>
  <c r="H87" i="7"/>
  <c r="H86" i="7" s="1"/>
  <c r="G87" i="7"/>
  <c r="F87" i="7" s="1"/>
  <c r="E87" i="7"/>
  <c r="E86" i="7" s="1"/>
  <c r="J85" i="7"/>
  <c r="F85" i="7" s="1"/>
  <c r="I85" i="7"/>
  <c r="H85" i="7"/>
  <c r="G85" i="7"/>
  <c r="E85" i="7"/>
  <c r="J84" i="7"/>
  <c r="I84" i="7"/>
  <c r="H84" i="7"/>
  <c r="G84" i="7"/>
  <c r="E84" i="7"/>
  <c r="J83" i="7"/>
  <c r="I83" i="7"/>
  <c r="H83" i="7"/>
  <c r="G83" i="7"/>
  <c r="E83" i="7"/>
  <c r="J82" i="7"/>
  <c r="I82" i="7"/>
  <c r="H82" i="7"/>
  <c r="G82" i="7"/>
  <c r="E82" i="7"/>
  <c r="F81" i="7"/>
  <c r="J80" i="7"/>
  <c r="I80" i="7"/>
  <c r="H80" i="7"/>
  <c r="G80" i="7"/>
  <c r="E80" i="7"/>
  <c r="J79" i="7"/>
  <c r="I79" i="7"/>
  <c r="I77" i="7" s="1"/>
  <c r="H79" i="7"/>
  <c r="G79" i="7"/>
  <c r="E79" i="7"/>
  <c r="J78" i="7"/>
  <c r="I78" i="7"/>
  <c r="H78" i="7"/>
  <c r="G78" i="7"/>
  <c r="E78" i="7"/>
  <c r="J76" i="7"/>
  <c r="I76" i="7"/>
  <c r="H76" i="7"/>
  <c r="G76" i="7"/>
  <c r="E76" i="7"/>
  <c r="J75" i="7"/>
  <c r="I75" i="7"/>
  <c r="H75" i="7"/>
  <c r="G75" i="7"/>
  <c r="E75" i="7"/>
  <c r="J74" i="7"/>
  <c r="I74" i="7"/>
  <c r="H74" i="7"/>
  <c r="G74" i="7"/>
  <c r="E74" i="7"/>
  <c r="J73" i="7"/>
  <c r="I73" i="7"/>
  <c r="H73" i="7"/>
  <c r="G73" i="7"/>
  <c r="F73" i="7" s="1"/>
  <c r="E73" i="7"/>
  <c r="J72" i="7"/>
  <c r="I72" i="7"/>
  <c r="H72" i="7"/>
  <c r="G72" i="7"/>
  <c r="E72" i="7"/>
  <c r="J71" i="7"/>
  <c r="J68" i="7" s="1"/>
  <c r="I71" i="7"/>
  <c r="H71" i="7"/>
  <c r="G71" i="7"/>
  <c r="E71" i="7"/>
  <c r="J70" i="7"/>
  <c r="I70" i="7"/>
  <c r="H70" i="7"/>
  <c r="G70" i="7"/>
  <c r="F70" i="7" s="1"/>
  <c r="E70" i="7"/>
  <c r="J69" i="7"/>
  <c r="I69" i="7"/>
  <c r="I68" i="7" s="1"/>
  <c r="H69" i="7"/>
  <c r="G69" i="7"/>
  <c r="F69" i="7" s="1"/>
  <c r="E69" i="7"/>
  <c r="E68" i="7" s="1"/>
  <c r="G68" i="7"/>
  <c r="F67" i="7"/>
  <c r="J63" i="7"/>
  <c r="I63" i="7"/>
  <c r="H63" i="7"/>
  <c r="G63" i="7"/>
  <c r="F63" i="7" s="1"/>
  <c r="E63" i="7"/>
  <c r="J62" i="7"/>
  <c r="I62" i="7"/>
  <c r="H62" i="7"/>
  <c r="G62" i="7"/>
  <c r="E62" i="7"/>
  <c r="F61" i="7"/>
  <c r="J60" i="7"/>
  <c r="I60" i="7"/>
  <c r="H60" i="7"/>
  <c r="F60" i="7" s="1"/>
  <c r="G60" i="7"/>
  <c r="E60" i="7"/>
  <c r="J59" i="7"/>
  <c r="I59" i="7"/>
  <c r="H59" i="7"/>
  <c r="G59" i="7"/>
  <c r="F59" i="7" s="1"/>
  <c r="E59" i="7"/>
  <c r="J58" i="7"/>
  <c r="I58" i="7"/>
  <c r="H58" i="7"/>
  <c r="G58" i="7"/>
  <c r="E58" i="7"/>
  <c r="J57" i="7"/>
  <c r="I57" i="7"/>
  <c r="H57" i="7"/>
  <c r="H56" i="7" s="1"/>
  <c r="G57" i="7"/>
  <c r="E57" i="7"/>
  <c r="E56" i="7" s="1"/>
  <c r="I56" i="7"/>
  <c r="J55" i="7"/>
  <c r="I55" i="7"/>
  <c r="H55" i="7"/>
  <c r="G55" i="7"/>
  <c r="F55" i="7" s="1"/>
  <c r="E55" i="7"/>
  <c r="J54" i="7"/>
  <c r="I54" i="7"/>
  <c r="H54" i="7"/>
  <c r="G54" i="7"/>
  <c r="F54" i="7" s="1"/>
  <c r="E54" i="7"/>
  <c r="J53" i="7"/>
  <c r="I53" i="7"/>
  <c r="H53" i="7"/>
  <c r="G53" i="7"/>
  <c r="E53" i="7"/>
  <c r="J52" i="7"/>
  <c r="I52" i="7"/>
  <c r="F52" i="7" s="1"/>
  <c r="H52" i="7"/>
  <c r="G52" i="7"/>
  <c r="E52" i="7"/>
  <c r="J51" i="7"/>
  <c r="I51" i="7"/>
  <c r="H51" i="7"/>
  <c r="G51" i="7"/>
  <c r="F51" i="7" s="1"/>
  <c r="E51" i="7"/>
  <c r="J50" i="7"/>
  <c r="I50" i="7"/>
  <c r="H50" i="7"/>
  <c r="G50" i="7"/>
  <c r="E50" i="7"/>
  <c r="J49" i="7"/>
  <c r="I49" i="7"/>
  <c r="H49" i="7"/>
  <c r="G49" i="7"/>
  <c r="E49" i="7"/>
  <c r="J48" i="7"/>
  <c r="F48" i="7" s="1"/>
  <c r="I48" i="7"/>
  <c r="H48" i="7"/>
  <c r="G48" i="7"/>
  <c r="E48" i="7"/>
  <c r="J47" i="7"/>
  <c r="I47" i="7"/>
  <c r="H47" i="7"/>
  <c r="G47" i="7"/>
  <c r="E47" i="7"/>
  <c r="J46" i="7"/>
  <c r="I46" i="7"/>
  <c r="H46" i="7"/>
  <c r="G46" i="7"/>
  <c r="F46" i="7" s="1"/>
  <c r="E46" i="7"/>
  <c r="J45" i="7"/>
  <c r="I45" i="7"/>
  <c r="H45" i="7"/>
  <c r="G45" i="7"/>
  <c r="E45" i="7"/>
  <c r="J44" i="7"/>
  <c r="I44" i="7"/>
  <c r="H44" i="7"/>
  <c r="G44" i="7"/>
  <c r="F44" i="7" s="1"/>
  <c r="E44" i="7"/>
  <c r="J43" i="7"/>
  <c r="I43" i="7"/>
  <c r="H43" i="7"/>
  <c r="G43" i="7"/>
  <c r="F43" i="7" s="1"/>
  <c r="E43" i="7"/>
  <c r="J42" i="7"/>
  <c r="I42" i="7"/>
  <c r="H42" i="7"/>
  <c r="G42" i="7"/>
  <c r="E42" i="7"/>
  <c r="J41" i="7"/>
  <c r="I41" i="7"/>
  <c r="H41" i="7"/>
  <c r="H39" i="7" s="1"/>
  <c r="G41" i="7"/>
  <c r="F41" i="7" s="1"/>
  <c r="E41" i="7"/>
  <c r="J40" i="7"/>
  <c r="I40" i="7"/>
  <c r="F40" i="7" s="1"/>
  <c r="H40" i="7"/>
  <c r="G40" i="7"/>
  <c r="E40" i="7"/>
  <c r="I39" i="7"/>
  <c r="I38" i="7" s="1"/>
  <c r="J37" i="7"/>
  <c r="I37" i="7"/>
  <c r="H37" i="7"/>
  <c r="G37" i="7"/>
  <c r="F37" i="7" s="1"/>
  <c r="E37" i="7"/>
  <c r="J36" i="7"/>
  <c r="I36" i="7"/>
  <c r="H36" i="7"/>
  <c r="F36" i="7" s="1"/>
  <c r="G36" i="7"/>
  <c r="E36" i="7"/>
  <c r="F35" i="7"/>
  <c r="F34" i="7"/>
  <c r="J33" i="7"/>
  <c r="I33" i="7"/>
  <c r="H33" i="7"/>
  <c r="G33" i="7"/>
  <c r="F33" i="7" s="1"/>
  <c r="E33" i="7"/>
  <c r="J32" i="7"/>
  <c r="I32" i="7"/>
  <c r="H32" i="7"/>
  <c r="G32" i="7"/>
  <c r="F32" i="7" s="1"/>
  <c r="E32" i="7"/>
  <c r="J31" i="7"/>
  <c r="I31" i="7"/>
  <c r="H31" i="7"/>
  <c r="G31" i="7"/>
  <c r="F31" i="7" s="1"/>
  <c r="E31" i="7"/>
  <c r="J30" i="7"/>
  <c r="I30" i="7"/>
  <c r="H30" i="7"/>
  <c r="G30" i="7"/>
  <c r="E30" i="7"/>
  <c r="J29" i="7"/>
  <c r="I29" i="7"/>
  <c r="H29" i="7"/>
  <c r="G29" i="7"/>
  <c r="F29" i="7" s="1"/>
  <c r="E29" i="7"/>
  <c r="J28" i="7"/>
  <c r="I28" i="7"/>
  <c r="H28" i="7"/>
  <c r="F28" i="7" s="1"/>
  <c r="G28" i="7"/>
  <c r="E28" i="7"/>
  <c r="J27" i="7"/>
  <c r="I27" i="7"/>
  <c r="H27" i="7"/>
  <c r="G27" i="7"/>
  <c r="E27" i="7"/>
  <c r="J26" i="7"/>
  <c r="I26" i="7"/>
  <c r="I25" i="7" s="1"/>
  <c r="H26" i="7"/>
  <c r="G26" i="7"/>
  <c r="F26" i="7" s="1"/>
  <c r="E26" i="7"/>
  <c r="F24" i="7"/>
  <c r="J23" i="7"/>
  <c r="I23" i="7"/>
  <c r="I22" i="7" s="1"/>
  <c r="H23" i="7"/>
  <c r="G23" i="7"/>
  <c r="F23" i="7" s="1"/>
  <c r="E23" i="7"/>
  <c r="F15" i="7"/>
  <c r="E15" i="7"/>
  <c r="F13" i="7"/>
  <c r="E13" i="7"/>
  <c r="B13" i="7"/>
  <c r="I11" i="7"/>
  <c r="H11" i="7"/>
  <c r="F11" i="7"/>
  <c r="B11" i="7"/>
  <c r="B8" i="7"/>
  <c r="I114" i="6"/>
  <c r="E114" i="6"/>
  <c r="E110" i="6"/>
  <c r="J107" i="6"/>
  <c r="H107" i="6"/>
  <c r="G107" i="6"/>
  <c r="B107" i="6"/>
  <c r="J96" i="6"/>
  <c r="I96" i="6"/>
  <c r="F96" i="6" s="1"/>
  <c r="H96" i="6"/>
  <c r="G96" i="6"/>
  <c r="E96" i="6"/>
  <c r="J95" i="6"/>
  <c r="I95" i="6"/>
  <c r="H95" i="6"/>
  <c r="G95" i="6"/>
  <c r="F95" i="6" s="1"/>
  <c r="E95" i="6"/>
  <c r="J94" i="6"/>
  <c r="I94" i="6"/>
  <c r="H94" i="6"/>
  <c r="G94" i="6"/>
  <c r="F94" i="6"/>
  <c r="E94" i="6"/>
  <c r="J93" i="6"/>
  <c r="I93" i="6"/>
  <c r="H93" i="6"/>
  <c r="G93" i="6"/>
  <c r="F93" i="6" s="1"/>
  <c r="E93" i="6"/>
  <c r="J92" i="6"/>
  <c r="I92" i="6"/>
  <c r="H92" i="6"/>
  <c r="F92" i="6" s="1"/>
  <c r="G92" i="6"/>
  <c r="E92" i="6"/>
  <c r="J91" i="6"/>
  <c r="I91" i="6"/>
  <c r="H91" i="6"/>
  <c r="G91" i="6"/>
  <c r="F91" i="6" s="1"/>
  <c r="E91" i="6"/>
  <c r="J90" i="6"/>
  <c r="I90" i="6"/>
  <c r="H90" i="6"/>
  <c r="G90" i="6"/>
  <c r="F90" i="6"/>
  <c r="E90" i="6"/>
  <c r="J89" i="6"/>
  <c r="I89" i="6"/>
  <c r="H89" i="6"/>
  <c r="G89" i="6"/>
  <c r="F89" i="6"/>
  <c r="E89" i="6"/>
  <c r="J88" i="6"/>
  <c r="I88" i="6"/>
  <c r="H88" i="6"/>
  <c r="G88" i="6"/>
  <c r="F88" i="6" s="1"/>
  <c r="E88" i="6"/>
  <c r="J87" i="6"/>
  <c r="J86" i="6" s="1"/>
  <c r="I87" i="6"/>
  <c r="I86" i="6" s="1"/>
  <c r="H87" i="6"/>
  <c r="H86" i="6" s="1"/>
  <c r="G87" i="6"/>
  <c r="F87" i="6" s="1"/>
  <c r="E87" i="6"/>
  <c r="E86" i="6"/>
  <c r="J85" i="6"/>
  <c r="I85" i="6"/>
  <c r="H85" i="6"/>
  <c r="G85" i="6"/>
  <c r="F85" i="6"/>
  <c r="E85" i="6"/>
  <c r="J84" i="6"/>
  <c r="I84" i="6"/>
  <c r="H84" i="6"/>
  <c r="G84" i="6"/>
  <c r="F84" i="6" s="1"/>
  <c r="E84" i="6"/>
  <c r="J83" i="6"/>
  <c r="I83" i="6"/>
  <c r="H83" i="6"/>
  <c r="G83" i="6"/>
  <c r="F83" i="6" s="1"/>
  <c r="E83" i="6"/>
  <c r="J82" i="6"/>
  <c r="I82" i="6"/>
  <c r="H82" i="6"/>
  <c r="G82" i="6"/>
  <c r="F82" i="6"/>
  <c r="E82" i="6"/>
  <c r="F81" i="6"/>
  <c r="J80" i="6"/>
  <c r="I80" i="6"/>
  <c r="H80" i="6"/>
  <c r="G80" i="6"/>
  <c r="F80" i="6"/>
  <c r="E80" i="6"/>
  <c r="J79" i="6"/>
  <c r="F79" i="6" s="1"/>
  <c r="I79" i="6"/>
  <c r="H79" i="6"/>
  <c r="G79" i="6"/>
  <c r="E79" i="6"/>
  <c r="J78" i="6"/>
  <c r="J77" i="6" s="1"/>
  <c r="I78" i="6"/>
  <c r="I77" i="6" s="1"/>
  <c r="H78" i="6"/>
  <c r="F78" i="6" s="1"/>
  <c r="G78" i="6"/>
  <c r="E78" i="6"/>
  <c r="E77" i="6" s="1"/>
  <c r="J76" i="6"/>
  <c r="I76" i="6"/>
  <c r="H76" i="6"/>
  <c r="G76" i="6"/>
  <c r="F76" i="6"/>
  <c r="E76" i="6"/>
  <c r="J75" i="6"/>
  <c r="F75" i="6" s="1"/>
  <c r="I75" i="6"/>
  <c r="H75" i="6"/>
  <c r="G75" i="6"/>
  <c r="E75" i="6"/>
  <c r="J74" i="6"/>
  <c r="I74" i="6"/>
  <c r="H74" i="6"/>
  <c r="G74" i="6"/>
  <c r="F74" i="6" s="1"/>
  <c r="E74" i="6"/>
  <c r="J73" i="6"/>
  <c r="I73" i="6"/>
  <c r="H73" i="6"/>
  <c r="G73" i="6"/>
  <c r="F73" i="6"/>
  <c r="E73" i="6"/>
  <c r="J72" i="6"/>
  <c r="I72" i="6"/>
  <c r="H72" i="6"/>
  <c r="G72" i="6"/>
  <c r="F72" i="6"/>
  <c r="E72" i="6"/>
  <c r="J71" i="6"/>
  <c r="F71" i="6" s="1"/>
  <c r="I71" i="6"/>
  <c r="H71" i="6"/>
  <c r="G71" i="6"/>
  <c r="E71" i="6"/>
  <c r="J70" i="6"/>
  <c r="I70" i="6"/>
  <c r="I68" i="6" s="1"/>
  <c r="I66" i="6" s="1"/>
  <c r="H70" i="6"/>
  <c r="G70" i="6"/>
  <c r="F70" i="6" s="1"/>
  <c r="E70" i="6"/>
  <c r="J69" i="6"/>
  <c r="J68" i="6" s="1"/>
  <c r="I69" i="6"/>
  <c r="H69" i="6"/>
  <c r="H68" i="6" s="1"/>
  <c r="G69" i="6"/>
  <c r="G68" i="6" s="1"/>
  <c r="F69" i="6"/>
  <c r="F68" i="6" s="1"/>
  <c r="E69" i="6"/>
  <c r="E68" i="6"/>
  <c r="F67" i="6"/>
  <c r="J63" i="6"/>
  <c r="I63" i="6"/>
  <c r="H63" i="6"/>
  <c r="G63" i="6"/>
  <c r="F63" i="6"/>
  <c r="E63" i="6"/>
  <c r="J62" i="6"/>
  <c r="I62" i="6"/>
  <c r="H62" i="6"/>
  <c r="G62" i="6"/>
  <c r="F62" i="6"/>
  <c r="E62" i="6"/>
  <c r="F61" i="6"/>
  <c r="J60" i="6"/>
  <c r="I60" i="6"/>
  <c r="H60" i="6"/>
  <c r="G60" i="6"/>
  <c r="F60" i="6" s="1"/>
  <c r="E60" i="6"/>
  <c r="J59" i="6"/>
  <c r="I59" i="6"/>
  <c r="H59" i="6"/>
  <c r="F59" i="6" s="1"/>
  <c r="G59" i="6"/>
  <c r="E59" i="6"/>
  <c r="J58" i="6"/>
  <c r="I58" i="6"/>
  <c r="H58" i="6"/>
  <c r="G58" i="6"/>
  <c r="F58" i="6" s="1"/>
  <c r="E58" i="6"/>
  <c r="J57" i="6"/>
  <c r="J56" i="6" s="1"/>
  <c r="I57" i="6"/>
  <c r="H57" i="6"/>
  <c r="H56" i="6" s="1"/>
  <c r="G57" i="6"/>
  <c r="G56" i="6" s="1"/>
  <c r="F57" i="6"/>
  <c r="E57" i="6"/>
  <c r="E56" i="6" s="1"/>
  <c r="I56" i="6"/>
  <c r="J55" i="6"/>
  <c r="I55" i="6"/>
  <c r="H55" i="6"/>
  <c r="G55" i="6"/>
  <c r="F55" i="6" s="1"/>
  <c r="E55" i="6"/>
  <c r="J54" i="6"/>
  <c r="I54" i="6"/>
  <c r="H54" i="6"/>
  <c r="G54" i="6"/>
  <c r="F54" i="6" s="1"/>
  <c r="E54" i="6"/>
  <c r="J53" i="6"/>
  <c r="I53" i="6"/>
  <c r="H53" i="6"/>
  <c r="G53" i="6"/>
  <c r="F53" i="6"/>
  <c r="E53" i="6"/>
  <c r="J52" i="6"/>
  <c r="I52" i="6"/>
  <c r="H52" i="6"/>
  <c r="G52" i="6"/>
  <c r="F52" i="6"/>
  <c r="E52" i="6"/>
  <c r="J51" i="6"/>
  <c r="I51" i="6"/>
  <c r="H51" i="6"/>
  <c r="G51" i="6"/>
  <c r="F51" i="6" s="1"/>
  <c r="E51" i="6"/>
  <c r="J50" i="6"/>
  <c r="I50" i="6"/>
  <c r="H50" i="6"/>
  <c r="G50" i="6"/>
  <c r="F50" i="6" s="1"/>
  <c r="E50" i="6"/>
  <c r="J49" i="6"/>
  <c r="I49" i="6"/>
  <c r="H49" i="6"/>
  <c r="G49" i="6"/>
  <c r="F49" i="6"/>
  <c r="E49" i="6"/>
  <c r="J48" i="6"/>
  <c r="I48" i="6"/>
  <c r="H48" i="6"/>
  <c r="G48" i="6"/>
  <c r="F48" i="6"/>
  <c r="E48" i="6"/>
  <c r="J47" i="6"/>
  <c r="I47" i="6"/>
  <c r="F47" i="6" s="1"/>
  <c r="H47" i="6"/>
  <c r="G47" i="6"/>
  <c r="E47" i="6"/>
  <c r="J46" i="6"/>
  <c r="I46" i="6"/>
  <c r="H46" i="6"/>
  <c r="G46" i="6"/>
  <c r="F46" i="6" s="1"/>
  <c r="E46" i="6"/>
  <c r="J45" i="6"/>
  <c r="I45" i="6"/>
  <c r="H45" i="6"/>
  <c r="G45" i="6"/>
  <c r="F45" i="6"/>
  <c r="E45" i="6"/>
  <c r="J44" i="6"/>
  <c r="I44" i="6"/>
  <c r="H44" i="6"/>
  <c r="G44" i="6"/>
  <c r="F44" i="6" s="1"/>
  <c r="E44" i="6"/>
  <c r="J43" i="6"/>
  <c r="I43" i="6"/>
  <c r="H43" i="6"/>
  <c r="G43" i="6"/>
  <c r="F43" i="6" s="1"/>
  <c r="E43" i="6"/>
  <c r="J42" i="6"/>
  <c r="I42" i="6"/>
  <c r="H42" i="6"/>
  <c r="H39" i="6" s="1"/>
  <c r="H38" i="6" s="1"/>
  <c r="G42" i="6"/>
  <c r="F42" i="6" s="1"/>
  <c r="E42" i="6"/>
  <c r="J41" i="6"/>
  <c r="I41" i="6"/>
  <c r="H41" i="6"/>
  <c r="G41" i="6"/>
  <c r="F41" i="6"/>
  <c r="E41" i="6"/>
  <c r="E39" i="6" s="1"/>
  <c r="E38" i="6" s="1"/>
  <c r="J40" i="6"/>
  <c r="I40" i="6"/>
  <c r="H40" i="6"/>
  <c r="G40" i="6"/>
  <c r="F40" i="6" s="1"/>
  <c r="E40" i="6"/>
  <c r="J39" i="6"/>
  <c r="J38" i="6" s="1"/>
  <c r="I39" i="6"/>
  <c r="I38" i="6" s="1"/>
  <c r="J37" i="6"/>
  <c r="I37" i="6"/>
  <c r="H37" i="6"/>
  <c r="G37" i="6"/>
  <c r="F37" i="6"/>
  <c r="E37" i="6"/>
  <c r="J36" i="6"/>
  <c r="I36" i="6"/>
  <c r="H36" i="6"/>
  <c r="G36" i="6"/>
  <c r="F36" i="6" s="1"/>
  <c r="E36" i="6"/>
  <c r="F35" i="6"/>
  <c r="F34" i="6"/>
  <c r="J33" i="6"/>
  <c r="I33" i="6"/>
  <c r="H33" i="6"/>
  <c r="G33" i="6"/>
  <c r="F33" i="6" s="1"/>
  <c r="E33" i="6"/>
  <c r="J32" i="6"/>
  <c r="J25" i="6" s="1"/>
  <c r="I32" i="6"/>
  <c r="I25" i="6" s="1"/>
  <c r="I22" i="6" s="1"/>
  <c r="H32" i="6"/>
  <c r="G32" i="6"/>
  <c r="F32" i="6" s="1"/>
  <c r="E32" i="6"/>
  <c r="J31" i="6"/>
  <c r="I31" i="6"/>
  <c r="H31" i="6"/>
  <c r="G31" i="6"/>
  <c r="F31" i="6" s="1"/>
  <c r="E31" i="6"/>
  <c r="J30" i="6"/>
  <c r="I30" i="6"/>
  <c r="H30" i="6"/>
  <c r="G30" i="6"/>
  <c r="F30" i="6"/>
  <c r="E30" i="6"/>
  <c r="J29" i="6"/>
  <c r="I29" i="6"/>
  <c r="H29" i="6"/>
  <c r="G29" i="6"/>
  <c r="F29" i="6" s="1"/>
  <c r="E29" i="6"/>
  <c r="J28" i="6"/>
  <c r="I28" i="6"/>
  <c r="H28" i="6"/>
  <c r="G28" i="6"/>
  <c r="F28" i="6" s="1"/>
  <c r="E28" i="6"/>
  <c r="J27" i="6"/>
  <c r="I27" i="6"/>
  <c r="H27" i="6"/>
  <c r="G27" i="6"/>
  <c r="F27" i="6" s="1"/>
  <c r="E27" i="6"/>
  <c r="J26" i="6"/>
  <c r="I26" i="6"/>
  <c r="H26" i="6"/>
  <c r="H25" i="6" s="1"/>
  <c r="H22" i="6" s="1"/>
  <c r="G26" i="6"/>
  <c r="F26" i="6"/>
  <c r="E26" i="6"/>
  <c r="E25" i="6" s="1"/>
  <c r="E22" i="6" s="1"/>
  <c r="E64" i="6" s="1"/>
  <c r="F24" i="6"/>
  <c r="J23" i="6"/>
  <c r="I23" i="6"/>
  <c r="H23" i="6"/>
  <c r="G23" i="6"/>
  <c r="F23" i="6" s="1"/>
  <c r="E23" i="6"/>
  <c r="F15" i="6"/>
  <c r="E15" i="6"/>
  <c r="F13" i="6"/>
  <c r="E13" i="6"/>
  <c r="B13" i="6"/>
  <c r="I11" i="6"/>
  <c r="H11" i="6"/>
  <c r="F11" i="6"/>
  <c r="B11" i="6"/>
  <c r="B8" i="6"/>
  <c r="E25" i="7" l="1"/>
  <c r="H38" i="7"/>
  <c r="H68" i="7"/>
  <c r="H66" i="7" s="1"/>
  <c r="F88" i="7"/>
  <c r="F91" i="7"/>
  <c r="F49" i="7"/>
  <c r="F72" i="7"/>
  <c r="F68" i="7" s="1"/>
  <c r="F66" i="7" s="1"/>
  <c r="F83" i="7"/>
  <c r="F96" i="7"/>
  <c r="H25" i="7"/>
  <c r="H22" i="7" s="1"/>
  <c r="F75" i="7"/>
  <c r="F79" i="7"/>
  <c r="I86" i="7"/>
  <c r="F58" i="7"/>
  <c r="E77" i="7"/>
  <c r="F86" i="7"/>
  <c r="F90" i="7"/>
  <c r="F42" i="7"/>
  <c r="F45" i="7"/>
  <c r="F62" i="7"/>
  <c r="I66" i="7"/>
  <c r="F74" i="7"/>
  <c r="F78" i="7"/>
  <c r="F77" i="7" s="1"/>
  <c r="J77" i="7"/>
  <c r="J66" i="7" s="1"/>
  <c r="F95" i="7"/>
  <c r="I64" i="7"/>
  <c r="J39" i="7"/>
  <c r="J38" i="7" s="1"/>
  <c r="F71" i="7"/>
  <c r="H77" i="7"/>
  <c r="F82" i="7"/>
  <c r="F92" i="7"/>
  <c r="F93" i="7"/>
  <c r="F27" i="7"/>
  <c r="F30" i="7"/>
  <c r="F25" i="7" s="1"/>
  <c r="F22" i="7" s="1"/>
  <c r="J25" i="7"/>
  <c r="J22" i="7" s="1"/>
  <c r="J64" i="7" s="1"/>
  <c r="E39" i="7"/>
  <c r="E38" i="7" s="1"/>
  <c r="F47" i="7"/>
  <c r="F50" i="7"/>
  <c r="F53" i="7"/>
  <c r="F57" i="7"/>
  <c r="J56" i="7"/>
  <c r="F76" i="7"/>
  <c r="F80" i="7"/>
  <c r="F84" i="7"/>
  <c r="F39" i="10"/>
  <c r="F38" i="10" s="1"/>
  <c r="E66" i="10"/>
  <c r="E65" i="10" s="1"/>
  <c r="F77" i="10"/>
  <c r="H64" i="10"/>
  <c r="J66" i="10"/>
  <c r="J65" i="10" s="1"/>
  <c r="F22" i="10"/>
  <c r="F64" i="10" s="1"/>
  <c r="F68" i="10"/>
  <c r="F66" i="10" s="1"/>
  <c r="I64" i="10"/>
  <c r="H66" i="10"/>
  <c r="F26" i="10"/>
  <c r="F25" i="10" s="1"/>
  <c r="F57" i="10"/>
  <c r="F56" i="10" s="1"/>
  <c r="G77" i="10"/>
  <c r="G66" i="10" s="1"/>
  <c r="H77" i="10"/>
  <c r="G86" i="10"/>
  <c r="G39" i="10"/>
  <c r="G38" i="10" s="1"/>
  <c r="G64" i="10" s="1"/>
  <c r="E64" i="9"/>
  <c r="E66" i="9"/>
  <c r="G66" i="9"/>
  <c r="G65" i="9" s="1"/>
  <c r="F64" i="9"/>
  <c r="H64" i="9"/>
  <c r="H66" i="9"/>
  <c r="I64" i="9"/>
  <c r="F39" i="9"/>
  <c r="F38" i="9" s="1"/>
  <c r="I66" i="9"/>
  <c r="F86" i="9"/>
  <c r="F69" i="9"/>
  <c r="F68" i="9" s="1"/>
  <c r="F66" i="9" s="1"/>
  <c r="J22" i="9"/>
  <c r="J64" i="9" s="1"/>
  <c r="G86" i="9"/>
  <c r="J64" i="8"/>
  <c r="G66" i="8"/>
  <c r="E66" i="8"/>
  <c r="H66" i="8"/>
  <c r="F68" i="8"/>
  <c r="F66" i="8" s="1"/>
  <c r="I105" i="8"/>
  <c r="I65" i="8"/>
  <c r="J66" i="8"/>
  <c r="E64" i="8"/>
  <c r="H65" i="8"/>
  <c r="H105" i="8"/>
  <c r="F26" i="8"/>
  <c r="F25" i="8" s="1"/>
  <c r="F22" i="8" s="1"/>
  <c r="F41" i="8"/>
  <c r="F39" i="8" s="1"/>
  <c r="F38" i="8" s="1"/>
  <c r="F57" i="8"/>
  <c r="F56" i="8" s="1"/>
  <c r="G77" i="8"/>
  <c r="G86" i="8"/>
  <c r="G25" i="8"/>
  <c r="G22" i="8" s="1"/>
  <c r="G64" i="8" s="1"/>
  <c r="G56" i="8"/>
  <c r="G39" i="8"/>
  <c r="G38" i="8" s="1"/>
  <c r="F56" i="7"/>
  <c r="E66" i="7"/>
  <c r="F39" i="7"/>
  <c r="E22" i="7"/>
  <c r="H64" i="7"/>
  <c r="I105" i="7"/>
  <c r="I65" i="7"/>
  <c r="G77" i="7"/>
  <c r="G86" i="7"/>
  <c r="G25" i="7"/>
  <c r="G22" i="7" s="1"/>
  <c r="G56" i="7"/>
  <c r="G39" i="7"/>
  <c r="G38" i="7" s="1"/>
  <c r="J22" i="6"/>
  <c r="J64" i="6" s="1"/>
  <c r="F25" i="6"/>
  <c r="F22" i="6" s="1"/>
  <c r="F64" i="6" s="1"/>
  <c r="F56" i="6"/>
  <c r="J66" i="6"/>
  <c r="F86" i="6"/>
  <c r="F39" i="6"/>
  <c r="F38" i="6" s="1"/>
  <c r="F77" i="6"/>
  <c r="F66" i="6" s="1"/>
  <c r="H64" i="6"/>
  <c r="I64" i="6"/>
  <c r="E66" i="6"/>
  <c r="E65" i="6" s="1"/>
  <c r="G77" i="6"/>
  <c r="G66" i="6" s="1"/>
  <c r="H77" i="6"/>
  <c r="H66" i="6" s="1"/>
  <c r="G86" i="6"/>
  <c r="G25" i="6"/>
  <c r="G22" i="6" s="1"/>
  <c r="G39" i="6"/>
  <c r="G38" i="6" s="1"/>
  <c r="E64" i="7" l="1"/>
  <c r="F38" i="7"/>
  <c r="G66" i="7"/>
  <c r="G65" i="10"/>
  <c r="G105" i="10"/>
  <c r="F65" i="10"/>
  <c r="F105" i="10"/>
  <c r="E105" i="10"/>
  <c r="I105" i="10"/>
  <c r="I65" i="10"/>
  <c r="H65" i="10"/>
  <c r="B65" i="10" s="1"/>
  <c r="H105" i="10"/>
  <c r="J105" i="10"/>
  <c r="H65" i="9"/>
  <c r="H105" i="9"/>
  <c r="J65" i="9"/>
  <c r="J105" i="9"/>
  <c r="F65" i="9"/>
  <c r="F105" i="9"/>
  <c r="G105" i="9"/>
  <c r="I105" i="9"/>
  <c r="I65" i="9"/>
  <c r="E65" i="9"/>
  <c r="E105" i="9"/>
  <c r="F64" i="8"/>
  <c r="G65" i="8"/>
  <c r="G105" i="8"/>
  <c r="E65" i="8"/>
  <c r="E105" i="8"/>
  <c r="J65" i="8"/>
  <c r="J105" i="8"/>
  <c r="E65" i="7"/>
  <c r="E105" i="7"/>
  <c r="G64" i="7"/>
  <c r="J65" i="7"/>
  <c r="J105" i="7"/>
  <c r="F64" i="7"/>
  <c r="H65" i="7"/>
  <c r="H105" i="7"/>
  <c r="F65" i="6"/>
  <c r="F105" i="6"/>
  <c r="H65" i="6"/>
  <c r="H105" i="6"/>
  <c r="E105" i="6"/>
  <c r="G64" i="6"/>
  <c r="J65" i="6"/>
  <c r="J105" i="6"/>
  <c r="I105" i="6"/>
  <c r="I65" i="6"/>
  <c r="B105" i="10" l="1"/>
  <c r="B65" i="9"/>
  <c r="B105" i="9"/>
  <c r="F65" i="8"/>
  <c r="B65" i="8" s="1"/>
  <c r="F105" i="8"/>
  <c r="F65" i="7"/>
  <c r="B105" i="7" s="1"/>
  <c r="F105" i="7"/>
  <c r="G65" i="7"/>
  <c r="G105" i="7"/>
  <c r="B105" i="6"/>
  <c r="G65" i="6"/>
  <c r="B65" i="6" s="1"/>
  <c r="G105" i="6"/>
  <c r="K25" i="6"/>
  <c r="K22" i="6" s="1"/>
  <c r="K64" i="6" s="1"/>
  <c r="L25" i="6"/>
  <c r="L22" i="6" s="1"/>
  <c r="L64" i="6" s="1"/>
  <c r="M25" i="6"/>
  <c r="M22" i="6" s="1"/>
  <c r="M64" i="6" s="1"/>
  <c r="K38" i="6"/>
  <c r="L38" i="6"/>
  <c r="M38" i="6"/>
  <c r="K56" i="6"/>
  <c r="L56" i="6"/>
  <c r="M56" i="6"/>
  <c r="K68" i="6"/>
  <c r="K69" i="6"/>
  <c r="L69" i="6"/>
  <c r="L68" i="6" s="1"/>
  <c r="L66" i="6" s="1"/>
  <c r="M69" i="6"/>
  <c r="M68" i="6" s="1"/>
  <c r="M66" i="6" s="1"/>
  <c r="K70" i="6"/>
  <c r="L70" i="6"/>
  <c r="M70" i="6"/>
  <c r="K71" i="6"/>
  <c r="L71" i="6"/>
  <c r="M71" i="6"/>
  <c r="K72" i="6"/>
  <c r="L72" i="6"/>
  <c r="M72" i="6"/>
  <c r="K73" i="6"/>
  <c r="L73" i="6"/>
  <c r="M73" i="6"/>
  <c r="K74" i="6"/>
  <c r="L74" i="6"/>
  <c r="M74" i="6"/>
  <c r="K75" i="6"/>
  <c r="L75" i="6"/>
  <c r="M75" i="6"/>
  <c r="K76" i="6"/>
  <c r="L76" i="6"/>
  <c r="M76" i="6"/>
  <c r="K77" i="6"/>
  <c r="L77" i="6"/>
  <c r="M77" i="6"/>
  <c r="K86" i="6"/>
  <c r="K66" i="6" s="1"/>
  <c r="L86" i="6"/>
  <c r="M86" i="6"/>
  <c r="B65" i="7" l="1"/>
  <c r="B105" i="8"/>
  <c r="M65" i="6"/>
  <c r="L65" i="6"/>
  <c r="K65" i="6"/>
  <c r="K25" i="7" l="1"/>
  <c r="K22" i="7" s="1"/>
  <c r="K64" i="7" s="1"/>
  <c r="L25" i="7"/>
  <c r="L22" i="7" s="1"/>
  <c r="L64" i="7" s="1"/>
  <c r="M25" i="7"/>
  <c r="M22" i="7" s="1"/>
  <c r="M64" i="7" s="1"/>
  <c r="K38" i="7"/>
  <c r="L38" i="7"/>
  <c r="M38" i="7"/>
  <c r="K56" i="7"/>
  <c r="L56" i="7"/>
  <c r="M56" i="7"/>
  <c r="M68" i="7"/>
  <c r="M66" i="7" s="1"/>
  <c r="K69" i="7"/>
  <c r="K68" i="7" s="1"/>
  <c r="K66" i="7" s="1"/>
  <c r="L69" i="7"/>
  <c r="L68" i="7" s="1"/>
  <c r="L66"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65" i="7" l="1"/>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L66" i="10" s="1"/>
  <c r="K69" i="10"/>
  <c r="K68" i="10" s="1"/>
  <c r="K66" i="10" s="1"/>
  <c r="M68" i="10"/>
  <c r="M66" i="10" s="1"/>
  <c r="M56" i="10"/>
  <c r="L56" i="10"/>
  <c r="K56" i="10"/>
  <c r="M38" i="10"/>
  <c r="L38" i="10"/>
  <c r="K38" i="10"/>
  <c r="M25" i="10"/>
  <c r="L25" i="10"/>
  <c r="K25" i="10"/>
  <c r="K22" i="10" s="1"/>
  <c r="K64" i="10" s="1"/>
  <c r="M22" i="10"/>
  <c r="M64" i="10" s="1"/>
  <c r="M65" i="10" s="1"/>
  <c r="L22" i="10"/>
  <c r="M86" i="9"/>
  <c r="L86" i="9"/>
  <c r="K86" i="9"/>
  <c r="K66" i="9" s="1"/>
  <c r="M77" i="9"/>
  <c r="L77" i="9"/>
  <c r="K77" i="9"/>
  <c r="M76" i="9"/>
  <c r="L76" i="9"/>
  <c r="L66" i="9" s="1"/>
  <c r="K76" i="9"/>
  <c r="M75" i="9"/>
  <c r="L75" i="9"/>
  <c r="K75" i="9"/>
  <c r="M74" i="9"/>
  <c r="L74" i="9"/>
  <c r="K74" i="9"/>
  <c r="M73" i="9"/>
  <c r="L73" i="9"/>
  <c r="K73" i="9"/>
  <c r="M72" i="9"/>
  <c r="L72" i="9"/>
  <c r="K72" i="9"/>
  <c r="M71" i="9"/>
  <c r="L71" i="9"/>
  <c r="K71" i="9"/>
  <c r="M70" i="9"/>
  <c r="L70" i="9"/>
  <c r="K70" i="9"/>
  <c r="M69" i="9"/>
  <c r="L69" i="9"/>
  <c r="L68" i="9" s="1"/>
  <c r="K69" i="9"/>
  <c r="M68" i="9"/>
  <c r="K68" i="9"/>
  <c r="M56" i="9"/>
  <c r="L56" i="9"/>
  <c r="K56" i="9"/>
  <c r="M38" i="9"/>
  <c r="L38" i="9"/>
  <c r="K38" i="9"/>
  <c r="M25" i="9"/>
  <c r="L25" i="9"/>
  <c r="K25" i="9"/>
  <c r="K22" i="9" s="1"/>
  <c r="K64" i="9" s="1"/>
  <c r="M22" i="9"/>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L66" i="8" s="1"/>
  <c r="K69" i="8"/>
  <c r="M68" i="8"/>
  <c r="M66" i="8" s="1"/>
  <c r="K68" i="8"/>
  <c r="K66" i="8"/>
  <c r="M56" i="8"/>
  <c r="L56" i="8"/>
  <c r="K56" i="8"/>
  <c r="M38" i="8"/>
  <c r="L38" i="8"/>
  <c r="K38" i="8"/>
  <c r="M25" i="8"/>
  <c r="L25" i="8"/>
  <c r="K25" i="8"/>
  <c r="M22" i="8"/>
  <c r="M64" i="8" s="1"/>
  <c r="M65" i="8" s="1"/>
  <c r="L22" i="8"/>
  <c r="K22" i="8"/>
  <c r="K64" i="8" s="1"/>
  <c r="L64" i="10" l="1"/>
  <c r="L65" i="10" s="1"/>
  <c r="K65" i="10"/>
  <c r="L65" i="9"/>
  <c r="K65" i="9"/>
  <c r="M64" i="9"/>
  <c r="M65" i="9" s="1"/>
  <c r="M66" i="9"/>
  <c r="K65" i="8"/>
  <c r="L64" i="8"/>
  <c r="L65" i="8" s="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<sst xmlns="http://schemas.openxmlformats.org/spreadsheetml/2006/main" count="959" uniqueCount="175">
  <si>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</si>
  <si>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</si>
  <si>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</si>
  <si>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</si>
  <si>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</si>
  <si>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</si>
  <si>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</si>
  <si>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</si>
  <si>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</si>
  <si>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</si>
  <si>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</si>
  <si>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</si>
  <si>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</si>
  <si>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</si>
  <si>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</si>
  <si>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</si>
  <si>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</si>
  <si>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</si>
  <si>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</si>
  <si>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</si>
  <si>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</si>
  <si>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</si>
  <si>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</si>
  <si>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</si>
  <si>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</si>
  <si>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</si>
  <si>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</si>
  <si>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</si>
  <si>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</si>
  <si>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</si>
  <si>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</si>
  <si>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</si>
  <si>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</si>
  <si>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</si>
  <si>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</si>
  <si>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</si>
  <si>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</si>
  <si>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</si>
  <si>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</si>
  <si>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</si>
  <si>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</si>
  <si>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</si>
  <si>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</si>
  <si>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</si>
  <si>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</si>
  <si>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</si>
  <si>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</si>
  <si>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</si>
  <si>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</si>
  <si>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</si>
  <si>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</si>
  <si>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</si>
  <si>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</si>
  <si>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</si>
  <si>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</si>
  <si>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</si>
  <si>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</si>
  <si>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</si>
  <si>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</si>
  <si>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</si>
  <si>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</si>
  <si>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</si>
  <si>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</si>
  <si>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</si>
  <si>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</si>
  <si>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</si>
  <si>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</si>
  <si>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</si>
  <si>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</si>
  <si>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</si>
  <si>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</si>
  <si>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</si>
  <si>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</si>
  <si>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</si>
  <si>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</si>
  <si>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</si>
  <si>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</si>
  <si>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</si>
  <si>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</si>
  <si>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</si>
  <si>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</si>
  <si>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</si>
  <si>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</si>
  <si>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</si>
  <si>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</si>
  <si>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</si>
  <si>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</si>
  <si>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</si>
  <si>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</si>
  <si>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</si>
  <si>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</si>
  <si>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</si>
  <si>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</si>
  <si>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</si>
  <si>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</si>
  <si>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</si>
  <si>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</si>
  <si>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</si>
  <si>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</si>
  <si>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</si>
  <si>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</si>
  <si>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</si>
  <si>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</si>
  <si>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</si>
  <si>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</si>
  <si>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</si>
  <si>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</si>
  <si>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</si>
  <si>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</si>
  <si>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</si>
  <si>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</si>
  <si>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</si>
  <si>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</si>
  <si>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</si>
  <si>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</si>
  <si>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</si>
  <si>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</si>
  <si>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</si>
  <si>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</si>
  <si>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</si>
  <si>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</si>
  <si>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</si>
  <si>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</si>
  <si>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</si>
  <si>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</si>
  <si>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</si>
  <si>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</si>
  <si>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</si>
  <si>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</si>
  <si>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</si>
  <si>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</si>
  <si>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</si>
  <si>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</si>
  <si>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</si>
  <si>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</si>
  <si>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</si>
  <si>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</si>
  <si>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</si>
  <si>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</si>
  <si>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</si>
  <si>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</si>
  <si>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</si>
  <si>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</si>
  <si>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</si>
  <si>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</si>
  <si>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</si>
  <si>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</si>
  <si>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</si>
  <si>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</si>
  <si>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</si>
  <si>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</si>
  <si>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</si>
  <si>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</si>
  <si>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</si>
  <si>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</si>
  <si>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</si>
  <si>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</si>
  <si>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</si>
  <si>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</si>
  <si>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</si>
  <si>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</si>
  <si>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</si>
  <si>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</si>
  <si>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</si>
  <si>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</si>
  <si>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</si>
  <si>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</si>
  <si>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</si>
  <si>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</si>
  <si>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</si>
  <si>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</si>
  <si>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</si>
  <si>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</si>
  <si>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2024 г.</t>
  </si>
  <si>
    <t>ОТЧЕТ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</si>
</sst>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252">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Desktop/&#1053;&#1086;&#1074;&#1072;%20&#1087;&#1072;&#1087;&#1082;&#1072;/1722_30.05.2024%20&#1075;/1722_B1_2024_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esktop/&#1053;&#1086;&#1074;&#1072;%20&#1087;&#1072;&#1087;&#1082;&#1072;/1722_30.05.2024%20&#1075;/1722_B1_2024_05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Desktop/&#1053;&#1086;&#1074;&#1072;%20&#1087;&#1072;&#1087;&#1082;&#1072;/1722_30.05.2024%20&#1075;/1722_B1_2024_05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Desktop/&#1053;&#1086;&#1074;&#1072;%20&#1087;&#1072;&#1087;&#1082;&#1072;/1722_30.05.2024%20&#1075;/1722_B1_2024_05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novo/Desktop/&#1053;&#1086;&#1074;&#1072;%20&#1087;&#1072;&#1087;&#1082;&#1072;/1722_30.05.2024%20&#1075;/1722_B1_2024_05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45443</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1772200</v>
          </cell>
          <cell r="G74">
            <v>745075</v>
          </cell>
          <cell r="H74">
            <v>0</v>
          </cell>
          <cell r="I74">
            <v>785305</v>
          </cell>
          <cell r="J74">
            <v>-2578</v>
          </cell>
        </row>
        <row r="77">
          <cell r="E77">
            <v>1668200</v>
          </cell>
          <cell r="G77">
            <v>682605</v>
          </cell>
          <cell r="I77">
            <v>774541</v>
          </cell>
        </row>
        <row r="78">
          <cell r="E78">
            <v>70000</v>
          </cell>
          <cell r="G78">
            <v>46567</v>
          </cell>
          <cell r="I78">
            <v>5553</v>
          </cell>
          <cell r="J78">
            <v>-1536</v>
          </cell>
        </row>
        <row r="79">
          <cell r="E79">
            <v>34000</v>
          </cell>
          <cell r="G79">
            <v>15903</v>
          </cell>
          <cell r="I79">
            <v>5211</v>
          </cell>
          <cell r="J79">
            <v>-1042</v>
          </cell>
        </row>
        <row r="90">
          <cell r="E90">
            <v>0</v>
          </cell>
          <cell r="G90">
            <v>0</v>
          </cell>
          <cell r="H90">
            <v>0</v>
          </cell>
          <cell r="I90">
            <v>0</v>
          </cell>
          <cell r="J90">
            <v>0</v>
          </cell>
        </row>
        <row r="94">
          <cell r="E94">
            <v>0</v>
          </cell>
          <cell r="G94">
            <v>0</v>
          </cell>
          <cell r="H94">
            <v>0</v>
          </cell>
          <cell r="I94">
            <v>0</v>
          </cell>
          <cell r="J94">
            <v>0</v>
          </cell>
        </row>
        <row r="106">
          <cell r="E106">
            <v>16500</v>
          </cell>
          <cell r="G106">
            <v>11004</v>
          </cell>
          <cell r="H106">
            <v>0</v>
          </cell>
          <cell r="I106">
            <v>2639</v>
          </cell>
          <cell r="J106">
            <v>2578</v>
          </cell>
        </row>
        <row r="110">
          <cell r="E110">
            <v>2000</v>
          </cell>
          <cell r="G110">
            <v>-113</v>
          </cell>
          <cell r="H110">
            <v>0</v>
          </cell>
          <cell r="I110">
            <v>829</v>
          </cell>
          <cell r="J110">
            <v>0</v>
          </cell>
        </row>
        <row r="119">
          <cell r="E119">
            <v>-57104</v>
          </cell>
          <cell r="G119">
            <v>-40778</v>
          </cell>
          <cell r="H119">
            <v>0</v>
          </cell>
          <cell r="I119">
            <v>0</v>
          </cell>
          <cell r="J119">
            <v>0</v>
          </cell>
        </row>
        <row r="123">
          <cell r="E123">
            <v>284000</v>
          </cell>
          <cell r="G123">
            <v>26090</v>
          </cell>
          <cell r="H123">
            <v>0</v>
          </cell>
          <cell r="I123">
            <v>29145</v>
          </cell>
          <cell r="J123">
            <v>0</v>
          </cell>
        </row>
        <row r="137">
          <cell r="E137">
            <v>13500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10658718</v>
          </cell>
          <cell r="G187">
            <v>3111976</v>
          </cell>
          <cell r="H187">
            <v>0</v>
          </cell>
          <cell r="I187">
            <v>173031</v>
          </cell>
          <cell r="J187">
            <v>843122</v>
          </cell>
        </row>
        <row r="190">
          <cell r="E190">
            <v>1102900</v>
          </cell>
          <cell r="G190">
            <v>449132</v>
          </cell>
          <cell r="H190">
            <v>0</v>
          </cell>
          <cell r="I190">
            <v>2500</v>
          </cell>
          <cell r="J190">
            <v>15101</v>
          </cell>
        </row>
        <row r="196">
          <cell r="E196">
            <v>1968247</v>
          </cell>
          <cell r="G196">
            <v>0</v>
          </cell>
          <cell r="H196">
            <v>0</v>
          </cell>
          <cell r="I196">
            <v>0</v>
          </cell>
          <cell r="J196">
            <v>772085</v>
          </cell>
        </row>
        <row r="204">
          <cell r="E204">
            <v>0</v>
          </cell>
          <cell r="G204">
            <v>0</v>
          </cell>
          <cell r="H204">
            <v>0</v>
          </cell>
          <cell r="I204">
            <v>0</v>
          </cell>
          <cell r="J204">
            <v>0</v>
          </cell>
        </row>
        <row r="205">
          <cell r="E205">
            <v>1959500</v>
          </cell>
          <cell r="G205">
            <v>694600</v>
          </cell>
          <cell r="H205">
            <v>0</v>
          </cell>
          <cell r="I205">
            <v>64234</v>
          </cell>
          <cell r="J205">
            <v>-1131</v>
          </cell>
        </row>
        <row r="223">
          <cell r="E223">
            <v>167600</v>
          </cell>
          <cell r="G223">
            <v>153039</v>
          </cell>
          <cell r="H223">
            <v>0</v>
          </cell>
          <cell r="I223">
            <v>647</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999617</v>
          </cell>
          <cell r="G259">
            <v>298310</v>
          </cell>
          <cell r="H259">
            <v>0</v>
          </cell>
          <cell r="I259">
            <v>27890</v>
          </cell>
          <cell r="J259">
            <v>0</v>
          </cell>
        </row>
        <row r="260">
          <cell r="E260">
            <v>0</v>
          </cell>
          <cell r="G260">
            <v>0</v>
          </cell>
          <cell r="H260">
            <v>0</v>
          </cell>
          <cell r="I260">
            <v>0</v>
          </cell>
          <cell r="J260">
            <v>0</v>
          </cell>
        </row>
        <row r="261">
          <cell r="E261">
            <v>39000</v>
          </cell>
          <cell r="G261">
            <v>11146</v>
          </cell>
          <cell r="H261">
            <v>0</v>
          </cell>
          <cell r="I261">
            <v>4839</v>
          </cell>
          <cell r="J261">
            <v>192</v>
          </cell>
        </row>
        <row r="268">
          <cell r="E268">
            <v>128125</v>
          </cell>
          <cell r="G268">
            <v>128125</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17700</v>
          </cell>
          <cell r="G274">
            <v>4536</v>
          </cell>
          <cell r="H274">
            <v>0</v>
          </cell>
          <cell r="I274">
            <v>1538</v>
          </cell>
          <cell r="J274">
            <v>0</v>
          </cell>
        </row>
        <row r="275">
          <cell r="E275">
            <v>0</v>
          </cell>
          <cell r="G275">
            <v>0</v>
          </cell>
          <cell r="H275">
            <v>0</v>
          </cell>
          <cell r="I275">
            <v>0</v>
          </cell>
          <cell r="J275">
            <v>0</v>
          </cell>
        </row>
        <row r="278">
          <cell r="E278">
            <v>200000</v>
          </cell>
          <cell r="G278">
            <v>0</v>
          </cell>
          <cell r="H278">
            <v>0</v>
          </cell>
          <cell r="I278">
            <v>0</v>
          </cell>
          <cell r="J278">
            <v>0</v>
          </cell>
        </row>
        <row r="279">
          <cell r="E279">
            <v>359000</v>
          </cell>
          <cell r="G279">
            <v>56513</v>
          </cell>
          <cell r="H279">
            <v>0</v>
          </cell>
          <cell r="I279">
            <v>0</v>
          </cell>
          <cell r="J279">
            <v>0</v>
          </cell>
        </row>
        <row r="287">
          <cell r="E287">
            <v>14000</v>
          </cell>
          <cell r="G287">
            <v>2716</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12221392</v>
          </cell>
          <cell r="G386">
            <v>4338034</v>
          </cell>
          <cell r="H386">
            <v>0</v>
          </cell>
          <cell r="I386">
            <v>0</v>
          </cell>
          <cell r="J386">
            <v>0</v>
          </cell>
        </row>
        <row r="391">
          <cell r="E391">
            <v>0</v>
          </cell>
          <cell r="G391">
            <v>0</v>
          </cell>
          <cell r="H391">
            <v>0</v>
          </cell>
          <cell r="I391">
            <v>0</v>
          </cell>
          <cell r="J391">
            <v>0</v>
          </cell>
        </row>
        <row r="394">
          <cell r="E394">
            <v>-226246</v>
          </cell>
          <cell r="G394">
            <v>-467920</v>
          </cell>
          <cell r="H394">
            <v>0</v>
          </cell>
          <cell r="I394">
            <v>0</v>
          </cell>
          <cell r="J394">
            <v>0</v>
          </cell>
        </row>
        <row r="399">
          <cell r="E399">
            <v>19000</v>
          </cell>
          <cell r="G399">
            <v>-2113</v>
          </cell>
          <cell r="H399">
            <v>-18251</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1672913</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-2181929</v>
          </cell>
          <cell r="G527">
            <v>49492</v>
          </cell>
          <cell r="H527">
            <v>-106304</v>
          </cell>
          <cell r="I527">
            <v>1030</v>
          </cell>
          <cell r="J527">
            <v>-44959</v>
          </cell>
        </row>
        <row r="534">
          <cell r="E534">
            <v>63405</v>
          </cell>
          <cell r="G534">
            <v>61405</v>
          </cell>
          <cell r="H534">
            <v>0</v>
          </cell>
          <cell r="I534">
            <v>0</v>
          </cell>
          <cell r="J534">
            <v>1415</v>
          </cell>
        </row>
        <row r="539">
          <cell r="E539">
            <v>0</v>
          </cell>
          <cell r="G539">
            <v>0</v>
          </cell>
          <cell r="H539">
            <v>0</v>
          </cell>
          <cell r="I539">
            <v>0</v>
          </cell>
          <cell r="J539">
            <v>0</v>
          </cell>
        </row>
        <row r="547">
          <cell r="E547">
            <v>5300</v>
          </cell>
          <cell r="G547">
            <v>-6819</v>
          </cell>
          <cell r="H547">
            <v>0</v>
          </cell>
          <cell r="I547">
            <v>7010</v>
          </cell>
          <cell r="J547">
            <v>0</v>
          </cell>
        </row>
        <row r="570">
          <cell r="H570">
            <v>0</v>
          </cell>
          <cell r="I570">
            <v>0</v>
          </cell>
          <cell r="J570">
            <v>0</v>
          </cell>
        </row>
        <row r="571">
          <cell r="E571">
            <v>3327413</v>
          </cell>
          <cell r="G571">
            <v>0</v>
          </cell>
          <cell r="H571">
            <v>3327413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-12412</v>
          </cell>
          <cell r="H576">
            <v>0</v>
          </cell>
          <cell r="I576">
            <v>0</v>
          </cell>
          <cell r="J576">
            <v>0</v>
          </cell>
        </row>
        <row r="577">
          <cell r="E577">
            <v>-1298866</v>
          </cell>
          <cell r="G577">
            <v>0</v>
          </cell>
          <cell r="H577">
            <v>-3182732</v>
          </cell>
          <cell r="I577">
            <v>0</v>
          </cell>
          <cell r="J577">
            <v>0</v>
          </cell>
        </row>
        <row r="578">
          <cell r="H578">
            <v>0</v>
          </cell>
          <cell r="I578">
            <v>0</v>
          </cell>
          <cell r="J578">
            <v>0</v>
          </cell>
        </row>
        <row r="579">
          <cell r="G579">
            <v>0</v>
          </cell>
          <cell r="I579">
            <v>0</v>
          </cell>
          <cell r="J579">
            <v>0</v>
          </cell>
        </row>
        <row r="580">
          <cell r="G580">
            <v>0</v>
          </cell>
          <cell r="H580">
            <v>0</v>
          </cell>
          <cell r="I580">
            <v>-115931</v>
          </cell>
          <cell r="J580">
            <v>0</v>
          </cell>
        </row>
        <row r="581">
          <cell r="G581">
            <v>0</v>
          </cell>
          <cell r="H581">
            <v>0</v>
          </cell>
          <cell r="J581">
            <v>0</v>
          </cell>
        </row>
        <row r="582">
          <cell r="G582">
            <v>-43790</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E590">
            <v>4703833</v>
          </cell>
          <cell r="G590">
            <v>4703833</v>
          </cell>
          <cell r="H590">
            <v>0</v>
          </cell>
          <cell r="I590">
            <v>0</v>
          </cell>
          <cell r="J590">
            <v>0</v>
          </cell>
        </row>
        <row r="591">
          <cell r="H591">
            <v>0</v>
          </cell>
          <cell r="I591">
            <v>0</v>
          </cell>
          <cell r="J591">
            <v>0</v>
          </cell>
        </row>
        <row r="592">
          <cell r="E592">
            <v>-1049991</v>
          </cell>
          <cell r="G592">
            <v>-4906369</v>
          </cell>
          <cell r="H592">
            <v>0</v>
          </cell>
          <cell r="I592">
            <v>0</v>
          </cell>
          <cell r="J592">
            <v>0</v>
          </cell>
        </row>
        <row r="593">
          <cell r="H593">
            <v>0</v>
          </cell>
          <cell r="I593">
            <v>0</v>
          </cell>
          <cell r="J593">
            <v>0</v>
          </cell>
        </row>
        <row r="594">
          <cell r="E594">
            <v>0</v>
          </cell>
          <cell r="G594">
            <v>455474</v>
          </cell>
          <cell r="H594">
            <v>-20126</v>
          </cell>
          <cell r="I594">
            <v>-435348</v>
          </cell>
          <cell r="J594">
            <v>0</v>
          </cell>
        </row>
        <row r="597">
          <cell r="E597">
            <v>0</v>
          </cell>
          <cell r="G597">
            <v>22070</v>
          </cell>
          <cell r="H597">
            <v>-20126</v>
          </cell>
          <cell r="I597">
            <v>-1944</v>
          </cell>
          <cell r="J597">
            <v>0</v>
          </cell>
        </row>
        <row r="603">
          <cell r="G603" t="str">
            <v>Иванка Налджиян</v>
          </cell>
        </row>
        <row r="606">
          <cell r="D606" t="str">
            <v>Александра Кърпачева</v>
          </cell>
          <cell r="G606" t="str">
            <v>доц. д-р. БОРЯНА ИВАНОВА</v>
          </cell>
        </row>
        <row r="608">
          <cell r="B608">
            <v>45448</v>
          </cell>
          <cell r="E608" t="str">
            <v>032/654331</v>
          </cell>
          <cell r="H608"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45443</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8861</v>
          </cell>
          <cell r="H547">
            <v>0</v>
          </cell>
          <cell r="I547">
            <v>2950</v>
          </cell>
          <cell r="J547">
            <v>0</v>
          </cell>
        </row>
        <row r="570">
          <cell r="G570">
            <v>45261</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-54122</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I580">
            <v>-2950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45448</v>
          </cell>
          <cell r="E608" t="str">
            <v>032/654331</v>
          </cell>
          <cell r="H608" t="str">
            <v>vani2223@abv.bg</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45443</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-907</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711630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48330</v>
          </cell>
        </row>
        <row r="190">
          <cell r="E190">
            <v>0</v>
          </cell>
          <cell r="G190">
            <v>0</v>
          </cell>
          <cell r="H190">
            <v>0</v>
          </cell>
          <cell r="I190">
            <v>0</v>
          </cell>
          <cell r="J190">
            <v>263948</v>
          </cell>
        </row>
        <row r="196">
          <cell r="E196">
            <v>0</v>
          </cell>
          <cell r="G196">
            <v>0</v>
          </cell>
          <cell r="H196">
            <v>0</v>
          </cell>
          <cell r="I196">
            <v>0</v>
          </cell>
          <cell r="J196">
            <v>11904</v>
          </cell>
        </row>
        <row r="204">
          <cell r="E204">
            <v>0</v>
          </cell>
          <cell r="G204">
            <v>0</v>
          </cell>
          <cell r="H204">
            <v>0</v>
          </cell>
          <cell r="I204">
            <v>0</v>
          </cell>
          <cell r="J204">
            <v>0</v>
          </cell>
        </row>
        <row r="205">
          <cell r="E205">
            <v>0</v>
          </cell>
          <cell r="G205">
            <v>0</v>
          </cell>
          <cell r="H205">
            <v>0</v>
          </cell>
          <cell r="I205">
            <v>0</v>
          </cell>
          <cell r="J205">
            <v>149786</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53363</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34560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33770</v>
          </cell>
        </row>
        <row r="402">
          <cell r="E402">
            <v>0</v>
          </cell>
          <cell r="G402">
            <v>0</v>
          </cell>
          <cell r="H402">
            <v>0</v>
          </cell>
          <cell r="I402">
            <v>0</v>
          </cell>
          <cell r="J402">
            <v>-301759</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119971</v>
          </cell>
        </row>
        <row r="534">
          <cell r="E534">
            <v>0</v>
          </cell>
          <cell r="G534">
            <v>0</v>
          </cell>
          <cell r="H534">
            <v>0</v>
          </cell>
          <cell r="I534">
            <v>0</v>
          </cell>
          <cell r="J534">
            <v>-814</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45448</v>
          </cell>
          <cell r="E608" t="str">
            <v>032/654331</v>
          </cell>
          <cell r="H608"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45443</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-14161</v>
          </cell>
        </row>
        <row r="402">
          <cell r="E402">
            <v>0</v>
          </cell>
          <cell r="G402">
            <v>0</v>
          </cell>
          <cell r="H402">
            <v>0</v>
          </cell>
          <cell r="I402">
            <v>0</v>
          </cell>
          <cell r="J402">
            <v>22605</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-7843</v>
          </cell>
        </row>
        <row r="534">
          <cell r="E534">
            <v>0</v>
          </cell>
          <cell r="G534">
            <v>0</v>
          </cell>
          <cell r="H534">
            <v>0</v>
          </cell>
          <cell r="I534">
            <v>0</v>
          </cell>
          <cell r="J534">
            <v>-601</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45448</v>
          </cell>
          <cell r="E608" t="str">
            <v>032/654331</v>
          </cell>
          <cell r="H608"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45443</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20802</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755</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16769</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755</v>
          </cell>
        </row>
        <row r="402">
          <cell r="E402">
            <v>0</v>
          </cell>
          <cell r="G402">
            <v>0</v>
          </cell>
          <cell r="H402">
            <v>0</v>
          </cell>
          <cell r="I402">
            <v>0</v>
          </cell>
          <cell r="J402">
            <v>7354</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-11387</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45448</v>
          </cell>
          <cell r="E608" t="str">
            <v>032/654331</v>
          </cell>
          <cell r="H608" t="str">
            <v>vani2223@abv.bg</v>
          </cell>
        </row>
      </sheetData>
      <sheetData sheetId="4" refreshError="1"/>
      <sheetData sheetId="5" refreshError="1"/>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 zoomScale="80" zoomScaleNormal="8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45443</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2031096</v>
      </c>
      <c r="F22" s="87">
        <f t="shared" si="0"/>
        <v>1559196</v>
      </c>
      <c r="G22" s="88">
        <f t="shared" si="0"/>
        <v>741278</v>
      </c>
      <c r="H22" s="89">
        <f t="shared" si="0"/>
        <v>0</v>
      </c>
      <c r="I22" s="89">
        <f t="shared" si="0"/>
        <v>817918</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2017596</v>
      </c>
      <c r="F25" s="102">
        <f>+F26+F30+F31+F32+F33</f>
        <v>1559196</v>
      </c>
      <c r="G25" s="103">
        <f t="shared" ref="G25:J25" si="2">+G26+G30+G31+G32+G33</f>
        <v>741278</v>
      </c>
      <c r="H25" s="104">
        <f>+H26+H30+H31+H32+H33</f>
        <v>0</v>
      </c>
      <c r="I25" s="104">
        <f>+I26+I30+I31+I32+I33</f>
        <v>817918</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1772200</v>
      </c>
      <c r="F26" s="107">
        <f t="shared" si="1"/>
        <v>1527802</v>
      </c>
      <c r="G26" s="108">
        <f>[2]OTCHET!G74</f>
        <v>745075</v>
      </c>
      <c r="H26" s="109">
        <f>[2]OTCHET!H74</f>
        <v>0</v>
      </c>
      <c r="I26" s="109">
        <f>[2]OTCHET!I74</f>
        <v>785305</v>
      </c>
      <c r="J26" s="110">
        <f>[2]OTCHET!J74</f>
        <v>-2578</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1668200</v>
      </c>
      <c r="F28" s="119">
        <f t="shared" si="1"/>
        <v>1457146</v>
      </c>
      <c r="G28" s="120">
        <f>[2]OTCHET!G77</f>
        <v>682605</v>
      </c>
      <c r="H28" s="121">
        <f>[2]OTCHET!H77</f>
        <v>0</v>
      </c>
      <c r="I28" s="121">
        <f>[2]OTCHET!I77</f>
        <v>774541</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104000</v>
      </c>
      <c r="F29" s="125">
        <f t="shared" si="1"/>
        <v>70656</v>
      </c>
      <c r="G29" s="126">
        <f>+[2]OTCHET!G78+[2]OTCHET!G79</f>
        <v>62470</v>
      </c>
      <c r="H29" s="127">
        <f>+[2]OTCHET!H78+[2]OTCHET!H79</f>
        <v>0</v>
      </c>
      <c r="I29" s="127">
        <f>+[2]OTCHET!I78+[2]OTCHET!I79</f>
        <v>10764</v>
      </c>
      <c r="J29" s="128">
        <f>+[2]OTCHET!J78+[2]OTCHET!J79</f>
        <v>-2578</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16500</v>
      </c>
      <c r="F31" s="135">
        <f t="shared" si="1"/>
        <v>16221</v>
      </c>
      <c r="G31" s="136">
        <f>[2]OTCHET!G106</f>
        <v>11004</v>
      </c>
      <c r="H31" s="137">
        <f>[2]OTCHET!H106</f>
        <v>0</v>
      </c>
      <c r="I31" s="137">
        <f>[2]OTCHET!I106</f>
        <v>2639</v>
      </c>
      <c r="J31" s="138">
        <f>[2]OTCHET!J106</f>
        <v>2578</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-55104</v>
      </c>
      <c r="F32" s="135">
        <f t="shared" si="1"/>
        <v>-40062</v>
      </c>
      <c r="G32" s="136">
        <f>[2]OTCHET!G110+[2]OTCHET!G119+[2]OTCHET!G135+[2]OTCHET!G136</f>
        <v>-40891</v>
      </c>
      <c r="H32" s="137">
        <f>[2]OTCHET!H110+[2]OTCHET!H119+[2]OTCHET!H135+[2]OTCHET!H136</f>
        <v>0</v>
      </c>
      <c r="I32" s="137">
        <f>[2]OTCHET!I110+[2]OTCHET!I119+[2]OTCHET!I135+[2]OTCHET!I136</f>
        <v>829</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284000</v>
      </c>
      <c r="F33" s="97">
        <f t="shared" si="1"/>
        <v>55235</v>
      </c>
      <c r="G33" s="98">
        <f>[2]OTCHET!G123</f>
        <v>26090</v>
      </c>
      <c r="H33" s="99">
        <f>[2]OTCHET!H123</f>
        <v>0</v>
      </c>
      <c r="I33" s="99">
        <f>[2]OTCHET!I123</f>
        <v>29145</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13500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17614407</v>
      </c>
      <c r="F38" s="165">
        <f t="shared" si="4"/>
        <v>6814141</v>
      </c>
      <c r="G38" s="166">
        <f t="shared" si="4"/>
        <v>4910093</v>
      </c>
      <c r="H38" s="167">
        <f t="shared" si="4"/>
        <v>0</v>
      </c>
      <c r="I38" s="167">
        <f t="shared" si="4"/>
        <v>274679</v>
      </c>
      <c r="J38" s="168">
        <f t="shared" si="4"/>
        <v>1629369</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13729865</v>
      </c>
      <c r="F39" s="171">
        <f t="shared" si="5"/>
        <v>5366947</v>
      </c>
      <c r="G39" s="172">
        <f t="shared" si="5"/>
        <v>3561108</v>
      </c>
      <c r="H39" s="173">
        <f t="shared" si="5"/>
        <v>0</v>
      </c>
      <c r="I39" s="173">
        <f t="shared" si="5"/>
        <v>175531</v>
      </c>
      <c r="J39" s="174">
        <f t="shared" si="5"/>
        <v>1630308</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10658718</v>
      </c>
      <c r="F40" s="48">
        <f t="shared" si="1"/>
        <v>4128129</v>
      </c>
      <c r="G40" s="45">
        <f>[2]OTCHET!G187</f>
        <v>3111976</v>
      </c>
      <c r="H40" s="39">
        <f>[2]OTCHET!H187</f>
        <v>0</v>
      </c>
      <c r="I40" s="39">
        <f>[2]OTCHET!I187</f>
        <v>173031</v>
      </c>
      <c r="J40" s="40">
        <f>[2]OTCHET!J187</f>
        <v>843122</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1102900</v>
      </c>
      <c r="F41" s="49">
        <f t="shared" si="1"/>
        <v>466733</v>
      </c>
      <c r="G41" s="46">
        <f>[2]OTCHET!G190</f>
        <v>449132</v>
      </c>
      <c r="H41" s="41">
        <f>[2]OTCHET!H190</f>
        <v>0</v>
      </c>
      <c r="I41" s="41">
        <f>[2]OTCHET!I190</f>
        <v>2500</v>
      </c>
      <c r="J41" s="42">
        <f>[2]OTCHET!J190</f>
        <v>15101</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1968247</v>
      </c>
      <c r="F42" s="50">
        <f t="shared" si="1"/>
        <v>772085</v>
      </c>
      <c r="G42" s="47">
        <f>+[2]OTCHET!G196+[2]OTCHET!G204</f>
        <v>0</v>
      </c>
      <c r="H42" s="43">
        <f>+[2]OTCHET!H196+[2]OTCHET!H204</f>
        <v>0</v>
      </c>
      <c r="I42" s="43">
        <f>+[2]OTCHET!I196+[2]OTCHET!I204</f>
        <v>0</v>
      </c>
      <c r="J42" s="44">
        <f>+[2]OTCHET!J196+[2]OTCHET!J204</f>
        <v>772085</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2144800</v>
      </c>
      <c r="F43" s="186">
        <f t="shared" si="1"/>
        <v>917463</v>
      </c>
      <c r="G43" s="187">
        <f>+[2]OTCHET!G205+[2]OTCHET!G223+[2]OTCHET!G274</f>
        <v>852175</v>
      </c>
      <c r="H43" s="188">
        <f>+[2]OTCHET!H205+[2]OTCHET!H223+[2]OTCHET!H274</f>
        <v>0</v>
      </c>
      <c r="I43" s="188">
        <f>+[2]OTCHET!I205+[2]OTCHET!I223+[2]OTCHET!I274</f>
        <v>66419</v>
      </c>
      <c r="J43" s="189">
        <f>+[2]OTCHET!J205+[2]OTCHET!J223+[2]OTCHET!J274</f>
        <v>-1131</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1038617</v>
      </c>
      <c r="F46" s="186">
        <f t="shared" si="1"/>
        <v>342377</v>
      </c>
      <c r="G46" s="187">
        <f>+[2]OTCHET!G258+[2]OTCHET!G259+[2]OTCHET!G260+[2]OTCHET!G261</f>
        <v>309456</v>
      </c>
      <c r="H46" s="188">
        <f>+[2]OTCHET!H258+[2]OTCHET!H259+[2]OTCHET!H260+[2]OTCHET!H261</f>
        <v>0</v>
      </c>
      <c r="I46" s="188">
        <f>+[2]OTCHET!I258+[2]OTCHET!I259+[2]OTCHET!I260+[2]OTCHET!I261</f>
        <v>32729</v>
      </c>
      <c r="J46" s="189">
        <f>+[2]OTCHET!J258+[2]OTCHET!J259+[2]OTCHET!J260+[2]OTCHET!J261</f>
        <v>192</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999617</v>
      </c>
      <c r="F47" s="192">
        <f t="shared" si="1"/>
        <v>326200</v>
      </c>
      <c r="G47" s="193">
        <f>+[2]OTCHET!G259</f>
        <v>298310</v>
      </c>
      <c r="H47" s="194">
        <f>+[2]OTCHET!H259</f>
        <v>0</v>
      </c>
      <c r="I47" s="19">
        <f>+[2]OTCHET!I259</f>
        <v>27890</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128125</v>
      </c>
      <c r="F48" s="135">
        <f t="shared" si="1"/>
        <v>128125</v>
      </c>
      <c r="G48" s="131">
        <f>+[2]OTCHET!G268+[2]OTCHET!G272+[2]OTCHET!G273</f>
        <v>128125</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573000</v>
      </c>
      <c r="F49" s="135">
        <f t="shared" si="1"/>
        <v>59229</v>
      </c>
      <c r="G49" s="136">
        <f>[2]OTCHET!G278+[2]OTCHET!G279+[2]OTCHET!G287+[2]OTCHET!G290</f>
        <v>59229</v>
      </c>
      <c r="H49" s="137">
        <f>[2]OTCHET!H278+[2]OTCHET!H279+[2]OTCHET!H287+[2]OTCHET!H290</f>
        <v>0</v>
      </c>
      <c r="I49" s="137">
        <f>[2]OTCHET!I278+[2]OTCHET!I279+[2]OTCHET!I287+[2]OTCHET!I290</f>
        <v>0</v>
      </c>
      <c r="J49" s="138">
        <f>[2]OTCHET!J278+[2]OTCHET!J279+[2]OTCHET!J287+[2]OTCHET!J290</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12014146</v>
      </c>
      <c r="F56" s="219">
        <f t="shared" si="6"/>
        <v>5522663</v>
      </c>
      <c r="G56" s="220">
        <f t="shared" si="6"/>
        <v>3868001</v>
      </c>
      <c r="H56" s="221">
        <f t="shared" si="6"/>
        <v>-18251</v>
      </c>
      <c r="I56" s="21">
        <f t="shared" si="6"/>
        <v>0</v>
      </c>
      <c r="J56" s="222">
        <f t="shared" si="6"/>
        <v>1672913</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12014146</v>
      </c>
      <c r="F58" s="227">
        <f t="shared" si="1"/>
        <v>3849750</v>
      </c>
      <c r="G58" s="228">
        <f>+[2]OTCHET!G386+[2]OTCHET!G394+[2]OTCHET!G399+[2]OTCHET!G402+[2]OTCHET!G405+[2]OTCHET!G408+[2]OTCHET!G409+[2]OTCHET!G412+[2]OTCHET!G425+[2]OTCHET!G426+[2]OTCHET!G427+[2]OTCHET!G428+[2]OTCHET!G429</f>
        <v>3868001</v>
      </c>
      <c r="H58" s="229">
        <f>+[2]OTCHET!H386+[2]OTCHET!H394+[2]OTCHET!H399+[2]OTCHET!H402+[2]OTCHET!H405+[2]OTCHET!H408+[2]OTCHET!H409+[2]OTCHET!H412+[2]OTCHET!H425+[2]OTCHET!H426+[2]OTCHET!H427+[2]OTCHET!H428+[2]OTCHET!H429</f>
        <v>-18251</v>
      </c>
      <c r="I58" s="229">
        <f>+[2]OTCHET!I386+[2]OTCHET!I394+[2]OTCHET!I399+[2]OTCHET!I402+[2]OTCHET!I405+[2]OTCHET!I408+[2]OTCHET!I409+[2]OTCHET!I412+[2]OTCHET!I425+[2]OTCHET!I426+[2]OTCHET!I427+[2]OTCHET!I428+[2]OTCHET!I429</f>
        <v>0</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1672913</v>
      </c>
      <c r="G62" s="159">
        <f>[2]OTCHET!G415</f>
        <v>0</v>
      </c>
      <c r="H62" s="160">
        <f>[2]OTCHET!H415</f>
        <v>0</v>
      </c>
      <c r="I62" s="160">
        <f>[2]OTCHET!I415</f>
        <v>0</v>
      </c>
      <c r="J62" s="161">
        <f>[2]OTCHET!J415</f>
        <v>1672913</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-3569165</v>
      </c>
      <c r="F64" s="252">
        <f t="shared" si="7"/>
        <v>267718</v>
      </c>
      <c r="G64" s="253">
        <f t="shared" si="7"/>
        <v>-300814</v>
      </c>
      <c r="H64" s="254">
        <f t="shared" si="7"/>
        <v>-18251</v>
      </c>
      <c r="I64" s="254">
        <f t="shared" si="7"/>
        <v>543239</v>
      </c>
      <c r="J64" s="255">
        <f t="shared" si="7"/>
        <v>43544</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3569165</v>
      </c>
      <c r="F66" s="261">
        <f>SUM(+F68+F76+F77+F84+F85+F86+F89+F90+F91+F92+F93+F94+F95)</f>
        <v>-267718</v>
      </c>
      <c r="G66" s="262">
        <f t="shared" ref="G66:J66" si="9">SUM(+G68+G76+G77+G84+G85+G86+G89+G90+G91+G92+G93+G94+G95)</f>
        <v>300814</v>
      </c>
      <c r="H66" s="263">
        <f>SUM(+H68+H76+H77+H84+H85+H86+H89+H90+H91+H92+H93+H94+H95)</f>
        <v>18251</v>
      </c>
      <c r="I66" s="263">
        <f>SUM(+I68+I76+I77+I84+I85+I86+I89+I90+I91+I92+I93+I94+I95)</f>
        <v>-543239</v>
      </c>
      <c r="J66" s="264">
        <f>SUM(+J68+J76+J77+J84+J85+J86+J89+J90+J91+J92+J93+J94+J95)</f>
        <v>-43544</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-2176629</v>
      </c>
      <c r="F86" s="231">
        <f>+F87+F88</f>
        <v>-100550</v>
      </c>
      <c r="G86" s="232">
        <f t="shared" ref="G86:J86" si="15">+G87+G88</f>
        <v>42673</v>
      </c>
      <c r="H86" s="233">
        <f>+H87+H88</f>
        <v>-106304</v>
      </c>
      <c r="I86" s="233">
        <f>+I87+I88</f>
        <v>8040</v>
      </c>
      <c r="J86" s="234">
        <f>+J87+J88</f>
        <v>-44959</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-2176629</v>
      </c>
      <c r="F88" s="283">
        <f t="shared" si="1"/>
        <v>-100550</v>
      </c>
      <c r="G88" s="284">
        <f>+[2]OTCHET!G524+[2]OTCHET!G527+[2]OTCHET!G547</f>
        <v>42673</v>
      </c>
      <c r="H88" s="285">
        <f>+[2]OTCHET!H524+[2]OTCHET!H527+[2]OTCHET!H547</f>
        <v>-106304</v>
      </c>
      <c r="I88" s="285">
        <f>+[2]OTCHET!I524+[2]OTCHET!I527+[2]OTCHET!I547</f>
        <v>8040</v>
      </c>
      <c r="J88" s="286">
        <f>+[2]OTCHET!J524+[2]OTCHET!J527+[2]OTCHET!J547</f>
        <v>-44959</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63405</v>
      </c>
      <c r="F89" s="223">
        <f t="shared" ref="F89:F96" si="17">+G89+H89+I89+J89</f>
        <v>62820</v>
      </c>
      <c r="G89" s="224">
        <f>[2]OTCHET!G534</f>
        <v>61405</v>
      </c>
      <c r="H89" s="225">
        <f>[2]OTCHET!H534</f>
        <v>0</v>
      </c>
      <c r="I89" s="225">
        <f>[2]OTCHET!I534</f>
        <v>0</v>
      </c>
      <c r="J89" s="226">
        <f>[2]OTCHET!J534</f>
        <v>1415</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3327413</v>
      </c>
      <c r="F90" s="227">
        <f t="shared" si="17"/>
        <v>3327413</v>
      </c>
      <c r="G90" s="228">
        <f>+[2]OTCHET!G570+[2]OTCHET!G571+[2]OTCHET!G572+[2]OTCHET!G573+[2]OTCHET!G574+[2]OTCHET!G575</f>
        <v>0</v>
      </c>
      <c r="H90" s="229">
        <f>+[2]OTCHET!H570+[2]OTCHET!H571+[2]OTCHET!H572+[2]OTCHET!H573+[2]OTCHET!H574+[2]OTCHET!H575</f>
        <v>3327413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-1298866</v>
      </c>
      <c r="F91" s="135">
        <f t="shared" si="17"/>
        <v>-3354865</v>
      </c>
      <c r="G91" s="136">
        <f>+[2]OTCHET!G576+[2]OTCHET!G577+[2]OTCHET!G578+[2]OTCHET!G579+[2]OTCHET!G580+[2]OTCHET!G581+[2]OTCHET!G582</f>
        <v>-56202</v>
      </c>
      <c r="H91" s="137">
        <f>+[2]OTCHET!H576+[2]OTCHET!H577+[2]OTCHET!H578+[2]OTCHET!H579+[2]OTCHET!H580+[2]OTCHET!H581+[2]OTCHET!H582</f>
        <v>-3182732</v>
      </c>
      <c r="I91" s="137">
        <f>+[2]OTCHET!I576+[2]OTCHET!I577+[2]OTCHET!I578+[2]OTCHET!I579+[2]OTCHET!I580+[2]OTCHET!I581+[2]OTCHET!I582</f>
        <v>-115931</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4703833</v>
      </c>
      <c r="F93" s="135">
        <f t="shared" si="17"/>
        <v>4703833</v>
      </c>
      <c r="G93" s="136">
        <f>+[2]OTCHET!G590+[2]OTCHET!G591</f>
        <v>4703833</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-1049991</v>
      </c>
      <c r="F94" s="135">
        <f t="shared" si="17"/>
        <v>-4906369</v>
      </c>
      <c r="G94" s="136">
        <f>+[2]OTCHET!G592+[2]OTCHET!G593</f>
        <v>-4906369</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455474</v>
      </c>
      <c r="H95" s="99">
        <f>[2]OTCHET!H594</f>
        <v>-20126</v>
      </c>
      <c r="I95" s="99">
        <f>[2]OTCHET!I594</f>
        <v>-435348</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22070</v>
      </c>
      <c r="H96" s="295">
        <f>+[2]OTCHET!H597</f>
        <v>-20126</v>
      </c>
      <c r="I96" s="295">
        <f>+[2]OTCHET!I597</f>
        <v>-1944</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45448</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 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146" priority="21" stopIfTrue="1" operator="notEqual">
      <formula>0</formula>
    </cfRule>
  </conditionalFormatting>
  <conditionalFormatting sqref="E105:J105">
    <cfRule type="cellIs" dxfId="145" priority="20" stopIfTrue="1" operator="notEqual">
      <formula>0</formula>
    </cfRule>
  </conditionalFormatting>
  <conditionalFormatting sqref="G107:H107 B107">
    <cfRule type="cellIs" dxfId="144" priority="19" stopIfTrue="1" operator="equal">
      <formula>0</formula>
    </cfRule>
  </conditionalFormatting>
  <conditionalFormatting sqref="I114 E110">
    <cfRule type="cellIs" dxfId="143" priority="18" stopIfTrue="1" operator="equal">
      <formula>0</formula>
    </cfRule>
  </conditionalFormatting>
  <conditionalFormatting sqref="J107">
    <cfRule type="cellIs" dxfId="142" priority="17" stopIfTrue="1" operator="equal">
      <formula>0</formula>
    </cfRule>
  </conditionalFormatting>
  <conditionalFormatting sqref="E114:F114">
    <cfRule type="cellIs" dxfId="141" priority="16" stopIfTrue="1" operator="equal">
      <formula>0</formula>
    </cfRule>
  </conditionalFormatting>
  <conditionalFormatting sqref="F15">
    <cfRule type="cellIs" dxfId="140" priority="11" stopIfTrue="1" operator="equal">
      <formula>"Чужди средства"</formula>
    </cfRule>
    <cfRule type="cellIs" dxfId="139" priority="12" stopIfTrue="1" operator="equal">
      <formula>"СЕС - ДМП"</formula>
    </cfRule>
    <cfRule type="cellIs" dxfId="138" priority="13" stopIfTrue="1" operator="equal">
      <formula>"СЕС - РА"</formula>
    </cfRule>
    <cfRule type="cellIs" dxfId="137" priority="14" stopIfTrue="1" operator="equal">
      <formula>"СЕС - ДЕС"</formula>
    </cfRule>
    <cfRule type="cellIs" dxfId="136" priority="15" stopIfTrue="1" operator="equal">
      <formula>"СЕС - КСФ"</formula>
    </cfRule>
  </conditionalFormatting>
  <conditionalFormatting sqref="B105">
    <cfRule type="cellIs" dxfId="135" priority="10" stopIfTrue="1" operator="notEqual">
      <formula>0</formula>
    </cfRule>
  </conditionalFormatting>
  <conditionalFormatting sqref="I11:J11">
    <cfRule type="cellIs" dxfId="134" priority="6" stopIfTrue="1" operator="between">
      <formula>1000000000000</formula>
      <formula>9999999999999990</formula>
    </cfRule>
    <cfRule type="cellIs" dxfId="133" priority="7" stopIfTrue="1" operator="between">
      <formula>10000000000</formula>
      <formula>999999999999</formula>
    </cfRule>
    <cfRule type="cellIs" dxfId="132" priority="8" stopIfTrue="1" operator="between">
      <formula>1000000</formula>
      <formula>99999999</formula>
    </cfRule>
    <cfRule type="cellIs" dxfId="131" priority="9" stopIfTrue="1" operator="between">
      <formula>100</formula>
      <formula>9999</formula>
    </cfRule>
  </conditionalFormatting>
  <conditionalFormatting sqref="E15">
    <cfRule type="cellIs" dxfId="130" priority="1" stopIfTrue="1" operator="equal">
      <formula>"Чужди средства"</formula>
    </cfRule>
    <cfRule type="cellIs" dxfId="129" priority="2" stopIfTrue="1" operator="equal">
      <formula>"СЕС - ДМП"</formula>
    </cfRule>
    <cfRule type="cellIs" dxfId="128" priority="3" stopIfTrue="1" operator="equal">
      <formula>"СЕС - РА"</formula>
    </cfRule>
    <cfRule type="cellIs" dxfId="127" priority="4" stopIfTrue="1" operator="equal">
      <formula>"СЕС - ДЕС"</formula>
    </cfRule>
    <cfRule type="cellIs" dxfId="126"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45443</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J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11811</v>
      </c>
      <c r="G86" s="232">
        <f t="shared" ref="G86:J86" si="15">+G87+G88</f>
        <v>8861</v>
      </c>
      <c r="H86" s="233">
        <f>+H87+H88</f>
        <v>0</v>
      </c>
      <c r="I86" s="233">
        <f>+I87+I88</f>
        <v>2950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11811</v>
      </c>
      <c r="G88" s="284">
        <f>+[3]OTCHET!G524+[3]OTCHET!G527+[3]OTCHET!G547</f>
        <v>8861</v>
      </c>
      <c r="H88" s="285">
        <f>+[3]OTCHET!H524+[3]OTCHET!H527+[3]OTCHET!H547</f>
        <v>0</v>
      </c>
      <c r="I88" s="285">
        <f>+[3]OTCHET!I524+[3]OTCHET!I527+[3]OTCHET!I547</f>
        <v>2950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45261</v>
      </c>
      <c r="G90" s="228">
        <f>+[3]OTCHET!G570+[3]OTCHET!G571+[3]OTCHET!G572+[3]OTCHET!G573+[3]OTCHET!G574+[3]OTCHET!G575</f>
        <v>45261</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-57072</v>
      </c>
      <c r="G91" s="136">
        <f>+[3]OTCHET!G576+[3]OTCHET!G577+[3]OTCHET!G578+[3]OTCHET!G579+[3]OTCHET!G580+[3]OTCHET!G581+[3]OTCHET!G582</f>
        <v>-54122</v>
      </c>
      <c r="H91" s="137">
        <f>+[3]OTCHET!H576+[3]OTCHET!H577+[3]OTCHET!H578+[3]OTCHET!H579+[3]OTCHET!H580+[3]OTCHET!H581+[3]OTCHET!H582</f>
        <v>0</v>
      </c>
      <c r="I91" s="137">
        <f>+[3]OTCHET!I576+[3]OTCHET!I577+[3]OTCHET!I578+[3]OTCHET!I579+[3]OTCHET!I580+[3]OTCHET!I581+[3]OTCHET!I582</f>
        <v>-2950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0</v>
      </c>
      <c r="H95" s="99">
        <f>[3]OTCHET!H594</f>
        <v>0</v>
      </c>
      <c r="I95" s="99">
        <f>[3]OTCHET!I594</f>
        <v>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45448</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104" priority="21" stopIfTrue="1" operator="notEqual">
      <formula>0</formula>
    </cfRule>
  </conditionalFormatting>
  <conditionalFormatting sqref="E105:J105">
    <cfRule type="cellIs" dxfId="103" priority="20" stopIfTrue="1" operator="notEqual">
      <formula>0</formula>
    </cfRule>
  </conditionalFormatting>
  <conditionalFormatting sqref="G107:H107 B107">
    <cfRule type="cellIs" dxfId="102" priority="19" stopIfTrue="1" operator="equal">
      <formula>0</formula>
    </cfRule>
  </conditionalFormatting>
  <conditionalFormatting sqref="I114 E110">
    <cfRule type="cellIs" dxfId="101" priority="18" stopIfTrue="1" operator="equal">
      <formula>0</formula>
    </cfRule>
  </conditionalFormatting>
  <conditionalFormatting sqref="J107">
    <cfRule type="cellIs" dxfId="100" priority="17" stopIfTrue="1" operator="equal">
      <formula>0</formula>
    </cfRule>
  </conditionalFormatting>
  <conditionalFormatting sqref="E114:F114">
    <cfRule type="cellIs" dxfId="99" priority="16" stopIfTrue="1" operator="equal">
      <formula>0</formula>
    </cfRule>
  </conditionalFormatting>
  <conditionalFormatting sqref="F15">
    <cfRule type="cellIs" dxfId="98" priority="11" stopIfTrue="1" operator="equal">
      <formula>"Чужди средства"</formula>
    </cfRule>
    <cfRule type="cellIs" dxfId="97" priority="12" stopIfTrue="1" operator="equal">
      <formula>"СЕС - ДМП"</formula>
    </cfRule>
    <cfRule type="cellIs" dxfId="96" priority="13" stopIfTrue="1" operator="equal">
      <formula>"СЕС - РА"</formula>
    </cfRule>
    <cfRule type="cellIs" dxfId="95" priority="14" stopIfTrue="1" operator="equal">
      <formula>"СЕС - ДЕС"</formula>
    </cfRule>
    <cfRule type="cellIs" dxfId="94" priority="15" stopIfTrue="1" operator="equal">
      <formula>"СЕС - КСФ"</formula>
    </cfRule>
  </conditionalFormatting>
  <conditionalFormatting sqref="B105">
    <cfRule type="cellIs" dxfId="93" priority="10" stopIfTrue="1" operator="notEqual">
      <formula>0</formula>
    </cfRule>
  </conditionalFormatting>
  <conditionalFormatting sqref="I11:J11">
    <cfRule type="cellIs" dxfId="92" priority="6" stopIfTrue="1" operator="between">
      <formula>1000000000000</formula>
      <formula>9999999999999990</formula>
    </cfRule>
    <cfRule type="cellIs" dxfId="91" priority="7" stopIfTrue="1" operator="between">
      <formula>10000000000</formula>
      <formula>999999999999</formula>
    </cfRule>
    <cfRule type="cellIs" dxfId="90" priority="8" stopIfTrue="1" operator="between">
      <formula>1000000</formula>
      <formula>99999999</formula>
    </cfRule>
    <cfRule type="cellIs" dxfId="89" priority="9" stopIfTrue="1" operator="between">
      <formula>100</formula>
      <formula>9999</formula>
    </cfRule>
  </conditionalFormatting>
  <conditionalFormatting sqref="E15">
    <cfRule type="cellIs" dxfId="88" priority="1" stopIfTrue="1" operator="equal">
      <formula>"Чужди средства"</formula>
    </cfRule>
    <cfRule type="cellIs" dxfId="87" priority="2" stopIfTrue="1" operator="equal">
      <formula>"СЕС - ДМП"</formula>
    </cfRule>
    <cfRule type="cellIs" dxfId="86" priority="3" stopIfTrue="1" operator="equal">
      <formula>"СЕС - РА"</formula>
    </cfRule>
    <cfRule type="cellIs" dxfId="85" priority="4" stopIfTrue="1" operator="equal">
      <formula>"СЕС - ДЕС"</formula>
    </cfRule>
    <cfRule type="cellIs" dxfId="84"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70" zoomScaleNormal="70" workbookViewId="0">
      <selection activeCell="B6" sqref="B6"/>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45443</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710723</v>
      </c>
      <c r="G22" s="88">
        <f t="shared" si="0"/>
        <v>0</v>
      </c>
      <c r="H22" s="89">
        <f t="shared" si="0"/>
        <v>0</v>
      </c>
      <c r="I22" s="89">
        <f t="shared" si="0"/>
        <v>0</v>
      </c>
      <c r="J22" s="90">
        <f t="shared" si="0"/>
        <v>710723</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-907</v>
      </c>
      <c r="G25" s="103">
        <f t="shared" ref="G25:J25" si="2">+G26+G30+G31+G32+G33</f>
        <v>0</v>
      </c>
      <c r="H25" s="104">
        <f>+H26+H30+H31+H32+H33</f>
        <v>0</v>
      </c>
      <c r="I25" s="104">
        <f>+I26+I30+I31+I32+I33</f>
        <v>0</v>
      </c>
      <c r="J25" s="105">
        <f>+J26+J30+J31+J32+J33</f>
        <v>-907</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-907</v>
      </c>
      <c r="G32" s="136">
        <f>[4]OTCHET!G110+[4]OTCHET!G119+[4]OTCHET!G135+[4]OTCHET!G136</f>
        <v>0</v>
      </c>
      <c r="H32" s="137">
        <f>[4]OTCHET!H110+[4]OTCHET!H119+[4]OTCHET!H135+[4]OTCHET!H136</f>
        <v>0</v>
      </c>
      <c r="I32" s="137">
        <f>[4]OTCHET!I110+[4]OTCHET!I119+[4]OTCHET!I135+[4]OTCHET!I136</f>
        <v>0</v>
      </c>
      <c r="J32" s="138">
        <f>[4]OTCHET!J110+[4]OTCHET!J119+[4]OTCHET!J135+[4]OTCHET!J136</f>
        <v>-907</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711630</v>
      </c>
      <c r="G37" s="159">
        <f>[4]OTCHET!G140+[4]OTCHET!G149+[4]OTCHET!G158</f>
        <v>0</v>
      </c>
      <c r="H37" s="160">
        <f>[4]OTCHET!H140+[4]OTCHET!H149+[4]OTCHET!H158</f>
        <v>0</v>
      </c>
      <c r="I37" s="160">
        <f>[4]OTCHET!I140+[4]OTCHET!I149+[4]OTCHET!I158</f>
        <v>0</v>
      </c>
      <c r="J37" s="161">
        <f>[4]OTCHET!J140+[4]OTCHET!J149+[4]OTCHET!J158</f>
        <v>711630</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561891</v>
      </c>
      <c r="G38" s="166">
        <f t="shared" si="4"/>
        <v>0</v>
      </c>
      <c r="H38" s="167">
        <f t="shared" si="4"/>
        <v>0</v>
      </c>
      <c r="I38" s="167">
        <f t="shared" si="4"/>
        <v>0</v>
      </c>
      <c r="J38" s="168">
        <f t="shared" si="4"/>
        <v>561891</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324182</v>
      </c>
      <c r="G39" s="172">
        <f t="shared" si="5"/>
        <v>0</v>
      </c>
      <c r="H39" s="173">
        <f t="shared" si="5"/>
        <v>0</v>
      </c>
      <c r="I39" s="173">
        <f t="shared" si="5"/>
        <v>0</v>
      </c>
      <c r="J39" s="174">
        <f t="shared" si="5"/>
        <v>324182</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48330</v>
      </c>
      <c r="G40" s="45">
        <f>[4]OTCHET!G187</f>
        <v>0</v>
      </c>
      <c r="H40" s="39">
        <f>[4]OTCHET!H187</f>
        <v>0</v>
      </c>
      <c r="I40" s="39">
        <f>[4]OTCHET!I187</f>
        <v>0</v>
      </c>
      <c r="J40" s="40">
        <f>[4]OTCHET!J187</f>
        <v>48330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263948</v>
      </c>
      <c r="G41" s="46">
        <f>[4]OTCHET!G190</f>
        <v>0</v>
      </c>
      <c r="H41" s="41">
        <f>[4]OTCHET!H190</f>
        <v>0</v>
      </c>
      <c r="I41" s="41">
        <f>[4]OTCHET!I190</f>
        <v>0</v>
      </c>
      <c r="J41" s="42">
        <f>[4]OTCHET!J190</f>
        <v>263948</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11904</v>
      </c>
      <c r="G42" s="47">
        <f>+[4]OTCHET!G196+[4]OTCHET!G204</f>
        <v>0</v>
      </c>
      <c r="H42" s="43">
        <f>+[4]OTCHET!H196+[4]OTCHET!H204</f>
        <v>0</v>
      </c>
      <c r="I42" s="43">
        <f>+[4]OTCHET!I196+[4]OTCHET!I204</f>
        <v>0</v>
      </c>
      <c r="J42" s="44">
        <f>+[4]OTCHET!J196+[4]OTCHET!J204</f>
        <v>11904</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149786</v>
      </c>
      <c r="G43" s="187">
        <f>+[4]OTCHET!G205+[4]OTCHET!G223+[4]OTCHET!G274</f>
        <v>0</v>
      </c>
      <c r="H43" s="188">
        <f>+[4]OTCHET!H205+[4]OTCHET!H223+[4]OTCHET!H274</f>
        <v>0</v>
      </c>
      <c r="I43" s="188">
        <f>+[4]OTCHET!I205+[4]OTCHET!I223+[4]OTCHET!I274</f>
        <v>0</v>
      </c>
      <c r="J43" s="189">
        <f>+[4]OTCHET!J205+[4]OTCHET!J223+[4]OTCHET!J274</f>
        <v>149786</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53363</v>
      </c>
      <c r="G46" s="187">
        <f>+[4]OTCHET!G258+[4]OTCHET!G259+[4]OTCHET!G260+[4]OTCHET!G261</f>
        <v>0</v>
      </c>
      <c r="H46" s="188">
        <f>+[4]OTCHET!H258+[4]OTCHET!H259+[4]OTCHET!H260+[4]OTCHET!H261</f>
        <v>0</v>
      </c>
      <c r="I46" s="188">
        <f>+[4]OTCHET!I258+[4]OTCHET!I259+[4]OTCHET!I260+[4]OTCHET!I261</f>
        <v>0</v>
      </c>
      <c r="J46" s="189">
        <f>+[4]OTCHET!J258+[4]OTCHET!J259+[4]OTCHET!J260+[4]OTCHET!J261</f>
        <v>53363</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34560</v>
      </c>
      <c r="G49" s="136">
        <f>[4]OTCHET!G278+[4]OTCHET!G279+[4]OTCHET!G287+[4]OTCHET!G290</f>
        <v>0</v>
      </c>
      <c r="H49" s="137">
        <f>[4]OTCHET!H278+[4]OTCHET!H279+[4]OTCHET!H287+[4]OTCHET!H290</f>
        <v>0</v>
      </c>
      <c r="I49" s="137">
        <f>[4]OTCHET!I278+[4]OTCHET!I279+[4]OTCHET!I287+[4]OTCHET!I290</f>
        <v>0</v>
      </c>
      <c r="J49" s="138">
        <f>[4]OTCHET!J278+[4]OTCHET!J279+[4]OTCHET!J287+[4]OTCHET!J290</f>
        <v>34560</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-267989</v>
      </c>
      <c r="G56" s="220">
        <f t="shared" si="6"/>
        <v>0</v>
      </c>
      <c r="H56" s="221">
        <f t="shared" si="6"/>
        <v>0</v>
      </c>
      <c r="I56" s="21">
        <f t="shared" si="6"/>
        <v>0</v>
      </c>
      <c r="J56" s="222">
        <f t="shared" si="6"/>
        <v>-267989</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-267989</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-267989</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-119157</v>
      </c>
      <c r="G64" s="253">
        <f t="shared" si="7"/>
        <v>0</v>
      </c>
      <c r="H64" s="254">
        <f t="shared" si="7"/>
        <v>0</v>
      </c>
      <c r="I64" s="254">
        <f t="shared" si="7"/>
        <v>0</v>
      </c>
      <c r="J64" s="255">
        <f t="shared" si="7"/>
        <v>-119157</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119157</v>
      </c>
      <c r="G66" s="262">
        <f t="shared" ref="G66:J66" si="9">SUM(+G68+G76+G77+G84+G85+G86+G89+G90+G91+G92+G93+G94+G95)</f>
        <v>0</v>
      </c>
      <c r="H66" s="263">
        <f>SUM(+H68+H76+H77+H84+H85+H86+H89+H90+H91+H92+H93+H94+H95)</f>
        <v>0</v>
      </c>
      <c r="I66" s="263">
        <f>SUM(+I68+I76+I77+I84+I85+I86+I89+I90+I91+I92+I93+I94+I95)</f>
        <v>0</v>
      </c>
      <c r="J66" s="264">
        <f>SUM(+J68+J76+J77+J84+J85+J86+J89+J90+J91+J92+J93+J94+J95)</f>
        <v>119157</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119971</v>
      </c>
      <c r="G86" s="232">
        <f t="shared" ref="G86:J86" si="15">+G87+G88</f>
        <v>0</v>
      </c>
      <c r="H86" s="233">
        <f>+H87+H88</f>
        <v>0</v>
      </c>
      <c r="I86" s="233">
        <f>+I87+I88</f>
        <v>0</v>
      </c>
      <c r="J86" s="234">
        <f>+J87+J88</f>
        <v>119971</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119971</v>
      </c>
      <c r="G88" s="284">
        <f>+[4]OTCHET!G524+[4]OTCHET!G527+[4]OTCHET!G547</f>
        <v>0</v>
      </c>
      <c r="H88" s="285">
        <f>+[4]OTCHET!H524+[4]OTCHET!H527+[4]OTCHET!H547</f>
        <v>0</v>
      </c>
      <c r="I88" s="285">
        <f>+[4]OTCHET!I524+[4]OTCHET!I527+[4]OTCHET!I547</f>
        <v>0</v>
      </c>
      <c r="J88" s="286">
        <f>+[4]OTCHET!J524+[4]OTCHET!J527+[4]OTCHET!J547</f>
        <v>119971</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-814</v>
      </c>
      <c r="G89" s="224">
        <f>[4]OTCHET!G534</f>
        <v>0</v>
      </c>
      <c r="H89" s="225">
        <f>[4]OTCHET!H534</f>
        <v>0</v>
      </c>
      <c r="I89" s="225">
        <f>[4]OTCHET!I534</f>
        <v>0</v>
      </c>
      <c r="J89" s="226">
        <f>[4]OTCHET!J534</f>
        <v>-814</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45448</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 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E65:J65">
    <cfRule type="cellIs" dxfId="62" priority="21" stopIfTrue="1" operator="notEqual">
      <formula>0</formula>
    </cfRule>
  </conditionalFormatting>
  <conditionalFormatting sqref="E105:J105">
    <cfRule type="cellIs" dxfId="61" priority="20" stopIfTrue="1" operator="notEqual">
      <formula>0</formula>
    </cfRule>
  </conditionalFormatting>
  <conditionalFormatting sqref="G107:H107 B107">
    <cfRule type="cellIs" dxfId="60" priority="19" stopIfTrue="1" operator="equal">
      <formula>0</formula>
    </cfRule>
  </conditionalFormatting>
  <conditionalFormatting sqref="I114 E110">
    <cfRule type="cellIs" dxfId="59" priority="18" stopIfTrue="1" operator="equal">
      <formula>0</formula>
    </cfRule>
  </conditionalFormatting>
  <conditionalFormatting sqref="J107">
    <cfRule type="cellIs" dxfId="58" priority="17" stopIfTrue="1" operator="equal">
      <formula>0</formula>
    </cfRule>
  </conditionalFormatting>
  <conditionalFormatting sqref="E114:F114">
    <cfRule type="cellIs" dxfId="57" priority="16" stopIfTrue="1" operator="equal">
      <formula>0</formula>
    </cfRule>
  </conditionalFormatting>
  <conditionalFormatting sqref="F15">
    <cfRule type="cellIs" dxfId="56" priority="11" stopIfTrue="1" operator="equal">
      <formula>"Чужди средства"</formula>
    </cfRule>
    <cfRule type="cellIs" dxfId="55" priority="12" stopIfTrue="1" operator="equal">
      <formula>"СЕС - ДМП"</formula>
    </cfRule>
    <cfRule type="cellIs" dxfId="54" priority="13" stopIfTrue="1" operator="equal">
      <formula>"СЕС - РА"</formula>
    </cfRule>
    <cfRule type="cellIs" dxfId="53" priority="14" stopIfTrue="1" operator="equal">
      <formula>"СЕС - ДЕС"</formula>
    </cfRule>
    <cfRule type="cellIs" dxfId="52" priority="15" stopIfTrue="1" operator="equal">
      <formula>"СЕС - КСФ"</formula>
    </cfRule>
  </conditionalFormatting>
  <conditionalFormatting sqref="B105">
    <cfRule type="cellIs" dxfId="51" priority="10" stopIfTrue="1" operator="notEqual">
      <formula>0</formula>
    </cfRule>
  </conditionalFormatting>
  <conditionalFormatting sqref="I11:J11">
    <cfRule type="cellIs" dxfId="50" priority="6" stopIfTrue="1" operator="between">
      <formula>1000000000000</formula>
      <formula>9999999999999990</formula>
    </cfRule>
    <cfRule type="cellIs" dxfId="49" priority="7" stopIfTrue="1" operator="between">
      <formula>10000000000</formula>
      <formula>999999999999</formula>
    </cfRule>
    <cfRule type="cellIs" dxfId="48" priority="8" stopIfTrue="1" operator="between">
      <formula>1000000</formula>
      <formula>99999999</formula>
    </cfRule>
    <cfRule type="cellIs" dxfId="47" priority="9" stopIfTrue="1" operator="between">
      <formula>100</formula>
      <formula>9999</formula>
    </cfRule>
  </conditionalFormatting>
  <conditionalFormatting sqref="E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45443</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8444</v>
      </c>
      <c r="G56" s="220">
        <f t="shared" si="6"/>
        <v>0</v>
      </c>
      <c r="H56" s="221">
        <f t="shared" si="6"/>
        <v>0</v>
      </c>
      <c r="I56" s="21">
        <f t="shared" si="6"/>
        <v>0</v>
      </c>
      <c r="J56" s="222">
        <f t="shared" si="6"/>
        <v>8444</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8444</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8444</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8444</v>
      </c>
      <c r="G64" s="253">
        <f t="shared" si="7"/>
        <v>0</v>
      </c>
      <c r="H64" s="254">
        <f t="shared" si="7"/>
        <v>0</v>
      </c>
      <c r="I64" s="254">
        <f t="shared" si="7"/>
        <v>0</v>
      </c>
      <c r="J64" s="255">
        <f t="shared" si="7"/>
        <v>8444</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-8444</v>
      </c>
      <c r="G66" s="262">
        <f t="shared" ref="G66:J66" si="9">SUM(+G68+G76+G77+G84+G85+G86+G89+G90+G91+G92+G93+G94+G95)</f>
        <v>0</v>
      </c>
      <c r="H66" s="263">
        <f>SUM(+H68+H76+H77+H84+H85+H86+H89+H90+H91+H92+H93+H94+H95)</f>
        <v>0</v>
      </c>
      <c r="I66" s="263">
        <f>SUM(+I68+I76+I77+I84+I85+I86+I89+I90+I91+I92+I93+I94+I95)</f>
        <v>0</v>
      </c>
      <c r="J66" s="264">
        <f>SUM(+J68+J76+J77+J84+J85+J86+J89+J90+J91+J92+J93+J94+J95)</f>
        <v>-8444</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-7843</v>
      </c>
      <c r="G86" s="232">
        <f t="shared" ref="G86:J86" si="15">+G87+G88</f>
        <v>0</v>
      </c>
      <c r="H86" s="233">
        <f>+H87+H88</f>
        <v>0</v>
      </c>
      <c r="I86" s="233">
        <f>+I87+I88</f>
        <v>0</v>
      </c>
      <c r="J86" s="234">
        <f>+J87+J88</f>
        <v>-7843</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-7843</v>
      </c>
      <c r="G88" s="284">
        <f>+[5]OTCHET!G524+[5]OTCHET!G527+[5]OTCHET!G547</f>
        <v>0</v>
      </c>
      <c r="H88" s="285">
        <f>+[5]OTCHET!H524+[5]OTCHET!H527+[5]OTCHET!H547</f>
        <v>0</v>
      </c>
      <c r="I88" s="285">
        <f>+[5]OTCHET!I524+[5]OTCHET!I527+[5]OTCHET!I547</f>
        <v>0</v>
      </c>
      <c r="J88" s="286">
        <f>+[5]OTCHET!J524+[5]OTCHET!J527+[5]OTCHET!J547</f>
        <v>-7843</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-601</v>
      </c>
      <c r="G89" s="224">
        <f>[5]OTCHET!G534</f>
        <v>0</v>
      </c>
      <c r="H89" s="225">
        <f>[5]OTCHET!H534</f>
        <v>0</v>
      </c>
      <c r="I89" s="225">
        <f>[5]OTCHET!I534</f>
        <v>0</v>
      </c>
      <c r="J89" s="226">
        <f>[5]OTCHET!J534</f>
        <v>-601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032/654331</v>
      </c>
      <c r="H107" s="31">
        <f>+[5]OTCHET!F608</f>
        <v>0</v>
      </c>
      <c r="I107" s="305"/>
      <c r="J107" s="37">
        <f>+[5]OTCHET!B608</f>
        <v>45448</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41" priority="21" stopIfTrue="1" operator="notEqual">
      <formula>0</formula>
    </cfRule>
  </conditionalFormatting>
  <conditionalFormatting sqref="E105:J105">
    <cfRule type="cellIs" dxfId="40" priority="20" stopIfTrue="1" operator="notEqual">
      <formula>0</formula>
    </cfRule>
  </conditionalFormatting>
  <conditionalFormatting sqref="G107:H107 B107">
    <cfRule type="cellIs" dxfId="39" priority="19" stopIfTrue="1" operator="equal">
      <formula>0</formula>
    </cfRule>
  </conditionalFormatting>
  <conditionalFormatting sqref="I114 E110">
    <cfRule type="cellIs" dxfId="38" priority="18" stopIfTrue="1" operator="equal">
      <formula>0</formula>
    </cfRule>
  </conditionalFormatting>
  <conditionalFormatting sqref="J107">
    <cfRule type="cellIs" dxfId="37" priority="17" stopIfTrue="1" operator="equal">
      <formula>0</formula>
    </cfRule>
  </conditionalFormatting>
  <conditionalFormatting sqref="E114:F114">
    <cfRule type="cellIs" dxfId="36" priority="16" stopIfTrue="1" operator="equal">
      <formula>0</formula>
    </cfRule>
  </conditionalFormatting>
  <conditionalFormatting sqref="F15">
    <cfRule type="cellIs" dxfId="35" priority="11" stopIfTrue="1" operator="equal">
      <formula>"Чужди средства"</formula>
    </cfRule>
    <cfRule type="cellIs" dxfId="34" priority="12" stopIfTrue="1" operator="equal">
      <formula>"СЕС - ДМП"</formula>
    </cfRule>
    <cfRule type="cellIs" dxfId="33" priority="13" stopIfTrue="1" operator="equal">
      <formula>"СЕС - РА"</formula>
    </cfRule>
    <cfRule type="cellIs" dxfId="32" priority="14" stopIfTrue="1" operator="equal">
      <formula>"СЕС - ДЕС"</formula>
    </cfRule>
    <cfRule type="cellIs" dxfId="31" priority="15" stopIfTrue="1" operator="equal">
      <formula>"СЕС - КСФ"</formula>
    </cfRule>
  </conditionalFormatting>
  <conditionalFormatting sqref="B105">
    <cfRule type="cellIs" dxfId="30" priority="10" stopIfTrue="1" operator="notEqual">
      <formula>0</formula>
    </cfRule>
  </conditionalFormatting>
  <conditionalFormatting sqref="I11:J11">
    <cfRule type="cellIs" dxfId="29" priority="6" stopIfTrue="1" operator="between">
      <formula>1000000000000</formula>
      <formula>9999999999999990</formula>
    </cfRule>
    <cfRule type="cellIs" dxfId="28" priority="7" stopIfTrue="1" operator="between">
      <formula>10000000000</formula>
      <formula>999999999999</formula>
    </cfRule>
    <cfRule type="cellIs" dxfId="27" priority="8" stopIfTrue="1" operator="between">
      <formula>1000000</formula>
      <formula>99999999</formula>
    </cfRule>
    <cfRule type="cellIs" dxfId="26" priority="9" stopIfTrue="1" operator="between">
      <formula>100</formula>
      <formula>9999</formula>
    </cfRule>
  </conditionalFormatting>
  <conditionalFormatting sqref="E15">
    <cfRule type="cellIs" dxfId="25" priority="1" stopIfTrue="1" operator="equal">
      <formula>"Чужди средства"</formula>
    </cfRule>
    <cfRule type="cellIs" dxfId="24" priority="2" stopIfTrue="1" operator="equal">
      <formula>"СЕС - ДМП"</formula>
    </cfRule>
    <cfRule type="cellIs" dxfId="23" priority="3" stopIfTrue="1" operator="equal">
      <formula>"СЕС - РА"</formula>
    </cfRule>
    <cfRule type="cellIs" dxfId="22" priority="4" stopIfTrue="1" operator="equal">
      <formula>"СЕС - ДЕС"</formula>
    </cfRule>
    <cfRule type="cellIs" dxfId="21"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70" zoomScaleNormal="7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45443</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20802</v>
      </c>
      <c r="G22" s="88">
        <f t="shared" si="0"/>
        <v>0</v>
      </c>
      <c r="H22" s="89">
        <f t="shared" si="0"/>
        <v>0</v>
      </c>
      <c r="I22" s="89">
        <f t="shared" si="0"/>
        <v>0</v>
      </c>
      <c r="J22" s="90">
        <f t="shared" si="0"/>
        <v>20802</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20802</v>
      </c>
      <c r="G37" s="159">
        <f>[6]OTCHET!G140+[6]OTCHET!G149+[6]OTCHET!G158</f>
        <v>0</v>
      </c>
      <c r="H37" s="160">
        <f>[6]OTCHET!H140+[6]OTCHET!H149+[6]OTCHET!H158</f>
        <v>0</v>
      </c>
      <c r="I37" s="160">
        <f>[6]OTCHET!I140+[6]OTCHET!I149+[6]OTCHET!I158</f>
        <v>0</v>
      </c>
      <c r="J37" s="161">
        <f>[6]OTCHET!J140+[6]OTCHET!J149+[6]OTCHET!J158</f>
        <v>20802</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17524</v>
      </c>
      <c r="G38" s="166">
        <f t="shared" si="4"/>
        <v>0</v>
      </c>
      <c r="H38" s="167">
        <f t="shared" si="4"/>
        <v>0</v>
      </c>
      <c r="I38" s="167">
        <f t="shared" si="4"/>
        <v>0</v>
      </c>
      <c r="J38" s="168">
        <f t="shared" si="4"/>
        <v>17524</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755</v>
      </c>
      <c r="G39" s="172">
        <f t="shared" si="5"/>
        <v>0</v>
      </c>
      <c r="H39" s="173">
        <f t="shared" si="5"/>
        <v>0</v>
      </c>
      <c r="I39" s="173">
        <f t="shared" si="5"/>
        <v>0</v>
      </c>
      <c r="J39" s="174">
        <f t="shared" si="5"/>
        <v>755</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755</v>
      </c>
      <c r="G40" s="45">
        <f>[6]OTCHET!G187</f>
        <v>0</v>
      </c>
      <c r="H40" s="39">
        <f>[6]OTCHET!H187</f>
        <v>0</v>
      </c>
      <c r="I40" s="39">
        <f>[6]OTCHET!I187</f>
        <v>0</v>
      </c>
      <c r="J40" s="40">
        <f>[6]OTCHET!J187</f>
        <v>755</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16769</v>
      </c>
      <c r="G43" s="187">
        <f>+[6]OTCHET!G205+[6]OTCHET!G223+[6]OTCHET!G274</f>
        <v>0</v>
      </c>
      <c r="H43" s="188">
        <f>+[6]OTCHET!H205+[6]OTCHET!H223+[6]OTCHET!H274</f>
        <v>0</v>
      </c>
      <c r="I43" s="188">
        <f>+[6]OTCHET!I205+[6]OTCHET!I223+[6]OTCHET!I274</f>
        <v>0</v>
      </c>
      <c r="J43" s="189">
        <f>+[6]OTCHET!J205+[6]OTCHET!J223+[6]OTCHET!J274</f>
        <v>16769</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8109</v>
      </c>
      <c r="G56" s="220">
        <f t="shared" si="6"/>
        <v>0</v>
      </c>
      <c r="H56" s="221">
        <f t="shared" si="6"/>
        <v>0</v>
      </c>
      <c r="I56" s="21">
        <f t="shared" si="6"/>
        <v>0</v>
      </c>
      <c r="J56" s="222">
        <f t="shared" si="6"/>
        <v>8109</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8109</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8109</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11387</v>
      </c>
      <c r="G64" s="253">
        <f t="shared" si="7"/>
        <v>0</v>
      </c>
      <c r="H64" s="254">
        <f t="shared" si="7"/>
        <v>0</v>
      </c>
      <c r="I64" s="254">
        <f t="shared" si="7"/>
        <v>0</v>
      </c>
      <c r="J64" s="255">
        <f t="shared" si="7"/>
        <v>11387</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-11387</v>
      </c>
      <c r="G66" s="262">
        <f t="shared" ref="G66:J66" si="9">SUM(+G68+G76+G77+G84+G85+G86+G89+G90+G91+G92+G93+G94+G95)</f>
        <v>0</v>
      </c>
      <c r="H66" s="263">
        <f>SUM(+H68+H76+H77+H84+H85+H86+H89+H90+H91+H92+H93+H94+H95)</f>
        <v>0</v>
      </c>
      <c r="I66" s="263">
        <f>SUM(+I68+I76+I77+I84+I85+I86+I89+I90+I91+I92+I93+I94+I95)</f>
        <v>0</v>
      </c>
      <c r="J66" s="264">
        <f>SUM(+J68+J76+J77+J84+J85+J86+J89+J90+J91+J92+J93+J94+J95)</f>
        <v>-11387</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-11387</v>
      </c>
      <c r="G86" s="232">
        <f t="shared" ref="G86:J86" si="15">+G87+G88</f>
        <v>0</v>
      </c>
      <c r="H86" s="233">
        <f>+H87+H88</f>
        <v>0</v>
      </c>
      <c r="I86" s="233">
        <f>+I87+I88</f>
        <v>0</v>
      </c>
      <c r="J86" s="234">
        <f>+J87+J88</f>
        <v>-11387</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-11387</v>
      </c>
      <c r="G88" s="284">
        <f>+[6]OTCHET!G524+[6]OTCHET!G527+[6]OTCHET!G547</f>
        <v>0</v>
      </c>
      <c r="H88" s="285">
        <f>+[6]OTCHET!H524+[6]OTCHET!H527+[6]OTCHET!H547</f>
        <v>0</v>
      </c>
      <c r="I88" s="285">
        <f>+[6]OTCHET!I524+[6]OTCHET!I527+[6]OTCHET!I547</f>
        <v>0</v>
      </c>
      <c r="J88" s="286">
        <f>+[6]OTCHET!J524+[6]OTCHET!J527+[6]OTCHET!J547</f>
        <v>-11387</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0</v>
      </c>
      <c r="G89" s="224">
        <f>[6]OTCHET!G534</f>
        <v>0</v>
      </c>
      <c r="H89" s="225">
        <f>[6]OTCHET!H534</f>
        <v>0</v>
      </c>
      <c r="I89" s="225">
        <f>[6]OTCHET!I534</f>
        <v>0</v>
      </c>
      <c r="J89" s="226">
        <f>[6]OTCHET!J534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45448</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2024-10-18T08:41:23Z</dcterms:modified>
</cp:coreProperties>
</file>