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
    </mc:Choice>
  </mc:AlternateContent>
  <xr:revisionPtr revIDLastSave="0" documentId="13_ncr:1_{BBB52F91-C43A-47A7-A8D2-A870DA7C7E38}"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F96" i="10" s="1"/>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H77"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E68" i="10" s="1"/>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H56" i="10" s="1"/>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H43" i="10"/>
  <c r="G43" i="10"/>
  <c r="E43" i="10"/>
  <c r="J42" i="10"/>
  <c r="I42" i="10"/>
  <c r="H42" i="10"/>
  <c r="G42" i="10"/>
  <c r="E42" i="10"/>
  <c r="E39" i="10" s="1"/>
  <c r="J41" i="10"/>
  <c r="I41" i="10"/>
  <c r="H41" i="10"/>
  <c r="G41" i="10"/>
  <c r="E41" i="10"/>
  <c r="J40" i="10"/>
  <c r="I40" i="10"/>
  <c r="H40" i="10"/>
  <c r="H39" i="10" s="1"/>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I25" i="10" s="1"/>
  <c r="I22" i="10" s="1"/>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E77" i="9" s="1"/>
  <c r="J82" i="9"/>
  <c r="I82" i="9"/>
  <c r="H82" i="9"/>
  <c r="G82" i="9"/>
  <c r="E82" i="9"/>
  <c r="J80" i="9"/>
  <c r="I80" i="9"/>
  <c r="H80" i="9"/>
  <c r="G80" i="9"/>
  <c r="E80" i="9"/>
  <c r="J79" i="9"/>
  <c r="I79" i="9"/>
  <c r="H79" i="9"/>
  <c r="G79" i="9"/>
  <c r="E79" i="9"/>
  <c r="J78" i="9"/>
  <c r="J77" i="9" s="1"/>
  <c r="I78" i="9"/>
  <c r="H78" i="9"/>
  <c r="G78" i="9"/>
  <c r="E78" i="9"/>
  <c r="J76" i="9"/>
  <c r="I76" i="9"/>
  <c r="H76" i="9"/>
  <c r="G76" i="9"/>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H56" i="9" s="1"/>
  <c r="G57" i="9"/>
  <c r="E57" i="9"/>
  <c r="J55" i="9"/>
  <c r="I55" i="9"/>
  <c r="H55" i="9"/>
  <c r="G55" i="9"/>
  <c r="E55" i="9"/>
  <c r="J54" i="9"/>
  <c r="I54" i="9"/>
  <c r="H54" i="9"/>
  <c r="G54" i="9"/>
  <c r="E54" i="9"/>
  <c r="J53" i="9"/>
  <c r="I53" i="9"/>
  <c r="H53" i="9"/>
  <c r="G53" i="9"/>
  <c r="E53" i="9"/>
  <c r="J52" i="9"/>
  <c r="I52" i="9"/>
  <c r="H52" i="9"/>
  <c r="G52" i="9"/>
  <c r="E52" i="9"/>
  <c r="J51" i="9"/>
  <c r="I51" i="9"/>
  <c r="F51" i="9" s="1"/>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F33" i="9" s="1"/>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F74" i="8" s="1"/>
  <c r="H74" i="8"/>
  <c r="G74" i="8"/>
  <c r="E74" i="8"/>
  <c r="J73" i="8"/>
  <c r="I73" i="8"/>
  <c r="H73" i="8"/>
  <c r="G73" i="8"/>
  <c r="E73" i="8"/>
  <c r="J72" i="8"/>
  <c r="I72" i="8"/>
  <c r="H72" i="8"/>
  <c r="G72" i="8"/>
  <c r="E72" i="8"/>
  <c r="J71" i="8"/>
  <c r="I71" i="8"/>
  <c r="H71" i="8"/>
  <c r="F71" i="8" s="1"/>
  <c r="G71" i="8"/>
  <c r="E71" i="8"/>
  <c r="J70" i="8"/>
  <c r="I70" i="8"/>
  <c r="H70" i="8"/>
  <c r="G70" i="8"/>
  <c r="E70" i="8"/>
  <c r="J69" i="8"/>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I39" i="8" s="1"/>
  <c r="H41" i="8"/>
  <c r="G41" i="8"/>
  <c r="E41" i="8"/>
  <c r="J40" i="8"/>
  <c r="I40" i="8"/>
  <c r="H40" i="8"/>
  <c r="G40" i="8"/>
  <c r="E40" i="8"/>
  <c r="E39" i="8" s="1"/>
  <c r="J37" i="8"/>
  <c r="I37" i="8"/>
  <c r="H37" i="8"/>
  <c r="G37" i="8"/>
  <c r="E37" i="8"/>
  <c r="J36" i="8"/>
  <c r="I36" i="8"/>
  <c r="H36" i="8"/>
  <c r="F36" i="8" s="1"/>
  <c r="G36" i="8"/>
  <c r="E36" i="8"/>
  <c r="J33" i="8"/>
  <c r="I33" i="8"/>
  <c r="H33" i="8"/>
  <c r="G33" i="8"/>
  <c r="E33" i="8"/>
  <c r="J32" i="8"/>
  <c r="I32" i="8"/>
  <c r="H32" i="8"/>
  <c r="G32" i="8"/>
  <c r="E32" i="8"/>
  <c r="J31" i="8"/>
  <c r="I31" i="8"/>
  <c r="F31" i="8" s="1"/>
  <c r="H31" i="8"/>
  <c r="G31" i="8"/>
  <c r="E31" i="8"/>
  <c r="J30" i="8"/>
  <c r="I30" i="8"/>
  <c r="H30" i="8"/>
  <c r="G30" i="8"/>
  <c r="E30" i="8"/>
  <c r="J29" i="8"/>
  <c r="I29" i="8"/>
  <c r="F29" i="8" s="1"/>
  <c r="H29" i="8"/>
  <c r="G29" i="8"/>
  <c r="E29" i="8"/>
  <c r="J28" i="8"/>
  <c r="I28" i="8"/>
  <c r="H28" i="8"/>
  <c r="F28" i="8" s="1"/>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F87"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H56" i="7" s="1"/>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E25" i="7" s="1"/>
  <c r="E22" i="7" s="1"/>
  <c r="J29" i="7"/>
  <c r="I29" i="7"/>
  <c r="H29" i="7"/>
  <c r="G29" i="7"/>
  <c r="E29" i="7"/>
  <c r="J28" i="7"/>
  <c r="I28" i="7"/>
  <c r="H28" i="7"/>
  <c r="G28" i="7"/>
  <c r="E28" i="7"/>
  <c r="J27" i="7"/>
  <c r="I27" i="7"/>
  <c r="H27" i="7"/>
  <c r="G27" i="7"/>
  <c r="E27" i="7"/>
  <c r="J26" i="7"/>
  <c r="F26" i="7" s="1"/>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H88" i="6"/>
  <c r="G88" i="6"/>
  <c r="E88" i="6"/>
  <c r="J87" i="6"/>
  <c r="I87" i="6"/>
  <c r="H87" i="6"/>
  <c r="G87" i="6"/>
  <c r="F87" i="6" s="1"/>
  <c r="F86" i="6" s="1"/>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I78" i="6"/>
  <c r="H78" i="6"/>
  <c r="G78" i="6"/>
  <c r="E78" i="6"/>
  <c r="J76" i="6"/>
  <c r="I76" i="6"/>
  <c r="H76" i="6"/>
  <c r="G76" i="6"/>
  <c r="F76" i="6" s="1"/>
  <c r="E76" i="6"/>
  <c r="J75" i="6"/>
  <c r="I75" i="6"/>
  <c r="H75" i="6"/>
  <c r="G75" i="6"/>
  <c r="E75" i="6"/>
  <c r="J74" i="6"/>
  <c r="I74" i="6"/>
  <c r="F74" i="6" s="1"/>
  <c r="H74" i="6"/>
  <c r="G74" i="6"/>
  <c r="E74" i="6"/>
  <c r="J73" i="6"/>
  <c r="I73" i="6"/>
  <c r="H73" i="6"/>
  <c r="G73" i="6"/>
  <c r="E73" i="6"/>
  <c r="E68" i="6" s="1"/>
  <c r="J72" i="6"/>
  <c r="I72" i="6"/>
  <c r="H72" i="6"/>
  <c r="G72" i="6"/>
  <c r="E72" i="6"/>
  <c r="J71" i="6"/>
  <c r="I71" i="6"/>
  <c r="H71" i="6"/>
  <c r="F71" i="6" s="1"/>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F53" i="6" s="1"/>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F46" i="6" s="1"/>
  <c r="I46" i="6"/>
  <c r="H46" i="6"/>
  <c r="G46" i="6"/>
  <c r="E46" i="6"/>
  <c r="J45" i="6"/>
  <c r="I45" i="6"/>
  <c r="H45" i="6"/>
  <c r="G45" i="6"/>
  <c r="E45" i="6"/>
  <c r="J44" i="6"/>
  <c r="I44" i="6"/>
  <c r="H44" i="6"/>
  <c r="G44" i="6"/>
  <c r="E44" i="6"/>
  <c r="J43" i="6"/>
  <c r="I43" i="6"/>
  <c r="H43" i="6"/>
  <c r="G43" i="6"/>
  <c r="E43" i="6"/>
  <c r="J42" i="6"/>
  <c r="I42" i="6"/>
  <c r="H42" i="6"/>
  <c r="G42" i="6"/>
  <c r="E42" i="6"/>
  <c r="E39" i="6" s="1"/>
  <c r="J41" i="6"/>
  <c r="I41" i="6"/>
  <c r="H41" i="6"/>
  <c r="G41" i="6"/>
  <c r="E41" i="6"/>
  <c r="J40" i="6"/>
  <c r="I40" i="6"/>
  <c r="H40" i="6"/>
  <c r="G40" i="6"/>
  <c r="E40" i="6"/>
  <c r="J37" i="6"/>
  <c r="I37" i="6"/>
  <c r="H37" i="6"/>
  <c r="G37" i="6"/>
  <c r="E37" i="6"/>
  <c r="J36" i="6"/>
  <c r="I36" i="6"/>
  <c r="H36" i="6"/>
  <c r="G36" i="6"/>
  <c r="E36" i="6"/>
  <c r="J33" i="6"/>
  <c r="I33" i="6"/>
  <c r="H33" i="6"/>
  <c r="G33" i="6"/>
  <c r="F33" i="6" s="1"/>
  <c r="E33" i="6"/>
  <c r="J32" i="6"/>
  <c r="I32" i="6"/>
  <c r="H32" i="6"/>
  <c r="G32" i="6"/>
  <c r="E32" i="6"/>
  <c r="J31" i="6"/>
  <c r="I31" i="6"/>
  <c r="I25" i="6" s="1"/>
  <c r="H31" i="6"/>
  <c r="G31" i="6"/>
  <c r="E31" i="6"/>
  <c r="J30" i="6"/>
  <c r="I30" i="6"/>
  <c r="H30" i="6"/>
  <c r="G30" i="6"/>
  <c r="E30" i="6"/>
  <c r="E25" i="6" s="1"/>
  <c r="E22" i="6" s="1"/>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F94" i="10"/>
  <c r="F92" i="10"/>
  <c r="F90" i="10"/>
  <c r="I86" i="10"/>
  <c r="E86" i="10"/>
  <c r="F82" i="10"/>
  <c r="F81" i="10"/>
  <c r="F73" i="10"/>
  <c r="F67" i="10"/>
  <c r="F61" i="10"/>
  <c r="J56" i="10"/>
  <c r="I56" i="10"/>
  <c r="F55" i="10"/>
  <c r="F49" i="10"/>
  <c r="F44" i="10"/>
  <c r="F41" i="10"/>
  <c r="J39" i="10"/>
  <c r="J38" i="10" s="1"/>
  <c r="F37" i="10"/>
  <c r="F35" i="10"/>
  <c r="F34" i="10"/>
  <c r="F30" i="10"/>
  <c r="F29" i="10"/>
  <c r="F24" i="10"/>
  <c r="B8" i="10"/>
  <c r="F94" i="9"/>
  <c r="F92" i="9"/>
  <c r="E86" i="9"/>
  <c r="I86" i="9"/>
  <c r="H86" i="9"/>
  <c r="F85" i="9"/>
  <c r="F82" i="9"/>
  <c r="F81" i="9"/>
  <c r="F73" i="9"/>
  <c r="F70" i="9"/>
  <c r="F67" i="9"/>
  <c r="F63" i="9"/>
  <c r="F61" i="9"/>
  <c r="J56" i="9"/>
  <c r="F52" i="9"/>
  <c r="F49" i="9"/>
  <c r="F48" i="9"/>
  <c r="F44" i="9"/>
  <c r="J39" i="9"/>
  <c r="I39" i="9"/>
  <c r="F37" i="9"/>
  <c r="F35" i="9"/>
  <c r="F34" i="9"/>
  <c r="F32" i="9"/>
  <c r="F30" i="9"/>
  <c r="F29" i="9"/>
  <c r="F24" i="9"/>
  <c r="B8" i="9"/>
  <c r="F94" i="8"/>
  <c r="F93" i="8"/>
  <c r="F92" i="8"/>
  <c r="F91" i="8"/>
  <c r="F89" i="8"/>
  <c r="I86" i="8"/>
  <c r="E86" i="8"/>
  <c r="F82" i="8"/>
  <c r="F81" i="8"/>
  <c r="F79" i="8"/>
  <c r="I77" i="8"/>
  <c r="F73" i="8"/>
  <c r="F67" i="8"/>
  <c r="F62" i="8"/>
  <c r="F61" i="8"/>
  <c r="F59" i="8"/>
  <c r="J56" i="8"/>
  <c r="I56" i="8"/>
  <c r="E56" i="8"/>
  <c r="F52" i="8"/>
  <c r="F49" i="8"/>
  <c r="F42" i="8"/>
  <c r="H39" i="8"/>
  <c r="F41" i="8"/>
  <c r="J39" i="8"/>
  <c r="F37" i="8"/>
  <c r="F35" i="8"/>
  <c r="F34" i="8"/>
  <c r="F33" i="8"/>
  <c r="F30" i="8"/>
  <c r="F24" i="8"/>
  <c r="B8" i="8"/>
  <c r="F89" i="7"/>
  <c r="I86" i="7"/>
  <c r="H86" i="7"/>
  <c r="F83" i="7"/>
  <c r="F82" i="7"/>
  <c r="F81" i="7"/>
  <c r="G77" i="7"/>
  <c r="G68" i="7"/>
  <c r="F67" i="7"/>
  <c r="F61" i="7"/>
  <c r="J56" i="7"/>
  <c r="I56" i="7"/>
  <c r="F50" i="7"/>
  <c r="F49" i="7"/>
  <c r="F44" i="7"/>
  <c r="J39" i="7"/>
  <c r="I39" i="7"/>
  <c r="F37" i="7"/>
  <c r="F35" i="7"/>
  <c r="F34" i="7"/>
  <c r="F32" i="7"/>
  <c r="F30" i="7"/>
  <c r="F27" i="7"/>
  <c r="F24" i="7"/>
  <c r="B8" i="7"/>
  <c r="F94" i="6"/>
  <c r="F92" i="6"/>
  <c r="F88" i="6"/>
  <c r="I86" i="6"/>
  <c r="G77" i="6"/>
  <c r="F82" i="6"/>
  <c r="F81" i="6"/>
  <c r="F79" i="6"/>
  <c r="F75" i="6"/>
  <c r="F70" i="6"/>
  <c r="F67" i="6"/>
  <c r="F61" i="6"/>
  <c r="G56" i="6"/>
  <c r="I56" i="6"/>
  <c r="F47" i="6"/>
  <c r="F45" i="6"/>
  <c r="F44" i="6"/>
  <c r="F41" i="6"/>
  <c r="I39" i="6"/>
  <c r="G39" i="6"/>
  <c r="F37" i="6"/>
  <c r="F35" i="6"/>
  <c r="F34" i="6"/>
  <c r="F30" i="6"/>
  <c r="F24" i="6"/>
  <c r="B8" i="6"/>
  <c r="J38" i="9" l="1"/>
  <c r="F57" i="7"/>
  <c r="J38" i="7"/>
  <c r="I38" i="7"/>
  <c r="G56" i="10"/>
  <c r="F57" i="10"/>
  <c r="F56" i="10" s="1"/>
  <c r="I38" i="6"/>
  <c r="F62" i="6"/>
  <c r="F27" i="9"/>
  <c r="F88" i="9"/>
  <c r="F86" i="9" s="1"/>
  <c r="F23" i="6"/>
  <c r="F28" i="6"/>
  <c r="J25" i="6"/>
  <c r="J22" i="6" s="1"/>
  <c r="J39" i="6"/>
  <c r="J38" i="6" s="1"/>
  <c r="F83" i="6"/>
  <c r="F89" i="6"/>
  <c r="J38" i="8"/>
  <c r="F57" i="8"/>
  <c r="F96" i="8"/>
  <c r="I38" i="9"/>
  <c r="F46" i="9"/>
  <c r="H68" i="10"/>
  <c r="F69" i="10"/>
  <c r="F68" i="10" s="1"/>
  <c r="I22" i="6"/>
  <c r="F42" i="6"/>
  <c r="F57" i="6"/>
  <c r="G68" i="6"/>
  <c r="F72" i="6"/>
  <c r="F45" i="7"/>
  <c r="F47" i="7"/>
  <c r="J68" i="7"/>
  <c r="I77" i="7"/>
  <c r="F94" i="7"/>
  <c r="J25" i="8"/>
  <c r="J22" i="8" s="1"/>
  <c r="J64" i="8" s="1"/>
  <c r="F44" i="8"/>
  <c r="F50" i="8"/>
  <c r="E68" i="8"/>
  <c r="F85" i="8"/>
  <c r="F41" i="9"/>
  <c r="F76" i="9"/>
  <c r="F36" i="10"/>
  <c r="F52" i="10"/>
  <c r="H56" i="6"/>
  <c r="F41" i="7"/>
  <c r="G25" i="9"/>
  <c r="G22" i="9" s="1"/>
  <c r="F26" i="9"/>
  <c r="F25" i="9" s="1"/>
  <c r="G38" i="6"/>
  <c r="F59" i="6"/>
  <c r="F63" i="6"/>
  <c r="H38" i="8"/>
  <c r="E22" i="9"/>
  <c r="E66" i="9"/>
  <c r="F49" i="6"/>
  <c r="J68" i="6"/>
  <c r="F78" i="6"/>
  <c r="F84" i="6"/>
  <c r="F40" i="8"/>
  <c r="I38" i="8"/>
  <c r="F43" i="8"/>
  <c r="I68" i="8"/>
  <c r="I66" i="8" s="1"/>
  <c r="F69" i="8"/>
  <c r="F80" i="8"/>
  <c r="G56" i="9"/>
  <c r="F57" i="9"/>
  <c r="E25" i="10"/>
  <c r="F70" i="10"/>
  <c r="F79" i="10"/>
  <c r="F77" i="10" s="1"/>
  <c r="E38" i="6"/>
  <c r="F58" i="6"/>
  <c r="E86" i="7"/>
  <c r="E66" i="7" s="1"/>
  <c r="E38" i="10"/>
  <c r="F40" i="6"/>
  <c r="F39" i="6" s="1"/>
  <c r="F43" i="6"/>
  <c r="F73" i="6"/>
  <c r="F90" i="6"/>
  <c r="E68" i="7"/>
  <c r="F72" i="7"/>
  <c r="F26" i="8"/>
  <c r="J68" i="8"/>
  <c r="F53" i="9"/>
  <c r="G68" i="9"/>
  <c r="F69" i="9"/>
  <c r="F89" i="9"/>
  <c r="I39" i="10"/>
  <c r="I38" i="10" s="1"/>
  <c r="I64" i="10" s="1"/>
  <c r="F40" i="10"/>
  <c r="F42" i="10"/>
  <c r="I25" i="7"/>
  <c r="I22" i="7" s="1"/>
  <c r="I64" i="7" s="1"/>
  <c r="F31" i="7"/>
  <c r="F58" i="7"/>
  <c r="F80" i="7"/>
  <c r="F88" i="7"/>
  <c r="F86" i="7" s="1"/>
  <c r="E38" i="8"/>
  <c r="F51" i="8"/>
  <c r="F75" i="8"/>
  <c r="H25" i="9"/>
  <c r="H22" i="9" s="1"/>
  <c r="H64" i="9" s="1"/>
  <c r="F54" i="9"/>
  <c r="F78" i="9"/>
  <c r="F31" i="10"/>
  <c r="F50" i="10"/>
  <c r="F58" i="10"/>
  <c r="I68" i="10"/>
  <c r="F74" i="10"/>
  <c r="F27" i="6"/>
  <c r="F50" i="6"/>
  <c r="F60" i="6"/>
  <c r="E86" i="6"/>
  <c r="F93" i="6"/>
  <c r="F96" i="6"/>
  <c r="J25" i="7"/>
  <c r="H25" i="7"/>
  <c r="H22" i="7" s="1"/>
  <c r="H64" i="7" s="1"/>
  <c r="F36" i="7"/>
  <c r="F42" i="7"/>
  <c r="E56" i="7"/>
  <c r="F70" i="7"/>
  <c r="F71" i="7"/>
  <c r="F91" i="7"/>
  <c r="F23" i="8"/>
  <c r="F22" i="8" s="1"/>
  <c r="H25" i="8"/>
  <c r="H22" i="8" s="1"/>
  <c r="F54" i="8"/>
  <c r="G68" i="8"/>
  <c r="F87" i="8"/>
  <c r="I25" i="9"/>
  <c r="I22" i="9" s="1"/>
  <c r="F28" i="9"/>
  <c r="E39" i="9"/>
  <c r="E38" i="9" s="1"/>
  <c r="G39" i="9"/>
  <c r="G38" i="9" s="1"/>
  <c r="F47" i="9"/>
  <c r="E56" i="9"/>
  <c r="F62" i="9"/>
  <c r="I68" i="9"/>
  <c r="F71" i="9"/>
  <c r="F74" i="9"/>
  <c r="H77" i="9"/>
  <c r="F43" i="10"/>
  <c r="E56" i="10"/>
  <c r="J68" i="10"/>
  <c r="J66" i="10" s="1"/>
  <c r="I77" i="10"/>
  <c r="F80" i="10"/>
  <c r="F91" i="6"/>
  <c r="F43" i="7"/>
  <c r="F48" i="7"/>
  <c r="F51" i="7"/>
  <c r="F54" i="7"/>
  <c r="F62" i="7"/>
  <c r="F56" i="7" s="1"/>
  <c r="F73" i="7"/>
  <c r="F84" i="7"/>
  <c r="F32" i="8"/>
  <c r="F72" i="8"/>
  <c r="F83" i="8"/>
  <c r="F23" i="9"/>
  <c r="F22" i="9" s="1"/>
  <c r="F58" i="9"/>
  <c r="H68" i="9"/>
  <c r="H66" i="9" s="1"/>
  <c r="F96" i="9"/>
  <c r="J25" i="10"/>
  <c r="H38" i="10"/>
  <c r="F47" i="10"/>
  <c r="F62" i="10"/>
  <c r="F71" i="10"/>
  <c r="E77" i="10"/>
  <c r="E66" i="10" s="1"/>
  <c r="F29" i="6"/>
  <c r="F32" i="6"/>
  <c r="F52" i="6"/>
  <c r="F55" i="6"/>
  <c r="J56" i="6"/>
  <c r="J77" i="6"/>
  <c r="J66" i="6" s="1"/>
  <c r="F28" i="7"/>
  <c r="F33" i="7"/>
  <c r="F25" i="7" s="1"/>
  <c r="F22" i="7" s="1"/>
  <c r="E39" i="7"/>
  <c r="E38" i="7" s="1"/>
  <c r="E64" i="7" s="1"/>
  <c r="H39" i="7"/>
  <c r="H38" i="7" s="1"/>
  <c r="F60" i="7"/>
  <c r="H68" i="7"/>
  <c r="I25" i="8"/>
  <c r="I22" i="8" s="1"/>
  <c r="I64" i="8" s="1"/>
  <c r="F47" i="8"/>
  <c r="F58" i="8"/>
  <c r="F56" i="8" s="1"/>
  <c r="H68" i="8"/>
  <c r="H86" i="8"/>
  <c r="F31" i="9"/>
  <c r="H39" i="9"/>
  <c r="H38" i="9" s="1"/>
  <c r="F50" i="9"/>
  <c r="I56" i="9"/>
  <c r="J68" i="9"/>
  <c r="I77" i="9"/>
  <c r="I66" i="9" s="1"/>
  <c r="F80" i="9"/>
  <c r="J86" i="9"/>
  <c r="J66" i="9" s="1"/>
  <c r="J65" i="9" s="1"/>
  <c r="F27" i="10"/>
  <c r="F46" i="10"/>
  <c r="F76" i="10"/>
  <c r="J77" i="10"/>
  <c r="F84" i="10"/>
  <c r="F85" i="10"/>
  <c r="F88" i="10"/>
  <c r="F89" i="10"/>
  <c r="F91" i="10"/>
  <c r="F63" i="7"/>
  <c r="F74" i="7"/>
  <c r="F79" i="7"/>
  <c r="F96" i="7"/>
  <c r="F27" i="8"/>
  <c r="G56" i="8"/>
  <c r="J77" i="8"/>
  <c r="E25" i="9"/>
  <c r="J25" i="9"/>
  <c r="J22" i="9" s="1"/>
  <c r="J64" i="9" s="1"/>
  <c r="F43" i="9"/>
  <c r="F55" i="9"/>
  <c r="F59" i="9"/>
  <c r="F79" i="9"/>
  <c r="F77" i="9" s="1"/>
  <c r="F91" i="9"/>
  <c r="F32" i="10"/>
  <c r="F25" i="10" s="1"/>
  <c r="F51" i="10"/>
  <c r="F59" i="10"/>
  <c r="F60" i="10"/>
  <c r="F72" i="10"/>
  <c r="F75" i="10"/>
  <c r="F83" i="10"/>
  <c r="F87" i="10"/>
  <c r="F86" i="10" s="1"/>
  <c r="F85" i="6"/>
  <c r="F95" i="6"/>
  <c r="F29" i="7"/>
  <c r="F52" i="7"/>
  <c r="F55" i="7"/>
  <c r="F59" i="7"/>
  <c r="F75" i="7"/>
  <c r="F85" i="7"/>
  <c r="F46" i="8"/>
  <c r="F76" i="8"/>
  <c r="F84" i="8"/>
  <c r="F95" i="8"/>
  <c r="F31" i="6"/>
  <c r="F25" i="6" s="1"/>
  <c r="F36" i="6"/>
  <c r="F54" i="6"/>
  <c r="E56" i="6"/>
  <c r="E77" i="6"/>
  <c r="E66" i="6" s="1"/>
  <c r="G39" i="7"/>
  <c r="G38" i="7" s="1"/>
  <c r="F46" i="7"/>
  <c r="I68" i="7"/>
  <c r="F78" i="7"/>
  <c r="F77" i="7" s="1"/>
  <c r="E77" i="7"/>
  <c r="J86" i="7"/>
  <c r="F92" i="7"/>
  <c r="F95" i="7"/>
  <c r="E25" i="8"/>
  <c r="F55" i="8"/>
  <c r="H56" i="8"/>
  <c r="F70" i="8"/>
  <c r="E77" i="8"/>
  <c r="F88" i="8"/>
  <c r="F86" i="8" s="1"/>
  <c r="F42" i="9"/>
  <c r="F72" i="9"/>
  <c r="F75" i="9"/>
  <c r="F83" i="9"/>
  <c r="F23" i="10"/>
  <c r="H25" i="10"/>
  <c r="H22" i="10" s="1"/>
  <c r="H64" i="10" s="1"/>
  <c r="F54" i="10"/>
  <c r="G68" i="10"/>
  <c r="H86" i="10"/>
  <c r="I66" i="10"/>
  <c r="J22" i="10"/>
  <c r="J64" i="10" s="1"/>
  <c r="E22" i="10"/>
  <c r="G77" i="10"/>
  <c r="G66" i="10" s="1"/>
  <c r="G86" i="10"/>
  <c r="G25" i="10"/>
  <c r="G22" i="10" s="1"/>
  <c r="G39" i="10"/>
  <c r="G38" i="10" s="1"/>
  <c r="G77" i="9"/>
  <c r="G86" i="9"/>
  <c r="F25" i="8"/>
  <c r="E22" i="8"/>
  <c r="E64" i="8" s="1"/>
  <c r="F39" i="8"/>
  <c r="F77" i="8"/>
  <c r="G77" i="8"/>
  <c r="H77" i="8"/>
  <c r="G86" i="8"/>
  <c r="G25" i="8"/>
  <c r="G22" i="8" s="1"/>
  <c r="G39" i="8"/>
  <c r="G38" i="8" s="1"/>
  <c r="J22" i="7"/>
  <c r="J64" i="7" s="1"/>
  <c r="F69" i="7"/>
  <c r="H77" i="7"/>
  <c r="G86" i="7"/>
  <c r="G66" i="7" s="1"/>
  <c r="F40" i="7"/>
  <c r="F39" i="7" s="1"/>
  <c r="F38" i="7" s="1"/>
  <c r="G25" i="7"/>
  <c r="G22" i="7" s="1"/>
  <c r="G56" i="7"/>
  <c r="J77" i="7"/>
  <c r="F56" i="6"/>
  <c r="F38" i="6"/>
  <c r="F69" i="6"/>
  <c r="F68" i="6" s="1"/>
  <c r="H77" i="6"/>
  <c r="G86" i="6"/>
  <c r="I77" i="6"/>
  <c r="H86" i="6"/>
  <c r="G25" i="6"/>
  <c r="G22" i="6" s="1"/>
  <c r="H68" i="6"/>
  <c r="H25" i="6"/>
  <c r="H22" i="6" s="1"/>
  <c r="H64" i="6" s="1"/>
  <c r="I68" i="6"/>
  <c r="H39" i="6"/>
  <c r="H38" i="6" s="1"/>
  <c r="I65" i="10" l="1"/>
  <c r="F56" i="9"/>
  <c r="G64" i="9"/>
  <c r="F39" i="9"/>
  <c r="F38" i="9" s="1"/>
  <c r="I64" i="9"/>
  <c r="I105" i="9" s="1"/>
  <c r="F68" i="8"/>
  <c r="F66" i="8" s="1"/>
  <c r="G66" i="8"/>
  <c r="J66" i="8"/>
  <c r="J65" i="8" s="1"/>
  <c r="H64" i="8"/>
  <c r="J66" i="7"/>
  <c r="J65" i="7" s="1"/>
  <c r="F22" i="6"/>
  <c r="G66" i="6"/>
  <c r="I64" i="6"/>
  <c r="I65" i="6" s="1"/>
  <c r="E64" i="6"/>
  <c r="E65" i="6" s="1"/>
  <c r="F22" i="10"/>
  <c r="J105" i="9"/>
  <c r="E65" i="7"/>
  <c r="F66" i="10"/>
  <c r="F38" i="8"/>
  <c r="F39" i="10"/>
  <c r="F38" i="10" s="1"/>
  <c r="H66" i="10"/>
  <c r="H105" i="10" s="1"/>
  <c r="F64" i="7"/>
  <c r="E64" i="10"/>
  <c r="E65" i="10" s="1"/>
  <c r="F77" i="6"/>
  <c r="F66" i="6" s="1"/>
  <c r="J65" i="6"/>
  <c r="G64" i="6"/>
  <c r="G105" i="6" s="1"/>
  <c r="G66" i="9"/>
  <c r="G65" i="9" s="1"/>
  <c r="E66" i="8"/>
  <c r="E65" i="8" s="1"/>
  <c r="J64" i="6"/>
  <c r="I105" i="10"/>
  <c r="E64" i="9"/>
  <c r="H66" i="7"/>
  <c r="H65" i="7" s="1"/>
  <c r="H66" i="8"/>
  <c r="H65" i="8" s="1"/>
  <c r="I66" i="7"/>
  <c r="I105" i="7" s="1"/>
  <c r="F68" i="9"/>
  <c r="F66" i="9" s="1"/>
  <c r="F68" i="7"/>
  <c r="F66" i="7" s="1"/>
  <c r="F105" i="7" s="1"/>
  <c r="J65" i="10"/>
  <c r="J105" i="10"/>
  <c r="E105" i="10"/>
  <c r="G64" i="10"/>
  <c r="H65" i="9"/>
  <c r="H105" i="9"/>
  <c r="F64" i="9"/>
  <c r="I105" i="8"/>
  <c r="I65" i="8"/>
  <c r="F64" i="8"/>
  <c r="G64" i="8"/>
  <c r="E105" i="7"/>
  <c r="G64" i="7"/>
  <c r="I66" i="6"/>
  <c r="I105" i="6" s="1"/>
  <c r="F64" i="6"/>
  <c r="H66" i="6"/>
  <c r="H65" i="6" s="1"/>
  <c r="J105" i="6"/>
  <c r="K25" i="6"/>
  <c r="K22" i="6" s="1"/>
  <c r="L25" i="6"/>
  <c r="L22" i="6" s="1"/>
  <c r="L64" i="6" s="1"/>
  <c r="M25" i="6"/>
  <c r="M22" i="6" s="1"/>
  <c r="M64"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I65" i="9" l="1"/>
  <c r="H105" i="8"/>
  <c r="J105" i="8"/>
  <c r="H105" i="7"/>
  <c r="J105" i="7"/>
  <c r="E105" i="6"/>
  <c r="K64" i="6"/>
  <c r="H65" i="10"/>
  <c r="G65" i="6"/>
  <c r="H105" i="6"/>
  <c r="F65" i="7"/>
  <c r="G105" i="9"/>
  <c r="E105" i="9"/>
  <c r="E65" i="9"/>
  <c r="I65" i="7"/>
  <c r="K66" i="6"/>
  <c r="E105" i="8"/>
  <c r="L66" i="6"/>
  <c r="M66" i="6"/>
  <c r="M65" i="6" s="1"/>
  <c r="F64" i="10"/>
  <c r="G65" i="10"/>
  <c r="G105" i="10"/>
  <c r="F65" i="9"/>
  <c r="F105" i="9"/>
  <c r="G65" i="8"/>
  <c r="G105" i="8"/>
  <c r="F65" i="8"/>
  <c r="F105" i="8"/>
  <c r="G65" i="7"/>
  <c r="G105" i="7"/>
  <c r="F65" i="6"/>
  <c r="F105" i="6"/>
  <c r="L65" i="6"/>
  <c r="K65" i="6"/>
  <c r="B65" i="6" l="1"/>
  <c r="B65" i="8"/>
  <c r="F65" i="10"/>
  <c r="F105" i="10"/>
  <c r="B65" i="9"/>
  <c r="B105" i="9"/>
  <c r="B105" i="8"/>
  <c r="B65" i="7"/>
  <c r="B105" i="7"/>
  <c r="B105" i="6"/>
  <c r="K25" i="7"/>
  <c r="K22"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64" i="7" l="1"/>
  <c r="L64" i="7"/>
  <c r="L65" i="7" s="1"/>
  <c r="L66" i="7"/>
  <c r="K66" i="7"/>
  <c r="K64" i="7"/>
  <c r="K65" i="7" s="1"/>
  <c r="B105" i="10"/>
  <c r="B65" i="10"/>
  <c r="M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K25" i="10"/>
  <c r="K22" i="10" s="1"/>
  <c r="L22" i="10"/>
  <c r="M86" i="9"/>
  <c r="L86" i="9"/>
  <c r="K86" i="9"/>
  <c r="K66" i="9" s="1"/>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c r="M56" i="9"/>
  <c r="L56" i="9"/>
  <c r="K56" i="9"/>
  <c r="M38" i="9"/>
  <c r="L38" i="9"/>
  <c r="K38" i="9"/>
  <c r="M25" i="9"/>
  <c r="L25" i="9"/>
  <c r="K25" i="9"/>
  <c r="K22"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c r="K64" i="9" l="1"/>
  <c r="L66" i="8"/>
  <c r="L66" i="9"/>
  <c r="L65" i="9" s="1"/>
  <c r="M66" i="8"/>
  <c r="M65" i="8" s="1"/>
  <c r="K64" i="8"/>
  <c r="K65" i="8" s="1"/>
  <c r="K64" i="10"/>
  <c r="K65" i="10" s="1"/>
  <c r="L64" i="10"/>
  <c r="L65" i="10" s="1"/>
  <c r="K65" i="9"/>
  <c r="M64" i="9"/>
  <c r="M66" i="9"/>
  <c r="L64" i="8"/>
  <c r="L65" i="8" s="1"/>
  <c r="M6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<sst xmlns="http://schemas.openxmlformats.org/spreadsheetml/2006/main" count="959" uniqueCount="175">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</sst>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1.2024/1722_B1_2024_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1.2024/1722_B1_2024_1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1.2024/1722_B1_2024_1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1.2024/1722_B1_2024_11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1.2024/1722_B1_2024_1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45626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2878200</v>
          </cell>
          <cell r="G74">
            <v>1491148</v>
          </cell>
          <cell r="H74">
            <v>0</v>
          </cell>
          <cell r="I74">
            <v>1343934</v>
          </cell>
          <cell r="J74">
            <v>-2054</v>
          </cell>
        </row>
        <row r="77">
          <cell r="E77">
            <v>2688200</v>
          </cell>
          <cell r="G77">
            <v>1326839</v>
          </cell>
          <cell r="I77">
            <v>1323403</v>
          </cell>
          <cell r="J77">
            <v>-570</v>
          </cell>
        </row>
        <row r="78">
          <cell r="E78">
            <v>145000</v>
          </cell>
          <cell r="G78">
            <v>125873</v>
          </cell>
          <cell r="I78">
            <v>9582</v>
          </cell>
          <cell r="J78">
            <v>3878</v>
          </cell>
        </row>
        <row r="79">
          <cell r="E79">
            <v>45000</v>
          </cell>
          <cell r="G79">
            <v>38436</v>
          </cell>
          <cell r="I79">
            <v>10949</v>
          </cell>
          <cell r="J79">
            <v>-5362</v>
          </cell>
        </row>
        <row r="90">
          <cell r="E90">
            <v>0</v>
          </cell>
          <cell r="G90">
            <v>0</v>
          </cell>
          <cell r="H90">
            <v>0</v>
          </cell>
          <cell r="I90">
            <v>0</v>
          </cell>
          <cell r="J90">
            <v>0</v>
          </cell>
        </row>
        <row r="94">
          <cell r="E94">
            <v>0</v>
          </cell>
          <cell r="G94">
            <v>0</v>
          </cell>
          <cell r="H94">
            <v>0</v>
          </cell>
          <cell r="I94">
            <v>0</v>
          </cell>
          <cell r="J94">
            <v>0</v>
          </cell>
        </row>
        <row r="106">
          <cell r="E106">
            <v>27000</v>
          </cell>
          <cell r="G106">
            <v>19664</v>
          </cell>
          <cell r="H106">
            <v>0</v>
          </cell>
          <cell r="I106">
            <v>3573</v>
          </cell>
          <cell r="J106">
            <v>2054</v>
          </cell>
        </row>
        <row r="110">
          <cell r="E110">
            <v>7000</v>
          </cell>
          <cell r="G110">
            <v>6063</v>
          </cell>
          <cell r="H110">
            <v>0</v>
          </cell>
          <cell r="I110">
            <v>973</v>
          </cell>
          <cell r="J110">
            <v>-480</v>
          </cell>
        </row>
        <row r="119">
          <cell r="E119">
            <v>-59504</v>
          </cell>
          <cell r="G119">
            <v>-55605</v>
          </cell>
          <cell r="H119">
            <v>0</v>
          </cell>
          <cell r="I119">
            <v>0</v>
          </cell>
          <cell r="J119">
            <v>0</v>
          </cell>
        </row>
        <row r="123">
          <cell r="E123">
            <v>154000</v>
          </cell>
          <cell r="G123">
            <v>64737</v>
          </cell>
          <cell r="H123">
            <v>0</v>
          </cell>
          <cell r="I123">
            <v>79657</v>
          </cell>
          <cell r="J123">
            <v>0</v>
          </cell>
        </row>
        <row r="137">
          <cell r="E137">
            <v>5500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11878661</v>
          </cell>
          <cell r="G187">
            <v>8088926</v>
          </cell>
          <cell r="H187">
            <v>0</v>
          </cell>
          <cell r="I187">
            <v>381287</v>
          </cell>
          <cell r="J187">
            <v>2218586</v>
          </cell>
        </row>
        <row r="190">
          <cell r="E190">
            <v>1064900</v>
          </cell>
          <cell r="G190">
            <v>839441</v>
          </cell>
          <cell r="H190">
            <v>0</v>
          </cell>
          <cell r="I190">
            <v>3500</v>
          </cell>
          <cell r="J190">
            <v>24621</v>
          </cell>
        </row>
        <row r="196">
          <cell r="E196">
            <v>2183353</v>
          </cell>
          <cell r="G196">
            <v>0</v>
          </cell>
          <cell r="H196">
            <v>0</v>
          </cell>
          <cell r="I196">
            <v>0</v>
          </cell>
          <cell r="J196">
            <v>1885355</v>
          </cell>
        </row>
        <row r="204">
          <cell r="E204">
            <v>0</v>
          </cell>
          <cell r="G204">
            <v>0</v>
          </cell>
          <cell r="H204">
            <v>0</v>
          </cell>
          <cell r="I204">
            <v>0</v>
          </cell>
          <cell r="J204">
            <v>0</v>
          </cell>
        </row>
        <row r="205">
          <cell r="E205">
            <v>1874900</v>
          </cell>
          <cell r="G205">
            <v>1327800</v>
          </cell>
          <cell r="H205">
            <v>0</v>
          </cell>
          <cell r="I205">
            <v>149437</v>
          </cell>
          <cell r="J205">
            <v>-1239</v>
          </cell>
        </row>
        <row r="223">
          <cell r="E223">
            <v>167600</v>
          </cell>
          <cell r="G223">
            <v>154187</v>
          </cell>
          <cell r="H223">
            <v>0</v>
          </cell>
          <cell r="I223">
            <v>1032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697053</v>
          </cell>
          <cell r="H259">
            <v>0</v>
          </cell>
          <cell r="I259">
            <v>60674</v>
          </cell>
          <cell r="J259">
            <v>0</v>
          </cell>
        </row>
        <row r="260">
          <cell r="E260">
            <v>0</v>
          </cell>
          <cell r="G260">
            <v>0</v>
          </cell>
          <cell r="H260">
            <v>0</v>
          </cell>
          <cell r="I260">
            <v>0</v>
          </cell>
          <cell r="J260">
            <v>0</v>
          </cell>
        </row>
        <row r="261">
          <cell r="E261">
            <v>41000</v>
          </cell>
          <cell r="G261">
            <v>15431</v>
          </cell>
          <cell r="H261">
            <v>0</v>
          </cell>
          <cell r="I261">
            <v>12980</v>
          </cell>
          <cell r="J261">
            <v>3766</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13703</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404000</v>
          </cell>
          <cell r="G279">
            <v>216547</v>
          </cell>
          <cell r="H279">
            <v>0</v>
          </cell>
          <cell r="I279">
            <v>1609</v>
          </cell>
          <cell r="J279">
            <v>0</v>
          </cell>
        </row>
        <row r="287">
          <cell r="E287">
            <v>14000</v>
          </cell>
          <cell r="G287">
            <v>5302</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13576196</v>
          </cell>
          <cell r="G386">
            <v>8544693</v>
          </cell>
          <cell r="H386">
            <v>0</v>
          </cell>
          <cell r="I386">
            <v>0</v>
          </cell>
          <cell r="J386">
            <v>0</v>
          </cell>
        </row>
        <row r="391">
          <cell r="E391">
            <v>0</v>
          </cell>
          <cell r="G391">
            <v>0</v>
          </cell>
          <cell r="H391">
            <v>0</v>
          </cell>
          <cell r="I391">
            <v>0</v>
          </cell>
          <cell r="J391">
            <v>0</v>
          </cell>
        </row>
        <row r="394">
          <cell r="E394">
            <v>-226246</v>
          </cell>
          <cell r="G394">
            <v>-87013</v>
          </cell>
          <cell r="H394">
            <v>0</v>
          </cell>
          <cell r="I394">
            <v>0</v>
          </cell>
          <cell r="J394">
            <v>0</v>
          </cell>
        </row>
        <row r="399">
          <cell r="E399">
            <v>19000</v>
          </cell>
          <cell r="G399">
            <v>2988</v>
          </cell>
          <cell r="H399">
            <v>-1668</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4212249</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-181929</v>
          </cell>
          <cell r="G527">
            <v>37942</v>
          </cell>
          <cell r="H527">
            <v>529531</v>
          </cell>
          <cell r="I527">
            <v>1030</v>
          </cell>
          <cell r="J527">
            <v>-90367</v>
          </cell>
        </row>
        <row r="534">
          <cell r="E534">
            <v>71405</v>
          </cell>
          <cell r="G534">
            <v>61405</v>
          </cell>
          <cell r="H534">
            <v>0</v>
          </cell>
          <cell r="I534">
            <v>0</v>
          </cell>
          <cell r="J534">
            <v>9520</v>
          </cell>
        </row>
        <row r="539">
          <cell r="E539">
            <v>0</v>
          </cell>
          <cell r="G539">
            <v>0</v>
          </cell>
          <cell r="H539">
            <v>0</v>
          </cell>
          <cell r="I539">
            <v>0</v>
          </cell>
          <cell r="J539">
            <v>0</v>
          </cell>
        </row>
        <row r="547">
          <cell r="E547">
            <v>5300</v>
          </cell>
          <cell r="G547">
            <v>-10214</v>
          </cell>
          <cell r="H547">
            <v>0</v>
          </cell>
          <cell r="I547">
            <v>10496</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-3095</v>
          </cell>
          <cell r="H576">
            <v>0</v>
          </cell>
          <cell r="I576">
            <v>0</v>
          </cell>
          <cell r="J576">
            <v>0</v>
          </cell>
        </row>
        <row r="577">
          <cell r="E577">
            <v>-3298866</v>
          </cell>
          <cell r="G577">
            <v>0</v>
          </cell>
          <cell r="H577">
            <v>-3795453</v>
          </cell>
          <cell r="I577">
            <v>0</v>
          </cell>
          <cell r="J577">
            <v>0</v>
          </cell>
        </row>
        <row r="578">
          <cell r="H578">
            <v>0</v>
          </cell>
          <cell r="I578">
            <v>0</v>
          </cell>
          <cell r="J578">
            <v>0</v>
          </cell>
        </row>
        <row r="579">
          <cell r="G579">
            <v>0</v>
          </cell>
          <cell r="I579">
            <v>0</v>
          </cell>
          <cell r="J579">
            <v>0</v>
          </cell>
        </row>
        <row r="580">
          <cell r="G580">
            <v>0</v>
          </cell>
          <cell r="H580">
            <v>0</v>
          </cell>
          <cell r="I580">
            <v>-59471</v>
          </cell>
          <cell r="J580">
            <v>0</v>
          </cell>
        </row>
        <row r="581">
          <cell r="G581">
            <v>0</v>
          </cell>
          <cell r="H581">
            <v>0</v>
          </cell>
          <cell r="J581">
            <v>0</v>
          </cell>
        </row>
        <row r="582">
          <cell r="G582">
            <v>-53303</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-2034446</v>
          </cell>
          <cell r="G592">
            <v>-4069686</v>
          </cell>
          <cell r="H592">
            <v>0</v>
          </cell>
          <cell r="I592">
            <v>0</v>
          </cell>
          <cell r="J592">
            <v>0</v>
          </cell>
        </row>
        <row r="593">
          <cell r="H593">
            <v>0</v>
          </cell>
          <cell r="I593">
            <v>0</v>
          </cell>
          <cell r="J593">
            <v>0</v>
          </cell>
        </row>
        <row r="594">
          <cell r="E594">
            <v>0</v>
          </cell>
          <cell r="G594">
            <v>827958</v>
          </cell>
          <cell r="H594">
            <v>-59823</v>
          </cell>
          <cell r="I594">
            <v>-768135</v>
          </cell>
          <cell r="J594">
            <v>0</v>
          </cell>
        </row>
        <row r="597">
          <cell r="E597">
            <v>0</v>
          </cell>
          <cell r="G597">
            <v>61767</v>
          </cell>
          <cell r="H597">
            <v>-59823</v>
          </cell>
          <cell r="I597">
            <v>-1944</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45626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21730</v>
          </cell>
          <cell r="H547">
            <v>0</v>
          </cell>
          <cell r="I547">
            <v>-366</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-66169</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I580">
            <v>-456</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-822</v>
          </cell>
          <cell r="H594">
            <v>0</v>
          </cell>
          <cell r="I594">
            <v>822</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45626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-2358</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1196128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48329</v>
          </cell>
        </row>
        <row r="190">
          <cell r="E190">
            <v>0</v>
          </cell>
          <cell r="G190">
            <v>0</v>
          </cell>
          <cell r="H190">
            <v>0</v>
          </cell>
          <cell r="I190">
            <v>0</v>
          </cell>
          <cell r="J190">
            <v>624054</v>
          </cell>
        </row>
        <row r="196">
          <cell r="E196">
            <v>0</v>
          </cell>
          <cell r="G196">
            <v>0</v>
          </cell>
          <cell r="H196">
            <v>0</v>
          </cell>
          <cell r="I196">
            <v>0</v>
          </cell>
          <cell r="J196">
            <v>18461</v>
          </cell>
        </row>
        <row r="204">
          <cell r="E204">
            <v>0</v>
          </cell>
          <cell r="G204">
            <v>0</v>
          </cell>
          <cell r="H204">
            <v>0</v>
          </cell>
          <cell r="I204">
            <v>0</v>
          </cell>
          <cell r="J204">
            <v>0</v>
          </cell>
        </row>
        <row r="205">
          <cell r="E205">
            <v>0</v>
          </cell>
          <cell r="G205">
            <v>0</v>
          </cell>
          <cell r="H205">
            <v>0</v>
          </cell>
          <cell r="I205">
            <v>0</v>
          </cell>
          <cell r="J205">
            <v>360103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218203</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-34541</v>
          </cell>
        </row>
        <row r="278">
          <cell r="E278">
            <v>0</v>
          </cell>
          <cell r="G278">
            <v>0</v>
          </cell>
          <cell r="H278">
            <v>0</v>
          </cell>
          <cell r="I278">
            <v>0</v>
          </cell>
          <cell r="J278">
            <v>0</v>
          </cell>
        </row>
        <row r="279">
          <cell r="E279">
            <v>0</v>
          </cell>
          <cell r="G279">
            <v>0</v>
          </cell>
          <cell r="H279">
            <v>0</v>
          </cell>
          <cell r="I279">
            <v>0</v>
          </cell>
          <cell r="J279">
            <v>35960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17187</v>
          </cell>
        </row>
        <row r="402">
          <cell r="E402">
            <v>0</v>
          </cell>
          <cell r="G402">
            <v>0</v>
          </cell>
          <cell r="H402">
            <v>0</v>
          </cell>
          <cell r="I402">
            <v>0</v>
          </cell>
          <cell r="J402">
            <v>538376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-476168</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45626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45626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64577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71717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5875</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45631</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73"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45626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3012196</v>
      </c>
      <c r="F22" s="87">
        <f t="shared" si="0"/>
        <v>2958664</v>
      </c>
      <c r="G22" s="88">
        <f t="shared" si="0"/>
        <v>1531007</v>
      </c>
      <c r="H22" s="89">
        <f t="shared" si="0"/>
        <v>0</v>
      </c>
      <c r="I22" s="89">
        <f t="shared" si="0"/>
        <v>1428137</v>
      </c>
      <c r="J22" s="90">
        <f t="shared" si="0"/>
        <v>-480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3006696</v>
      </c>
      <c r="F25" s="102">
        <f>+F26+F30+F31+F32+F33</f>
        <v>2953664</v>
      </c>
      <c r="G25" s="103">
        <f t="shared" ref="G25" si="2">+G26+G30+G31+G32+G33</f>
        <v>1526007</v>
      </c>
      <c r="H25" s="104">
        <f>+H26+H30+H31+H32+H33</f>
        <v>0</v>
      </c>
      <c r="I25" s="104">
        <f>+I26+I30+I31+I32+I33</f>
        <v>1428137</v>
      </c>
      <c r="J25" s="105">
        <f>+J26+J30+J31+J32+J33</f>
        <v>-480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2878200</v>
      </c>
      <c r="F26" s="107">
        <f t="shared" si="1"/>
        <v>2833028</v>
      </c>
      <c r="G26" s="108">
        <f>[2]OTCHET!G74</f>
        <v>1491148</v>
      </c>
      <c r="H26" s="109">
        <f>[2]OTCHET!H74</f>
        <v>0</v>
      </c>
      <c r="I26" s="109">
        <f>[2]OTCHET!I74</f>
        <v>1343934</v>
      </c>
      <c r="J26" s="110">
        <f>[2]OTCHET!J74</f>
        <v>-2054</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2688200</v>
      </c>
      <c r="F28" s="119">
        <f t="shared" si="1"/>
        <v>2649672</v>
      </c>
      <c r="G28" s="120">
        <f>[2]OTCHET!G77</f>
        <v>1326839</v>
      </c>
      <c r="H28" s="121">
        <f>[2]OTCHET!H77</f>
        <v>0</v>
      </c>
      <c r="I28" s="121">
        <f>[2]OTCHET!I77</f>
        <v>1323403</v>
      </c>
      <c r="J28" s="122">
        <f>[2]OTCHET!J77</f>
        <v>-570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190000</v>
      </c>
      <c r="F29" s="125">
        <f t="shared" si="1"/>
        <v>183356</v>
      </c>
      <c r="G29" s="126">
        <f>+[2]OTCHET!G78+[2]OTCHET!G79</f>
        <v>164309</v>
      </c>
      <c r="H29" s="127">
        <f>+[2]OTCHET!H78+[2]OTCHET!H79</f>
        <v>0</v>
      </c>
      <c r="I29" s="127">
        <f>+[2]OTCHET!I78+[2]OTCHET!I79</f>
        <v>20531</v>
      </c>
      <c r="J29" s="128">
        <f>+[2]OTCHET!J78+[2]OTCHET!J79</f>
        <v>-1484</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27000</v>
      </c>
      <c r="F31" s="135">
        <f t="shared" si="1"/>
        <v>25291</v>
      </c>
      <c r="G31" s="136">
        <f>[2]OTCHET!G106</f>
        <v>19664</v>
      </c>
      <c r="H31" s="137">
        <f>[2]OTCHET!H106</f>
        <v>0</v>
      </c>
      <c r="I31" s="137">
        <f>[2]OTCHET!I106</f>
        <v>3573</v>
      </c>
      <c r="J31" s="138">
        <f>[2]OTCHET!J106</f>
        <v>2054</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-52504</v>
      </c>
      <c r="F32" s="135">
        <f t="shared" si="1"/>
        <v>-49049</v>
      </c>
      <c r="G32" s="136">
        <f>[2]OTCHET!G110+[2]OTCHET!G119+[2]OTCHET!G135+[2]OTCHET!G136</f>
        <v>-49542</v>
      </c>
      <c r="H32" s="137">
        <f>[2]OTCHET!H110+[2]OTCHET!H119+[2]OTCHET!H135+[2]OTCHET!H136</f>
        <v>0</v>
      </c>
      <c r="I32" s="137">
        <f>[2]OTCHET!I110+[2]OTCHET!I119+[2]OTCHET!I135+[2]OTCHET!I136</f>
        <v>973</v>
      </c>
      <c r="J32" s="138">
        <f>[2]OTCHET!J110+[2]OTCHET!J119+[2]OTCHET!J135+[2]OTCHET!J136</f>
        <v>-480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154000</v>
      </c>
      <c r="F33" s="97">
        <f t="shared" si="1"/>
        <v>144394</v>
      </c>
      <c r="G33" s="98">
        <f>[2]OTCHET!G123</f>
        <v>64737</v>
      </c>
      <c r="H33" s="99">
        <f>[2]OTCHET!H123</f>
        <v>0</v>
      </c>
      <c r="I33" s="99">
        <f>[2]OTCHET!I123</f>
        <v>79657</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5500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18973856</v>
      </c>
      <c r="F38" s="165">
        <f t="shared" si="4"/>
        <v>16228881</v>
      </c>
      <c r="G38" s="166">
        <f t="shared" si="4"/>
        <v>11486515</v>
      </c>
      <c r="H38" s="167">
        <f t="shared" si="4"/>
        <v>0</v>
      </c>
      <c r="I38" s="167">
        <f t="shared" si="4"/>
        <v>612057</v>
      </c>
      <c r="J38" s="168">
        <f t="shared" si="4"/>
        <v>4130309</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15126914</v>
      </c>
      <c r="F39" s="171">
        <f t="shared" si="5"/>
        <v>13441716</v>
      </c>
      <c r="G39" s="172">
        <f t="shared" si="5"/>
        <v>8928367</v>
      </c>
      <c r="H39" s="173">
        <f t="shared" si="5"/>
        <v>0</v>
      </c>
      <c r="I39" s="173">
        <f t="shared" si="5"/>
        <v>384787</v>
      </c>
      <c r="J39" s="174">
        <f t="shared" si="5"/>
        <v>4128562</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11878661</v>
      </c>
      <c r="F40" s="48">
        <f t="shared" si="1"/>
        <v>10688799</v>
      </c>
      <c r="G40" s="45">
        <f>[2]OTCHET!G187</f>
        <v>8088926</v>
      </c>
      <c r="H40" s="39">
        <f>[2]OTCHET!H187</f>
        <v>0</v>
      </c>
      <c r="I40" s="39">
        <f>[2]OTCHET!I187</f>
        <v>381287</v>
      </c>
      <c r="J40" s="40">
        <f>[2]OTCHET!J187</f>
        <v>2218586</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1064900</v>
      </c>
      <c r="F41" s="49">
        <f t="shared" si="1"/>
        <v>867562</v>
      </c>
      <c r="G41" s="46">
        <f>[2]OTCHET!G190</f>
        <v>839441</v>
      </c>
      <c r="H41" s="41">
        <f>[2]OTCHET!H190</f>
        <v>0</v>
      </c>
      <c r="I41" s="41">
        <f>[2]OTCHET!I190</f>
        <v>3500</v>
      </c>
      <c r="J41" s="42">
        <f>[2]OTCHET!J190</f>
        <v>24621</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2183353</v>
      </c>
      <c r="F42" s="50">
        <f t="shared" si="1"/>
        <v>1885355</v>
      </c>
      <c r="G42" s="47">
        <f>+[2]OTCHET!G196+[2]OTCHET!G204</f>
        <v>0</v>
      </c>
      <c r="H42" s="43">
        <f>+[2]OTCHET!H196+[2]OTCHET!H204</f>
        <v>0</v>
      </c>
      <c r="I42" s="43">
        <f>+[2]OTCHET!I196+[2]OTCHET!I204</f>
        <v>0</v>
      </c>
      <c r="J42" s="44">
        <f>+[2]OTCHET!J196+[2]OTCHET!J204</f>
        <v>1885355</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2060200</v>
      </c>
      <c r="F43" s="186">
        <f t="shared" si="1"/>
        <v>1646458</v>
      </c>
      <c r="G43" s="187">
        <f>+[2]OTCHET!G205+[2]OTCHET!G223+[2]OTCHET!G274</f>
        <v>1495690</v>
      </c>
      <c r="H43" s="188">
        <f>+[2]OTCHET!H205+[2]OTCHET!H223+[2]OTCHET!H274</f>
        <v>0</v>
      </c>
      <c r="I43" s="188">
        <f>+[2]OTCHET!I205+[2]OTCHET!I223+[2]OTCHET!I274</f>
        <v>152007</v>
      </c>
      <c r="J43" s="189">
        <f>+[2]OTCHET!J205+[2]OTCHET!J223+[2]OTCHET!J274</f>
        <v>-1239</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1040617</v>
      </c>
      <c r="F46" s="186">
        <f t="shared" si="1"/>
        <v>789904</v>
      </c>
      <c r="G46" s="187">
        <f>+[2]OTCHET!G258+[2]OTCHET!G259+[2]OTCHET!G260+[2]OTCHET!G261</f>
        <v>712484</v>
      </c>
      <c r="H46" s="188">
        <f>+[2]OTCHET!H258+[2]OTCHET!H259+[2]OTCHET!H260+[2]OTCHET!H261</f>
        <v>0</v>
      </c>
      <c r="I46" s="188">
        <f>+[2]OTCHET!I258+[2]OTCHET!I259+[2]OTCHET!I260+[2]OTCHET!I261</f>
        <v>73654</v>
      </c>
      <c r="J46" s="189">
        <f>+[2]OTCHET!J258+[2]OTCHET!J259+[2]OTCHET!J260+[2]OTCHET!J261</f>
        <v>3766</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757727</v>
      </c>
      <c r="G47" s="193">
        <f>+[2]OTCHET!G259</f>
        <v>697053</v>
      </c>
      <c r="H47" s="194">
        <f>+[2]OTCHET!H259</f>
        <v>0</v>
      </c>
      <c r="I47" s="19">
        <f>+[2]OTCHET!I259</f>
        <v>60674</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618000</v>
      </c>
      <c r="F49" s="135">
        <f t="shared" si="1"/>
        <v>222678</v>
      </c>
      <c r="G49" s="136">
        <f>[2]OTCHET!G278+[2]OTCHET!G279+[2]OTCHET!G287+[2]OTCHET!G290</f>
        <v>221849</v>
      </c>
      <c r="H49" s="137">
        <f>[2]OTCHET!H278+[2]OTCHET!H279+[2]OTCHET!H287+[2]OTCHET!H290</f>
        <v>0</v>
      </c>
      <c r="I49" s="137">
        <f>[2]OTCHET!I278+[2]OTCHET!I279+[2]OTCHET!I287+[2]OTCHET!I290</f>
        <v>1609</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13368950</v>
      </c>
      <c r="F56" s="219">
        <f t="shared" si="6"/>
        <v>12670636</v>
      </c>
      <c r="G56" s="220">
        <f t="shared" si="6"/>
        <v>8460668</v>
      </c>
      <c r="H56" s="221">
        <f t="shared" si="6"/>
        <v>-1668</v>
      </c>
      <c r="I56" s="21">
        <f t="shared" si="6"/>
        <v>0</v>
      </c>
      <c r="J56" s="222">
        <f t="shared" si="6"/>
        <v>4211636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13368950</v>
      </c>
      <c r="F58" s="227">
        <f t="shared" si="1"/>
        <v>8458387</v>
      </c>
      <c r="G58" s="228">
        <f>+[2]OTCHET!G386+[2]OTCHET!G394+[2]OTCHET!G399+[2]OTCHET!G402+[2]OTCHET!G405+[2]OTCHET!G408+[2]OTCHET!G409+[2]OTCHET!G412+[2]OTCHET!G425+[2]OTCHET!G426+[2]OTCHET!G427+[2]OTCHET!G428+[2]OTCHET!G429</f>
        <v>8460668</v>
      </c>
      <c r="H58" s="229">
        <f>+[2]OTCHET!H386+[2]OTCHET!H394+[2]OTCHET!H399+[2]OTCHET!H402+[2]OTCHET!H405+[2]OTCHET!H408+[2]OTCHET!H409+[2]OTCHET!H412+[2]OTCHET!H425+[2]OTCHET!H426+[2]OTCHET!H427+[2]OTCHET!H428+[2]OTCHET!H429</f>
        <v>-1668</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-613</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4212249</v>
      </c>
      <c r="G62" s="159">
        <f>[2]OTCHET!G415</f>
        <v>0</v>
      </c>
      <c r="H62" s="160">
        <f>[2]OTCHET!H415</f>
        <v>0</v>
      </c>
      <c r="I62" s="160">
        <f>[2]OTCHET!I415</f>
        <v>0</v>
      </c>
      <c r="J62" s="161">
        <f>[2]OTCHET!J415</f>
        <v>4212249</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-2592710</v>
      </c>
      <c r="F64" s="252">
        <f t="shared" si="7"/>
        <v>-599581</v>
      </c>
      <c r="G64" s="253">
        <f t="shared" si="7"/>
        <v>-1494840</v>
      </c>
      <c r="H64" s="254">
        <f t="shared" si="7"/>
        <v>-1668</v>
      </c>
      <c r="I64" s="254">
        <f t="shared" si="7"/>
        <v>816080</v>
      </c>
      <c r="J64" s="255">
        <f t="shared" si="7"/>
        <v>80847</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2592710</v>
      </c>
      <c r="F66" s="261">
        <f>SUM(+F68+F76+F77+F84+F85+F86+F89+F90+F91+F92+F93+F94+F95)</f>
        <v>599581</v>
      </c>
      <c r="G66" s="262">
        <f t="shared" ref="G66" si="9">SUM(+G68+G76+G77+G84+G85+G86+G89+G90+G91+G92+G93+G94+G95)</f>
        <v>1494840</v>
      </c>
      <c r="H66" s="263">
        <f>SUM(+H68+H76+H77+H84+H85+H86+H89+H90+H91+H92+H93+H94+H95)</f>
        <v>1668</v>
      </c>
      <c r="I66" s="263">
        <f>SUM(+I68+I76+I77+I84+I85+I86+I89+I90+I91+I92+I93+I94+I95)</f>
        <v>-816080</v>
      </c>
      <c r="J66" s="264">
        <f>SUM(+J68+J76+J77+J84+J85+J86+J89+J90+J91+J92+J93+J94+J95)</f>
        <v>-80847</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-176629</v>
      </c>
      <c r="F86" s="231">
        <f>+F87+F88</f>
        <v>478418</v>
      </c>
      <c r="G86" s="232">
        <f t="shared" ref="G86" si="15">+G87+G88</f>
        <v>27728</v>
      </c>
      <c r="H86" s="233">
        <f>+H87+H88</f>
        <v>529531</v>
      </c>
      <c r="I86" s="233">
        <f>+I87+I88</f>
        <v>11526</v>
      </c>
      <c r="J86" s="234">
        <f>+J87+J88</f>
        <v>-90367</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-176629</v>
      </c>
      <c r="F88" s="283">
        <f t="shared" si="1"/>
        <v>478418</v>
      </c>
      <c r="G88" s="284">
        <f>+[2]OTCHET!G524+[2]OTCHET!G527+[2]OTCHET!G547</f>
        <v>27728</v>
      </c>
      <c r="H88" s="285">
        <f>+[2]OTCHET!H524+[2]OTCHET!H527+[2]OTCHET!H547</f>
        <v>529531</v>
      </c>
      <c r="I88" s="285">
        <f>+[2]OTCHET!I524+[2]OTCHET!I527+[2]OTCHET!I547</f>
        <v>11526</v>
      </c>
      <c r="J88" s="286">
        <f>+[2]OTCHET!J524+[2]OTCHET!J527+[2]OTCHET!J547</f>
        <v>-90367</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71405</v>
      </c>
      <c r="F89" s="223">
        <f t="shared" ref="F89:F96" si="17">+G89+H89+I89+J89</f>
        <v>70925</v>
      </c>
      <c r="G89" s="224">
        <f>[2]OTCHET!G534</f>
        <v>61405</v>
      </c>
      <c r="H89" s="225">
        <f>[2]OTCHET!H534</f>
        <v>0</v>
      </c>
      <c r="I89" s="225">
        <f>[2]OTCHET!I534</f>
        <v>0</v>
      </c>
      <c r="J89" s="226">
        <f>[2]OTCHET!J534</f>
        <v>9520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-3298866</v>
      </c>
      <c r="F91" s="135">
        <f t="shared" si="17"/>
        <v>-3911322</v>
      </c>
      <c r="G91" s="136">
        <f>+[2]OTCHET!G576+[2]OTCHET!G577+[2]OTCHET!G578+[2]OTCHET!G579+[2]OTCHET!G580+[2]OTCHET!G581+[2]OTCHET!G582</f>
        <v>-56398</v>
      </c>
      <c r="H91" s="137">
        <f>+[2]OTCHET!H576+[2]OTCHET!H577+[2]OTCHET!H578+[2]OTCHET!H579+[2]OTCHET!H580+[2]OTCHET!H581+[2]OTCHET!H582</f>
        <v>-3795453</v>
      </c>
      <c r="I91" s="137">
        <f>+[2]OTCHET!I576+[2]OTCHET!I577+[2]OTCHET!I578+[2]OTCHET!I579+[2]OTCHET!I580+[2]OTCHET!I581+[2]OTCHET!I582</f>
        <v>-59471</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-2034446</v>
      </c>
      <c r="F94" s="135">
        <f t="shared" si="17"/>
        <v>-4069686</v>
      </c>
      <c r="G94" s="136">
        <f>+[2]OTCHET!G592+[2]OTCHET!G593</f>
        <v>-4069686</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827958</v>
      </c>
      <c r="H95" s="99">
        <f>[2]OTCHET!H594</f>
        <v>-59823</v>
      </c>
      <c r="I95" s="99">
        <f>[2]OTCHET!I594</f>
        <v>-768135</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61767</v>
      </c>
      <c r="H96" s="295">
        <f>+[2]OTCHET!H597</f>
        <v>-59823</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45631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Иванка Налджиян</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51" zoomScale="60" zoomScaleNormal="60" workbookViewId="0">
      <selection activeCell="F31" sqref="F3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45626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21364</v>
      </c>
      <c r="G86" s="232">
        <f t="shared" ref="G86" si="15">+G87+G88</f>
        <v>21730</v>
      </c>
      <c r="H86" s="233">
        <f>+H87+H88</f>
        <v>0</v>
      </c>
      <c r="I86" s="233">
        <f>+I87+I88</f>
        <v>-366</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21364</v>
      </c>
      <c r="G88" s="284">
        <f>+[3]OTCHET!G524+[3]OTCHET!G527+[3]OTCHET!G547</f>
        <v>21730</v>
      </c>
      <c r="H88" s="285">
        <f>+[3]OTCHET!H524+[3]OTCHET!H527+[3]OTCHET!H547</f>
        <v>0</v>
      </c>
      <c r="I88" s="285">
        <f>+[3]OTCHET!I524+[3]OTCHET!I527+[3]OTCHET!I547</f>
        <v>-366</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-66625</v>
      </c>
      <c r="G91" s="136">
        <f>+[3]OTCHET!G576+[3]OTCHET!G577+[3]OTCHET!G578+[3]OTCHET!G579+[3]OTCHET!G580+[3]OTCHET!G581+[3]OTCHET!G582</f>
        <v>-66169</v>
      </c>
      <c r="H91" s="137">
        <f>+[3]OTCHET!H576+[3]OTCHET!H577+[3]OTCHET!H578+[3]OTCHET!H579+[3]OTCHET!H580+[3]OTCHET!H581+[3]OTCHET!H582</f>
        <v>0</v>
      </c>
      <c r="I91" s="137">
        <f>+[3]OTCHET!I576+[3]OTCHET!I577+[3]OTCHET!I578+[3]OTCHET!I579+[3]OTCHET!I580+[3]OTCHET!I581+[3]OTCHET!I582</f>
        <v>-456</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-822</v>
      </c>
      <c r="H95" s="99">
        <f>[3]OTCHET!H594</f>
        <v>0</v>
      </c>
      <c r="I95" s="99">
        <f>[3]OTCHET!I594</f>
        <v>822</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45631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56" zoomScale="60" zoomScaleNormal="60" workbookViewId="0">
      <selection activeCell="B11" sqref="B11"/>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45626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1193770</v>
      </c>
      <c r="G22" s="88">
        <f t="shared" si="0"/>
        <v>0</v>
      </c>
      <c r="H22" s="89">
        <f t="shared" si="0"/>
        <v>0</v>
      </c>
      <c r="I22" s="89">
        <f t="shared" si="0"/>
        <v>0</v>
      </c>
      <c r="J22" s="90">
        <f t="shared" si="0"/>
        <v>1193770</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-2358</v>
      </c>
      <c r="G25" s="103">
        <f t="shared" ref="G25" si="2">+G26+G30+G31+G32+G33</f>
        <v>0</v>
      </c>
      <c r="H25" s="104">
        <f>+H26+H30+H31+H32+H33</f>
        <v>0</v>
      </c>
      <c r="I25" s="104">
        <f>+I26+I30+I31+I32+I33</f>
        <v>0</v>
      </c>
      <c r="J25" s="105">
        <f>+J26+J30+J31+J32+J33</f>
        <v>-2358</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-2358</v>
      </c>
      <c r="G32" s="136">
        <f>[4]OTCHET!G110+[4]OTCHET!G119+[4]OTCHET!G135+[4]OTCHET!G136</f>
        <v>0</v>
      </c>
      <c r="H32" s="137">
        <f>[4]OTCHET!H110+[4]OTCHET!H119+[4]OTCHET!H135+[4]OTCHET!H136</f>
        <v>0</v>
      </c>
      <c r="I32" s="137">
        <f>[4]OTCHET!I110+[4]OTCHET!I119+[4]OTCHET!I135+[4]OTCHET!I136</f>
        <v>0</v>
      </c>
      <c r="J32" s="138">
        <f>[4]OTCHET!J110+[4]OTCHET!J119+[4]OTCHET!J135+[4]OTCHET!J136</f>
        <v>-2358</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1196128</v>
      </c>
      <c r="G37" s="159">
        <f>[4]OTCHET!G140+[4]OTCHET!G149+[4]OTCHET!G158</f>
        <v>0</v>
      </c>
      <c r="H37" s="160">
        <f>[4]OTCHET!H140+[4]OTCHET!H149+[4]OTCHET!H158</f>
        <v>0</v>
      </c>
      <c r="I37" s="160">
        <f>[4]OTCHET!I140+[4]OTCHET!I149+[4]OTCHET!I158</f>
        <v>0</v>
      </c>
      <c r="J37" s="161">
        <f>[4]OTCHET!J140+[4]OTCHET!J149+[4]OTCHET!J158</f>
        <v>1196128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1270569</v>
      </c>
      <c r="G38" s="166">
        <f t="shared" si="4"/>
        <v>0</v>
      </c>
      <c r="H38" s="167">
        <f t="shared" si="4"/>
        <v>0</v>
      </c>
      <c r="I38" s="167">
        <f t="shared" si="4"/>
        <v>0</v>
      </c>
      <c r="J38" s="168">
        <f t="shared" si="4"/>
        <v>1270569</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690844</v>
      </c>
      <c r="G39" s="172">
        <f t="shared" si="5"/>
        <v>0</v>
      </c>
      <c r="H39" s="173">
        <f t="shared" si="5"/>
        <v>0</v>
      </c>
      <c r="I39" s="173">
        <f t="shared" si="5"/>
        <v>0</v>
      </c>
      <c r="J39" s="174">
        <f t="shared" si="5"/>
        <v>690844</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48329</v>
      </c>
      <c r="G40" s="45">
        <f>[4]OTCHET!G187</f>
        <v>0</v>
      </c>
      <c r="H40" s="39">
        <f>[4]OTCHET!H187</f>
        <v>0</v>
      </c>
      <c r="I40" s="39">
        <f>[4]OTCHET!I187</f>
        <v>0</v>
      </c>
      <c r="J40" s="40">
        <f>[4]OTCHET!J187</f>
        <v>48329</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624054</v>
      </c>
      <c r="G41" s="46">
        <f>[4]OTCHET!G190</f>
        <v>0</v>
      </c>
      <c r="H41" s="41">
        <f>[4]OTCHET!H190</f>
        <v>0</v>
      </c>
      <c r="I41" s="41">
        <f>[4]OTCHET!I190</f>
        <v>0</v>
      </c>
      <c r="J41" s="42">
        <f>[4]OTCHET!J190</f>
        <v>624054</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18461</v>
      </c>
      <c r="G42" s="47">
        <f>+[4]OTCHET!G196+[4]OTCHET!G204</f>
        <v>0</v>
      </c>
      <c r="H42" s="43">
        <f>+[4]OTCHET!H196+[4]OTCHET!H204</f>
        <v>0</v>
      </c>
      <c r="I42" s="43">
        <f>+[4]OTCHET!I196+[4]OTCHET!I204</f>
        <v>0</v>
      </c>
      <c r="J42" s="44">
        <f>+[4]OTCHET!J196+[4]OTCHET!J204</f>
        <v>18461</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360103</v>
      </c>
      <c r="G43" s="187">
        <f>+[4]OTCHET!G205+[4]OTCHET!G223+[4]OTCHET!G274</f>
        <v>0</v>
      </c>
      <c r="H43" s="188">
        <f>+[4]OTCHET!H205+[4]OTCHET!H223+[4]OTCHET!H274</f>
        <v>0</v>
      </c>
      <c r="I43" s="188">
        <f>+[4]OTCHET!I205+[4]OTCHET!I223+[4]OTCHET!I274</f>
        <v>0</v>
      </c>
      <c r="J43" s="189">
        <f>+[4]OTCHET!J205+[4]OTCHET!J223+[4]OTCHET!J274</f>
        <v>360103</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218203</v>
      </c>
      <c r="G46" s="187">
        <f>+[4]OTCHET!G258+[4]OTCHET!G259+[4]OTCHET!G260+[4]OTCHET!G261</f>
        <v>0</v>
      </c>
      <c r="H46" s="188">
        <f>+[4]OTCHET!H258+[4]OTCHET!H259+[4]OTCHET!H260+[4]OTCHET!H261</f>
        <v>0</v>
      </c>
      <c r="I46" s="188">
        <f>+[4]OTCHET!I258+[4]OTCHET!I259+[4]OTCHET!I260+[4]OTCHET!I261</f>
        <v>0</v>
      </c>
      <c r="J46" s="189">
        <f>+[4]OTCHET!J258+[4]OTCHET!J259+[4]OTCHET!J260+[4]OTCHET!J261</f>
        <v>218203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35960</v>
      </c>
      <c r="G49" s="136">
        <f>[4]OTCHET!G278+[4]OTCHET!G279+[4]OTCHET!G287+[4]OTCHET!G290</f>
        <v>0</v>
      </c>
      <c r="H49" s="137">
        <f>[4]OTCHET!H278+[4]OTCHET!H279+[4]OTCHET!H287+[4]OTCHET!H290</f>
        <v>0</v>
      </c>
      <c r="I49" s="137">
        <f>[4]OTCHET!I278+[4]OTCHET!I279+[4]OTCHET!I287+[4]OTCHET!I290</f>
        <v>0</v>
      </c>
      <c r="J49" s="138">
        <f>[4]OTCHET!J278+[4]OTCHET!J279+[4]OTCHET!J287+[4]OTCHET!J290</f>
        <v>35960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-34541</v>
      </c>
      <c r="G51" s="98">
        <f>+[4]OTCHET!G275</f>
        <v>0</v>
      </c>
      <c r="H51" s="99">
        <f>+[4]OTCHET!H275</f>
        <v>0</v>
      </c>
      <c r="I51" s="99">
        <f>+[4]OTCHET!I275</f>
        <v>0</v>
      </c>
      <c r="J51" s="100">
        <f>+[4]OTCHET!J275</f>
        <v>-34541</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555563</v>
      </c>
      <c r="G56" s="220">
        <f t="shared" si="6"/>
        <v>0</v>
      </c>
      <c r="H56" s="221">
        <f t="shared" si="6"/>
        <v>0</v>
      </c>
      <c r="I56" s="21">
        <f t="shared" si="6"/>
        <v>0</v>
      </c>
      <c r="J56" s="222">
        <f t="shared" si="6"/>
        <v>555563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555563</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555563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478764</v>
      </c>
      <c r="G64" s="253">
        <f t="shared" si="7"/>
        <v>0</v>
      </c>
      <c r="H64" s="254">
        <f t="shared" si="7"/>
        <v>0</v>
      </c>
      <c r="I64" s="254">
        <f t="shared" si="7"/>
        <v>0</v>
      </c>
      <c r="J64" s="255">
        <f t="shared" si="7"/>
        <v>478764</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t="str">
        <f>+IF(+SUM(E$65:J$65)=0,0,"Контрола: дефицит/излишък = финансиране с обратен знак (V. + VІ. = 0)")</f>
        <v>Контрола: дефицит/излишък = финансиране с обратен знак (V. + VІ. = 0)</v>
      </c>
      <c r="C65" s="256"/>
      <c r="D65" s="256"/>
      <c r="E65" s="257">
        <f t="shared" ref="E65:J65" si="8">+E$64+E$66</f>
        <v>0</v>
      </c>
      <c r="F65" s="257">
        <f t="shared" si="8"/>
        <v>1</v>
      </c>
      <c r="G65" s="258">
        <f t="shared" si="8"/>
        <v>0</v>
      </c>
      <c r="H65" s="258">
        <f t="shared" si="8"/>
        <v>0</v>
      </c>
      <c r="I65" s="258">
        <f t="shared" si="8"/>
        <v>0</v>
      </c>
      <c r="J65" s="259">
        <f t="shared" si="8"/>
        <v>1</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-478763</v>
      </c>
      <c r="G66" s="262">
        <f t="shared" ref="G66" si="9">SUM(+G68+G76+G77+G84+G85+G86+G89+G90+G91+G92+G93+G94+G95)</f>
        <v>0</v>
      </c>
      <c r="H66" s="263">
        <f>SUM(+H68+H76+H77+H84+H85+H86+H89+H90+H91+H92+H93+H94+H95)</f>
        <v>0</v>
      </c>
      <c r="I66" s="263">
        <f>SUM(+I68+I76+I77+I84+I85+I86+I89+I90+I91+I92+I93+I94+I95)</f>
        <v>0</v>
      </c>
      <c r="J66" s="264">
        <f>SUM(+J68+J76+J77+J84+J85+J86+J89+J90+J91+J92+J93+J94+J95)</f>
        <v>-478763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-476168</v>
      </c>
      <c r="G86" s="232">
        <f t="shared" ref="G86" si="15">+G87+G88</f>
        <v>0</v>
      </c>
      <c r="H86" s="233">
        <f>+H87+H88</f>
        <v>0</v>
      </c>
      <c r="I86" s="233">
        <f>+I87+I88</f>
        <v>0</v>
      </c>
      <c r="J86" s="234">
        <f>+J87+J88</f>
        <v>-476168</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-476168</v>
      </c>
      <c r="G88" s="284">
        <f>+[4]OTCHET!G524+[4]OTCHET!G527+[4]OTCHET!G547</f>
        <v>0</v>
      </c>
      <c r="H88" s="285">
        <f>+[4]OTCHET!H524+[4]OTCHET!H527+[4]OTCHET!H547</f>
        <v>0</v>
      </c>
      <c r="I88" s="285">
        <f>+[4]OTCHET!I524+[4]OTCHET!I527+[4]OTCHET!I547</f>
        <v>0</v>
      </c>
      <c r="J88" s="286">
        <f>+[4]OTCHET!J524+[4]OTCHET!J527+[4]OTCHET!J547</f>
        <v>-476168</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t="str">
        <f>+IF(+SUM(E$65:J$65)=0,0,"Контрола: дефицит/излишък = финансиране с обратен знак (V. + VІ. = 0)")</f>
        <v>Контрола: дефицит/излишък = финансиране с обратен знак (V. + VІ. = 0)</v>
      </c>
      <c r="C105" s="297"/>
      <c r="D105" s="297"/>
      <c r="E105" s="298">
        <f t="shared" ref="E105:J105" si="18">+E$64+E$66</f>
        <v>0</v>
      </c>
      <c r="F105" s="298">
        <f t="shared" si="18"/>
        <v>1</v>
      </c>
      <c r="G105" s="299">
        <f t="shared" si="18"/>
        <v>0</v>
      </c>
      <c r="H105" s="299">
        <f t="shared" si="18"/>
        <v>0</v>
      </c>
      <c r="I105" s="299">
        <f t="shared" si="18"/>
        <v>0</v>
      </c>
      <c r="J105" s="299">
        <f t="shared" si="18"/>
        <v>1</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45631</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ИВАНКА НАЛДЖИЯН</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1" zoomScale="60" zoomScaleNormal="60" workbookViewId="0">
      <selection activeCell="F47" sqref="F4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45626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45631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48" zoomScale="70" zoomScaleNormal="70" workbookViewId="0">
      <selection activeCell="S86" sqref="S8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45626</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64577</v>
      </c>
      <c r="G22" s="88">
        <f t="shared" si="0"/>
        <v>0</v>
      </c>
      <c r="H22" s="89">
        <f t="shared" si="0"/>
        <v>0</v>
      </c>
      <c r="I22" s="89">
        <f t="shared" si="0"/>
        <v>0</v>
      </c>
      <c r="J22" s="90">
        <f t="shared" si="0"/>
        <v>64577</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64577</v>
      </c>
      <c r="G37" s="159">
        <f>[6]OTCHET!G140+[6]OTCHET!G149+[6]OTCHET!G158</f>
        <v>0</v>
      </c>
      <c r="H37" s="160">
        <f>[6]OTCHET!H140+[6]OTCHET!H149+[6]OTCHET!H158</f>
        <v>0</v>
      </c>
      <c r="I37" s="160">
        <f>[6]OTCHET!I140+[6]OTCHET!I149+[6]OTCHET!I158</f>
        <v>0</v>
      </c>
      <c r="J37" s="161">
        <f>[6]OTCHET!J140+[6]OTCHET!J149+[6]OTCHET!J158</f>
        <v>64577</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72471</v>
      </c>
      <c r="G38" s="166">
        <f t="shared" si="4"/>
        <v>0</v>
      </c>
      <c r="H38" s="167">
        <f t="shared" si="4"/>
        <v>0</v>
      </c>
      <c r="I38" s="167">
        <f t="shared" si="4"/>
        <v>0</v>
      </c>
      <c r="J38" s="168">
        <f t="shared" si="4"/>
        <v>72471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71717</v>
      </c>
      <c r="G43" s="187">
        <f>+[6]OTCHET!G205+[6]OTCHET!G223+[6]OTCHET!G274</f>
        <v>0</v>
      </c>
      <c r="H43" s="188">
        <f>+[6]OTCHET!H205+[6]OTCHET!H223+[6]OTCHET!H274</f>
        <v>0</v>
      </c>
      <c r="I43" s="188">
        <f>+[6]OTCHET!I205+[6]OTCHET!I223+[6]OTCHET!I274</f>
        <v>0</v>
      </c>
      <c r="J43" s="189">
        <f>+[6]OTCHET!J205+[6]OTCHET!J223+[6]OTCHET!J274</f>
        <v>71717</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8343</v>
      </c>
      <c r="G56" s="220">
        <f t="shared" si="6"/>
        <v>0</v>
      </c>
      <c r="H56" s="221">
        <f t="shared" si="6"/>
        <v>0</v>
      </c>
      <c r="I56" s="21">
        <f t="shared" si="6"/>
        <v>0</v>
      </c>
      <c r="J56" s="222">
        <f t="shared" si="6"/>
        <v>8343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8343</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449</v>
      </c>
      <c r="G64" s="253">
        <f t="shared" si="7"/>
        <v>0</v>
      </c>
      <c r="H64" s="254">
        <f t="shared" si="7"/>
        <v>0</v>
      </c>
      <c r="I64" s="254">
        <f t="shared" si="7"/>
        <v>0</v>
      </c>
      <c r="J64" s="255">
        <f t="shared" si="7"/>
        <v>449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-449</v>
      </c>
      <c r="G66" s="262">
        <f t="shared" ref="G66" si="9">SUM(+G68+G76+G77+G84+G85+G86+G89+G90+G91+G92+G93+G94+G95)</f>
        <v>0</v>
      </c>
      <c r="H66" s="263">
        <f>SUM(+H68+H76+H77+H84+H85+H86+H89+H90+H91+H92+H93+H94+H95)</f>
        <v>0</v>
      </c>
      <c r="I66" s="263">
        <f>SUM(+I68+I76+I77+I84+I85+I86+I89+I90+I91+I92+I93+I94+I95)</f>
        <v>0</v>
      </c>
      <c r="J66" s="264">
        <f>SUM(+J68+J76+J77+J84+J85+J86+J89+J90+J91+J92+J93+J94+J95)</f>
        <v>-449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5875</v>
      </c>
      <c r="G86" s="232">
        <f t="shared" ref="G86" si="15">+G87+G88</f>
        <v>0</v>
      </c>
      <c r="H86" s="233">
        <f>+H87+H88</f>
        <v>0</v>
      </c>
      <c r="I86" s="233">
        <f>+I87+I88</f>
        <v>0</v>
      </c>
      <c r="J86" s="234">
        <f>+J87+J88</f>
        <v>5875</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5875</v>
      </c>
      <c r="G88" s="284">
        <f>+[6]OTCHET!G524+[6]OTCHET!G527+[6]OTCHET!G547</f>
        <v>0</v>
      </c>
      <c r="H88" s="285">
        <f>+[6]OTCHET!H524+[6]OTCHET!H527+[6]OTCHET!H547</f>
        <v>0</v>
      </c>
      <c r="I88" s="285">
        <f>+[6]OTCHET!I524+[6]OTCHET!I527+[6]OTCHET!I547</f>
        <v>0</v>
      </c>
      <c r="J88" s="286">
        <f>+[6]OTCHET!J524+[6]OTCHET!J527+[6]OTCHET!J547</f>
        <v>5875</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45631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2025-02-17T14:14:18Z</dcterms:modified>
</cp:coreProperties>
</file>