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4D382AF8-053A-41DB-839E-0595EB36595A}"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F93" i="10" s="1"/>
  <c r="H93" i="10"/>
  <c r="G93" i="10"/>
  <c r="E93" i="10"/>
  <c r="J92" i="10"/>
  <c r="I92" i="10"/>
  <c r="H92" i="10"/>
  <c r="F92" i="10" s="1"/>
  <c r="G92" i="10"/>
  <c r="E92" i="10"/>
  <c r="J91" i="10"/>
  <c r="I91" i="10"/>
  <c r="H91" i="10"/>
  <c r="G91" i="10"/>
  <c r="E91" i="10"/>
  <c r="J90" i="10"/>
  <c r="I90" i="10"/>
  <c r="H90" i="10"/>
  <c r="G90" i="10"/>
  <c r="E90" i="10"/>
  <c r="J89" i="10"/>
  <c r="I89" i="10"/>
  <c r="H89" i="10"/>
  <c r="G89" i="10"/>
  <c r="E89" i="10"/>
  <c r="J88" i="10"/>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J68" i="10" s="1"/>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F46" i="10" s="1"/>
  <c r="I46" i="10"/>
  <c r="H46" i="10"/>
  <c r="G46" i="10"/>
  <c r="E46" i="10"/>
  <c r="J45" i="10"/>
  <c r="I45" i="10"/>
  <c r="H45" i="10"/>
  <c r="G45" i="10"/>
  <c r="F45" i="10" s="1"/>
  <c r="E45" i="10"/>
  <c r="J44" i="10"/>
  <c r="I44" i="10"/>
  <c r="H44" i="10"/>
  <c r="G44" i="10"/>
  <c r="E44" i="10"/>
  <c r="J43" i="10"/>
  <c r="I43" i="10"/>
  <c r="F43" i="10" s="1"/>
  <c r="H43" i="10"/>
  <c r="G43" i="10"/>
  <c r="E43" i="10"/>
  <c r="J42" i="10"/>
  <c r="I42" i="10"/>
  <c r="H42" i="10"/>
  <c r="G42" i="10"/>
  <c r="E42" i="10"/>
  <c r="E39" i="10" s="1"/>
  <c r="J41" i="10"/>
  <c r="I41" i="10"/>
  <c r="H41" i="10"/>
  <c r="G41" i="10"/>
  <c r="E41" i="10"/>
  <c r="J40" i="10"/>
  <c r="J39" i="10" s="1"/>
  <c r="I40" i="10"/>
  <c r="H40" i="10"/>
  <c r="H39" i="10" s="1"/>
  <c r="G40" i="10"/>
  <c r="E40" i="10"/>
  <c r="J37" i="10"/>
  <c r="I37" i="10"/>
  <c r="H37" i="10"/>
  <c r="G37" i="10"/>
  <c r="F37" i="10" s="1"/>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H30" i="10"/>
  <c r="F30" i="10" s="1"/>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F94" i="9" s="1"/>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E86" i="9" s="1"/>
  <c r="J87" i="9"/>
  <c r="I87" i="9"/>
  <c r="H87" i="9"/>
  <c r="G87" i="9"/>
  <c r="E87" i="9"/>
  <c r="J85" i="9"/>
  <c r="I85" i="9"/>
  <c r="H85" i="9"/>
  <c r="F85" i="9" s="1"/>
  <c r="G85" i="9"/>
  <c r="E85" i="9"/>
  <c r="J84" i="9"/>
  <c r="I84" i="9"/>
  <c r="H84" i="9"/>
  <c r="G84" i="9"/>
  <c r="E84" i="9"/>
  <c r="J83" i="9"/>
  <c r="I83" i="9"/>
  <c r="H83" i="9"/>
  <c r="G83" i="9"/>
  <c r="E83" i="9"/>
  <c r="J82" i="9"/>
  <c r="I82" i="9"/>
  <c r="H82" i="9"/>
  <c r="G82" i="9"/>
  <c r="F82" i="9" s="1"/>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F73" i="9" s="1"/>
  <c r="G73" i="9"/>
  <c r="E73" i="9"/>
  <c r="J72" i="9"/>
  <c r="I72" i="9"/>
  <c r="H72" i="9"/>
  <c r="G72" i="9"/>
  <c r="E72" i="9"/>
  <c r="J71" i="9"/>
  <c r="I71" i="9"/>
  <c r="H71" i="9"/>
  <c r="G71" i="9"/>
  <c r="E71" i="9"/>
  <c r="J70" i="9"/>
  <c r="I70" i="9"/>
  <c r="I68" i="9" s="1"/>
  <c r="H70" i="9"/>
  <c r="G70" i="9"/>
  <c r="G68" i="9" s="1"/>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F49" i="9" s="1"/>
  <c r="E49" i="9"/>
  <c r="J48" i="9"/>
  <c r="I48" i="9"/>
  <c r="H48" i="9"/>
  <c r="G48" i="9"/>
  <c r="E48" i="9"/>
  <c r="J47" i="9"/>
  <c r="I47" i="9"/>
  <c r="H47" i="9"/>
  <c r="G47" i="9"/>
  <c r="F47" i="9" s="1"/>
  <c r="E47" i="9"/>
  <c r="J46" i="9"/>
  <c r="I46" i="9"/>
  <c r="H46" i="9"/>
  <c r="G46" i="9"/>
  <c r="E46" i="9"/>
  <c r="J45" i="9"/>
  <c r="I45" i="9"/>
  <c r="H45" i="9"/>
  <c r="G45" i="9"/>
  <c r="E45" i="9"/>
  <c r="J44" i="9"/>
  <c r="I44" i="9"/>
  <c r="H44" i="9"/>
  <c r="F44" i="9" s="1"/>
  <c r="G44" i="9"/>
  <c r="E44" i="9"/>
  <c r="J43" i="9"/>
  <c r="I43" i="9"/>
  <c r="H43" i="9"/>
  <c r="G43" i="9"/>
  <c r="E43" i="9"/>
  <c r="J42" i="9"/>
  <c r="I42" i="9"/>
  <c r="H42" i="9"/>
  <c r="G42" i="9"/>
  <c r="E42" i="9"/>
  <c r="J41" i="9"/>
  <c r="I41" i="9"/>
  <c r="H41" i="9"/>
  <c r="G41" i="9"/>
  <c r="G39" i="9" s="1"/>
  <c r="E41" i="9"/>
  <c r="J40" i="9"/>
  <c r="I40" i="9"/>
  <c r="H40" i="9"/>
  <c r="G40" i="9"/>
  <c r="E40" i="9"/>
  <c r="J37" i="9"/>
  <c r="I37" i="9"/>
  <c r="H37" i="9"/>
  <c r="G37" i="9"/>
  <c r="F37" i="9" s="1"/>
  <c r="E37" i="9"/>
  <c r="J36" i="9"/>
  <c r="I36" i="9"/>
  <c r="H36" i="9"/>
  <c r="G36" i="9"/>
  <c r="E36" i="9"/>
  <c r="J33" i="9"/>
  <c r="I33" i="9"/>
  <c r="H33" i="9"/>
  <c r="G33" i="9"/>
  <c r="E33" i="9"/>
  <c r="J32" i="9"/>
  <c r="I32" i="9"/>
  <c r="H32" i="9"/>
  <c r="F32" i="9" s="1"/>
  <c r="G32" i="9"/>
  <c r="E32" i="9"/>
  <c r="J31" i="9"/>
  <c r="I31" i="9"/>
  <c r="H31" i="9"/>
  <c r="G31" i="9"/>
  <c r="E31" i="9"/>
  <c r="J30" i="9"/>
  <c r="I30" i="9"/>
  <c r="H30" i="9"/>
  <c r="F30" i="9" s="1"/>
  <c r="G30" i="9"/>
  <c r="E30" i="9"/>
  <c r="J29" i="9"/>
  <c r="I29" i="9"/>
  <c r="H29" i="9"/>
  <c r="G29" i="9"/>
  <c r="F29" i="9" s="1"/>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F94" i="8" s="1"/>
  <c r="G94" i="8"/>
  <c r="E94" i="8"/>
  <c r="J93" i="8"/>
  <c r="I93" i="8"/>
  <c r="H93" i="8"/>
  <c r="G93" i="8"/>
  <c r="E93" i="8"/>
  <c r="J92" i="8"/>
  <c r="I92" i="8"/>
  <c r="H92" i="8"/>
  <c r="G92" i="8"/>
  <c r="E92" i="8"/>
  <c r="J91" i="8"/>
  <c r="I91" i="8"/>
  <c r="H91" i="8"/>
  <c r="G91" i="8"/>
  <c r="F91" i="8" s="1"/>
  <c r="E91" i="8"/>
  <c r="J90" i="8"/>
  <c r="I90" i="8"/>
  <c r="H90" i="8"/>
  <c r="G90" i="8"/>
  <c r="E90" i="8"/>
  <c r="J89" i="8"/>
  <c r="I89" i="8"/>
  <c r="F89" i="8" s="1"/>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F82" i="8" s="1"/>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F73" i="8" s="1"/>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F59" i="8" s="1"/>
  <c r="I59" i="8"/>
  <c r="H59" i="8"/>
  <c r="G59" i="8"/>
  <c r="E59" i="8"/>
  <c r="J58" i="8"/>
  <c r="I58" i="8"/>
  <c r="I56" i="8" s="1"/>
  <c r="H58" i="8"/>
  <c r="G58" i="8"/>
  <c r="E58" i="8"/>
  <c r="J57" i="8"/>
  <c r="I57" i="8"/>
  <c r="H57" i="8"/>
  <c r="G57" i="8"/>
  <c r="E57" i="8"/>
  <c r="J55" i="8"/>
  <c r="I55" i="8"/>
  <c r="F55" i="8" s="1"/>
  <c r="H55" i="8"/>
  <c r="G55" i="8"/>
  <c r="E55" i="8"/>
  <c r="J54" i="8"/>
  <c r="I54" i="8"/>
  <c r="H54" i="8"/>
  <c r="G54" i="8"/>
  <c r="E54" i="8"/>
  <c r="J53" i="8"/>
  <c r="I53" i="8"/>
  <c r="H53" i="8"/>
  <c r="G53" i="8"/>
  <c r="E53" i="8"/>
  <c r="J52" i="8"/>
  <c r="I52" i="8"/>
  <c r="H52" i="8"/>
  <c r="F52" i="8" s="1"/>
  <c r="G52" i="8"/>
  <c r="E52" i="8"/>
  <c r="J51" i="8"/>
  <c r="I51" i="8"/>
  <c r="H51" i="8"/>
  <c r="G51" i="8"/>
  <c r="E51" i="8"/>
  <c r="J50" i="8"/>
  <c r="I50" i="8"/>
  <c r="H50" i="8"/>
  <c r="G50" i="8"/>
  <c r="E50" i="8"/>
  <c r="J49" i="8"/>
  <c r="I49" i="8"/>
  <c r="H49" i="8"/>
  <c r="G49" i="8"/>
  <c r="F49" i="8" s="1"/>
  <c r="E49" i="8"/>
  <c r="J48" i="8"/>
  <c r="I48" i="8"/>
  <c r="H48" i="8"/>
  <c r="F48" i="8" s="1"/>
  <c r="G48" i="8"/>
  <c r="E48" i="8"/>
  <c r="J47" i="8"/>
  <c r="I47" i="8"/>
  <c r="H47" i="8"/>
  <c r="G47" i="8"/>
  <c r="E47" i="8"/>
  <c r="J46" i="8"/>
  <c r="I46" i="8"/>
  <c r="H46" i="8"/>
  <c r="G46" i="8"/>
  <c r="E46" i="8"/>
  <c r="J45" i="8"/>
  <c r="I45" i="8"/>
  <c r="H45" i="8"/>
  <c r="G45" i="8"/>
  <c r="E45" i="8"/>
  <c r="J44" i="8"/>
  <c r="I44" i="8"/>
  <c r="H44" i="8"/>
  <c r="F44" i="8" s="1"/>
  <c r="G44" i="8"/>
  <c r="E44" i="8"/>
  <c r="J43" i="8"/>
  <c r="I43" i="8"/>
  <c r="H43" i="8"/>
  <c r="G43" i="8"/>
  <c r="E43" i="8"/>
  <c r="J42" i="8"/>
  <c r="F42" i="8" s="1"/>
  <c r="I42" i="8"/>
  <c r="H42" i="8"/>
  <c r="G42" i="8"/>
  <c r="E42" i="8"/>
  <c r="J41" i="8"/>
  <c r="I41" i="8"/>
  <c r="H41" i="8"/>
  <c r="G41" i="8"/>
  <c r="F41" i="8" s="1"/>
  <c r="E41" i="8"/>
  <c r="J40" i="8"/>
  <c r="I40" i="8"/>
  <c r="H40" i="8"/>
  <c r="G40" i="8"/>
  <c r="E40" i="8"/>
  <c r="J37" i="8"/>
  <c r="I37" i="8"/>
  <c r="F37" i="8" s="1"/>
  <c r="H37" i="8"/>
  <c r="G37" i="8"/>
  <c r="E37" i="8"/>
  <c r="J36" i="8"/>
  <c r="I36" i="8"/>
  <c r="H36" i="8"/>
  <c r="G36" i="8"/>
  <c r="E36" i="8"/>
  <c r="J33" i="8"/>
  <c r="I33" i="8"/>
  <c r="H33" i="8"/>
  <c r="G33" i="8"/>
  <c r="E33" i="8"/>
  <c r="J32" i="8"/>
  <c r="I32" i="8"/>
  <c r="H32" i="8"/>
  <c r="G32" i="8"/>
  <c r="E32" i="8"/>
  <c r="J31" i="8"/>
  <c r="I31" i="8"/>
  <c r="H31" i="8"/>
  <c r="G31" i="8"/>
  <c r="E31" i="8"/>
  <c r="J30" i="8"/>
  <c r="F30" i="8" s="1"/>
  <c r="I30" i="8"/>
  <c r="H30" i="8"/>
  <c r="G30" i="8"/>
  <c r="E30" i="8"/>
  <c r="J29" i="8"/>
  <c r="I29" i="8"/>
  <c r="H29" i="8"/>
  <c r="G29" i="8"/>
  <c r="F29" i="8" s="1"/>
  <c r="E29" i="8"/>
  <c r="J28" i="8"/>
  <c r="I28" i="8"/>
  <c r="H28" i="8"/>
  <c r="G28" i="8"/>
  <c r="E28" i="8"/>
  <c r="J27" i="8"/>
  <c r="I27" i="8"/>
  <c r="H27" i="8"/>
  <c r="G27" i="8"/>
  <c r="E27" i="8"/>
  <c r="J26" i="8"/>
  <c r="I26" i="8"/>
  <c r="H26" i="8"/>
  <c r="G26" i="8"/>
  <c r="E26" i="8"/>
  <c r="E25" i="8" s="1"/>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F94" i="7" s="1"/>
  <c r="I94" i="7"/>
  <c r="H94" i="7"/>
  <c r="G94" i="7"/>
  <c r="E94" i="7"/>
  <c r="J93" i="7"/>
  <c r="I93" i="7"/>
  <c r="H93" i="7"/>
  <c r="G93" i="7"/>
  <c r="E93" i="7"/>
  <c r="J92" i="7"/>
  <c r="I92" i="7"/>
  <c r="H92" i="7"/>
  <c r="G92" i="7"/>
  <c r="E92" i="7"/>
  <c r="J91" i="7"/>
  <c r="I91" i="7"/>
  <c r="F91" i="7" s="1"/>
  <c r="H91" i="7"/>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J82" i="7"/>
  <c r="I82" i="7"/>
  <c r="F82" i="7" s="1"/>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F49" i="7" s="1"/>
  <c r="H49" i="7"/>
  <c r="G49" i="7"/>
  <c r="E49" i="7"/>
  <c r="J48" i="7"/>
  <c r="I48" i="7"/>
  <c r="H48" i="7"/>
  <c r="G48" i="7"/>
  <c r="E48" i="7"/>
  <c r="J47" i="7"/>
  <c r="I47" i="7"/>
  <c r="H47" i="7"/>
  <c r="G47" i="7"/>
  <c r="E47" i="7"/>
  <c r="J46" i="7"/>
  <c r="I46" i="7"/>
  <c r="H46" i="7"/>
  <c r="G46" i="7"/>
  <c r="E46" i="7"/>
  <c r="J45" i="7"/>
  <c r="I45" i="7"/>
  <c r="H45" i="7"/>
  <c r="G45" i="7"/>
  <c r="F45" i="7" s="1"/>
  <c r="E45" i="7"/>
  <c r="J44" i="7"/>
  <c r="I44" i="7"/>
  <c r="H44" i="7"/>
  <c r="G44" i="7"/>
  <c r="E44" i="7"/>
  <c r="J43" i="7"/>
  <c r="I43" i="7"/>
  <c r="H43" i="7"/>
  <c r="G43" i="7"/>
  <c r="E43" i="7"/>
  <c r="J42" i="7"/>
  <c r="I42" i="7"/>
  <c r="H42" i="7"/>
  <c r="G42" i="7"/>
  <c r="E42" i="7"/>
  <c r="J41" i="7"/>
  <c r="I41" i="7"/>
  <c r="F41" i="7" s="1"/>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F96" i="6" s="1"/>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I88" i="6"/>
  <c r="H88" i="6"/>
  <c r="G88" i="6"/>
  <c r="E88" i="6"/>
  <c r="J87" i="6"/>
  <c r="I87" i="6"/>
  <c r="H87" i="6"/>
  <c r="G87" i="6"/>
  <c r="F87" i="6" s="1"/>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F79" i="6" s="1"/>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F60" i="6" s="1"/>
  <c r="H60" i="6"/>
  <c r="G60" i="6"/>
  <c r="E60" i="6"/>
  <c r="J59" i="6"/>
  <c r="I59" i="6"/>
  <c r="H59" i="6"/>
  <c r="G59" i="6"/>
  <c r="E59" i="6"/>
  <c r="J58" i="6"/>
  <c r="I58" i="6"/>
  <c r="H58" i="6"/>
  <c r="G58" i="6"/>
  <c r="E58" i="6"/>
  <c r="J57" i="6"/>
  <c r="I57" i="6"/>
  <c r="H57" i="6"/>
  <c r="G57" i="6"/>
  <c r="E57" i="6"/>
  <c r="J55" i="6"/>
  <c r="I55" i="6"/>
  <c r="H55" i="6"/>
  <c r="G55" i="6"/>
  <c r="E55" i="6"/>
  <c r="J54" i="6"/>
  <c r="F54" i="6" s="1"/>
  <c r="I54" i="6"/>
  <c r="H54" i="6"/>
  <c r="G54" i="6"/>
  <c r="E54" i="6"/>
  <c r="J53" i="6"/>
  <c r="I53" i="6"/>
  <c r="H53" i="6"/>
  <c r="G53" i="6"/>
  <c r="F53" i="6" s="1"/>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F36" i="6" s="1"/>
  <c r="I36" i="6"/>
  <c r="H36" i="6"/>
  <c r="G36" i="6"/>
  <c r="E36" i="6"/>
  <c r="J33" i="6"/>
  <c r="I33" i="6"/>
  <c r="H33" i="6"/>
  <c r="G33" i="6"/>
  <c r="F33" i="6" s="1"/>
  <c r="E33" i="6"/>
  <c r="J32" i="6"/>
  <c r="I32" i="6"/>
  <c r="H32" i="6"/>
  <c r="G32" i="6"/>
  <c r="E32" i="6"/>
  <c r="J31" i="6"/>
  <c r="I31" i="6"/>
  <c r="I25" i="6" s="1"/>
  <c r="H31" i="6"/>
  <c r="G31" i="6"/>
  <c r="E31" i="6"/>
  <c r="J30" i="6"/>
  <c r="I30" i="6"/>
  <c r="H30" i="6"/>
  <c r="G30" i="6"/>
  <c r="E30" i="6"/>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H86" i="10"/>
  <c r="F73" i="10"/>
  <c r="F55" i="10"/>
  <c r="F89" i="9"/>
  <c r="I86" i="9"/>
  <c r="F74" i="9"/>
  <c r="F62" i="9"/>
  <c r="F60" i="9"/>
  <c r="J56" i="9"/>
  <c r="F51" i="9"/>
  <c r="I39" i="9"/>
  <c r="J39" i="9"/>
  <c r="J38" i="9" s="1"/>
  <c r="F36" i="9"/>
  <c r="E86" i="8"/>
  <c r="F79" i="8"/>
  <c r="J39" i="8"/>
  <c r="B8" i="8"/>
  <c r="E86" i="7"/>
  <c r="J39" i="7"/>
  <c r="G39" i="7"/>
  <c r="H56" i="6"/>
  <c r="F49" i="6"/>
  <c r="F41" i="6"/>
  <c r="F94" i="10"/>
  <c r="E86" i="10"/>
  <c r="F82" i="10"/>
  <c r="F81" i="10"/>
  <c r="F67" i="10"/>
  <c r="F61" i="10"/>
  <c r="I56" i="10"/>
  <c r="F52" i="10"/>
  <c r="F49" i="10"/>
  <c r="F44" i="10"/>
  <c r="I39" i="10"/>
  <c r="F41" i="10"/>
  <c r="F35" i="10"/>
  <c r="F34" i="10"/>
  <c r="F29" i="10"/>
  <c r="F24" i="10"/>
  <c r="B8" i="10"/>
  <c r="F93" i="9"/>
  <c r="H86" i="9"/>
  <c r="F84" i="9"/>
  <c r="F81" i="9"/>
  <c r="F67" i="9"/>
  <c r="F61" i="9"/>
  <c r="F52" i="9"/>
  <c r="F35" i="9"/>
  <c r="F34" i="9"/>
  <c r="F24" i="9"/>
  <c r="B8" i="9"/>
  <c r="I86" i="8"/>
  <c r="F85" i="8"/>
  <c r="F81" i="8"/>
  <c r="F67" i="8"/>
  <c r="F61" i="8"/>
  <c r="F35" i="8"/>
  <c r="F34" i="8"/>
  <c r="F24" i="8"/>
  <c r="F89" i="7"/>
  <c r="J86" i="7"/>
  <c r="I86" i="7"/>
  <c r="F81" i="7"/>
  <c r="F70" i="7"/>
  <c r="F67" i="7"/>
  <c r="F61" i="7"/>
  <c r="F37" i="7"/>
  <c r="F35" i="7"/>
  <c r="F34" i="7"/>
  <c r="F24" i="7"/>
  <c r="B8" i="7"/>
  <c r="F81" i="6"/>
  <c r="F67" i="6"/>
  <c r="F61" i="6"/>
  <c r="I56" i="6"/>
  <c r="F35" i="6"/>
  <c r="F34" i="6"/>
  <c r="F24" i="6"/>
  <c r="B8" i="6"/>
  <c r="E38" i="10" l="1"/>
  <c r="F53" i="10"/>
  <c r="F57" i="10"/>
  <c r="F63" i="10"/>
  <c r="H68" i="10"/>
  <c r="E68" i="10"/>
  <c r="F76" i="10"/>
  <c r="F80" i="10"/>
  <c r="F90" i="10"/>
  <c r="F95" i="10"/>
  <c r="E56" i="6"/>
  <c r="G56" i="6"/>
  <c r="F75" i="6"/>
  <c r="J86" i="6"/>
  <c r="I68" i="8"/>
  <c r="F93" i="8"/>
  <c r="F31" i="6"/>
  <c r="G38" i="7"/>
  <c r="F36" i="7"/>
  <c r="F78" i="7"/>
  <c r="F90" i="7"/>
  <c r="F88" i="6"/>
  <c r="F70" i="8"/>
  <c r="F30" i="7"/>
  <c r="F42" i="7"/>
  <c r="I56" i="7"/>
  <c r="E68" i="7"/>
  <c r="E66" i="7" s="1"/>
  <c r="I68" i="7"/>
  <c r="E77" i="7"/>
  <c r="I77" i="7"/>
  <c r="G77" i="7"/>
  <c r="F92" i="7"/>
  <c r="F27" i="6"/>
  <c r="F30" i="6"/>
  <c r="F37" i="6"/>
  <c r="J39" i="6"/>
  <c r="J38" i="6" s="1"/>
  <c r="F50" i="6"/>
  <c r="E68" i="6"/>
  <c r="J68" i="6"/>
  <c r="E77" i="6"/>
  <c r="G77" i="6"/>
  <c r="F94" i="6"/>
  <c r="F23" i="8"/>
  <c r="F26" i="8"/>
  <c r="F33" i="8"/>
  <c r="F36" i="8"/>
  <c r="H39" i="8"/>
  <c r="H38" i="8" s="1"/>
  <c r="F45" i="8"/>
  <c r="F53" i="8"/>
  <c r="F54" i="8"/>
  <c r="H56" i="8"/>
  <c r="F60" i="8"/>
  <c r="F63" i="8"/>
  <c r="F69" i="8"/>
  <c r="E68" i="8"/>
  <c r="F78" i="8"/>
  <c r="F77" i="8" s="1"/>
  <c r="E77" i="8"/>
  <c r="F87" i="8"/>
  <c r="F88" i="8"/>
  <c r="F90" i="8"/>
  <c r="F57" i="6"/>
  <c r="F26" i="7"/>
  <c r="F57" i="7"/>
  <c r="F57" i="9"/>
  <c r="E39" i="7"/>
  <c r="F46" i="7"/>
  <c r="F28" i="9"/>
  <c r="G25" i="9"/>
  <c r="G22" i="9" s="1"/>
  <c r="F40" i="9"/>
  <c r="F45" i="9"/>
  <c r="F48" i="9"/>
  <c r="F53" i="9"/>
  <c r="F63" i="9"/>
  <c r="F71" i="9"/>
  <c r="E68" i="9"/>
  <c r="F76" i="9"/>
  <c r="F87" i="9"/>
  <c r="F90" i="9"/>
  <c r="F95" i="9"/>
  <c r="F40" i="10"/>
  <c r="I38" i="10"/>
  <c r="J38" i="10"/>
  <c r="F33" i="9"/>
  <c r="I38" i="9"/>
  <c r="F40" i="8"/>
  <c r="F39" i="8" s="1"/>
  <c r="J38" i="8"/>
  <c r="F57" i="8"/>
  <c r="J38" i="7"/>
  <c r="F82" i="6"/>
  <c r="G39" i="6"/>
  <c r="G38" i="6" s="1"/>
  <c r="I22" i="6"/>
  <c r="F74" i="6"/>
  <c r="I25" i="10"/>
  <c r="I22" i="10" s="1"/>
  <c r="F44" i="6"/>
  <c r="F47" i="6"/>
  <c r="F58" i="6"/>
  <c r="F62" i="6"/>
  <c r="F73" i="6"/>
  <c r="F76" i="6"/>
  <c r="F80" i="6"/>
  <c r="F84" i="6"/>
  <c r="F91" i="6"/>
  <c r="I25" i="7"/>
  <c r="I22" i="7" s="1"/>
  <c r="F31" i="7"/>
  <c r="F43" i="7"/>
  <c r="F48" i="7"/>
  <c r="F51" i="7"/>
  <c r="F54" i="7"/>
  <c r="F58" i="7"/>
  <c r="F62" i="7"/>
  <c r="F73" i="7"/>
  <c r="F80" i="7"/>
  <c r="F84" i="7"/>
  <c r="F88" i="7"/>
  <c r="F32" i="8"/>
  <c r="I39" i="8"/>
  <c r="I38" i="8" s="1"/>
  <c r="E39" i="8"/>
  <c r="E38" i="8" s="1"/>
  <c r="F51" i="8"/>
  <c r="J56" i="8"/>
  <c r="F72" i="8"/>
  <c r="F75" i="8"/>
  <c r="F83" i="8"/>
  <c r="F23" i="9"/>
  <c r="H25" i="9"/>
  <c r="H22" i="9" s="1"/>
  <c r="F41" i="9"/>
  <c r="F54" i="9"/>
  <c r="F58" i="9"/>
  <c r="H68" i="9"/>
  <c r="F78" i="9"/>
  <c r="F96" i="9"/>
  <c r="F31" i="10"/>
  <c r="J25" i="10"/>
  <c r="J22" i="10" s="1"/>
  <c r="J64" i="10" s="1"/>
  <c r="H38" i="10"/>
  <c r="F47" i="10"/>
  <c r="F50" i="10"/>
  <c r="F58" i="10"/>
  <c r="F62" i="10"/>
  <c r="I68" i="10"/>
  <c r="F71" i="10"/>
  <c r="F74" i="10"/>
  <c r="H77" i="10"/>
  <c r="H66" i="10" s="1"/>
  <c r="J86" i="10"/>
  <c r="E86" i="6"/>
  <c r="H25" i="7"/>
  <c r="H22" i="7" s="1"/>
  <c r="F42" i="6"/>
  <c r="F71" i="6"/>
  <c r="G38" i="9"/>
  <c r="F29" i="6"/>
  <c r="F32" i="6"/>
  <c r="F52" i="6"/>
  <c r="F55" i="6"/>
  <c r="J56" i="6"/>
  <c r="J77" i="6"/>
  <c r="F28" i="7"/>
  <c r="F33" i="7"/>
  <c r="E38" i="7"/>
  <c r="H39" i="7"/>
  <c r="H38" i="7" s="1"/>
  <c r="F60" i="7"/>
  <c r="H68" i="7"/>
  <c r="I25" i="8"/>
  <c r="I22" i="8" s="1"/>
  <c r="I64" i="8" s="1"/>
  <c r="F47" i="8"/>
  <c r="F58" i="8"/>
  <c r="H68" i="8"/>
  <c r="H86" i="8"/>
  <c r="F31" i="9"/>
  <c r="H39" i="9"/>
  <c r="H38" i="9" s="1"/>
  <c r="F50" i="9"/>
  <c r="I56" i="9"/>
  <c r="J68" i="9"/>
  <c r="I77" i="9"/>
  <c r="I66" i="9" s="1"/>
  <c r="F80" i="9"/>
  <c r="J86" i="9"/>
  <c r="F27" i="10"/>
  <c r="J77" i="10"/>
  <c r="F84" i="10"/>
  <c r="F85" i="10"/>
  <c r="F88" i="10"/>
  <c r="F89" i="10"/>
  <c r="F91" i="10"/>
  <c r="G68" i="8"/>
  <c r="E39" i="9"/>
  <c r="E38" i="9" s="1"/>
  <c r="E56" i="10"/>
  <c r="F44" i="7"/>
  <c r="F72" i="7"/>
  <c r="F83" i="7"/>
  <c r="F87" i="7"/>
  <c r="F93" i="7"/>
  <c r="J25" i="8"/>
  <c r="J22" i="8" s="1"/>
  <c r="F31" i="8"/>
  <c r="F50" i="8"/>
  <c r="E56" i="8"/>
  <c r="F62" i="8"/>
  <c r="F56" i="8" s="1"/>
  <c r="F71" i="8"/>
  <c r="F74" i="8"/>
  <c r="G56" i="9"/>
  <c r="G64" i="9" s="1"/>
  <c r="J77" i="9"/>
  <c r="E25" i="10"/>
  <c r="E22" i="10" s="1"/>
  <c r="E64" i="10" s="1"/>
  <c r="G56" i="10"/>
  <c r="F70" i="10"/>
  <c r="J68" i="7"/>
  <c r="H25" i="8"/>
  <c r="H22" i="8" s="1"/>
  <c r="H77" i="9"/>
  <c r="F40" i="6"/>
  <c r="F43" i="6"/>
  <c r="F70" i="6"/>
  <c r="F27" i="7"/>
  <c r="I39" i="7"/>
  <c r="I38" i="7" s="1"/>
  <c r="F47" i="7"/>
  <c r="F46" i="6"/>
  <c r="F59" i="6"/>
  <c r="F63" i="6"/>
  <c r="G68" i="6"/>
  <c r="F72" i="6"/>
  <c r="F83" i="6"/>
  <c r="I86" i="6"/>
  <c r="F89" i="6"/>
  <c r="F92" i="6"/>
  <c r="E25" i="7"/>
  <c r="E22" i="7" s="1"/>
  <c r="H56" i="7"/>
  <c r="G68" i="7"/>
  <c r="H86" i="7"/>
  <c r="F28" i="8"/>
  <c r="F43" i="8"/>
  <c r="J68" i="8"/>
  <c r="I77" i="8"/>
  <c r="F80" i="8"/>
  <c r="J86" i="8"/>
  <c r="F92" i="8"/>
  <c r="F96" i="8"/>
  <c r="F27" i="9"/>
  <c r="F46" i="9"/>
  <c r="H56" i="9"/>
  <c r="F70" i="9"/>
  <c r="E77" i="9"/>
  <c r="E66" i="9" s="1"/>
  <c r="F88" i="9"/>
  <c r="F86" i="9" s="1"/>
  <c r="F92" i="9"/>
  <c r="F42" i="10"/>
  <c r="H56" i="10"/>
  <c r="F79" i="10"/>
  <c r="F96" i="10"/>
  <c r="F78" i="6"/>
  <c r="F32" i="7"/>
  <c r="J25" i="7"/>
  <c r="J22" i="7" s="1"/>
  <c r="E56" i="7"/>
  <c r="F71" i="7"/>
  <c r="I25" i="9"/>
  <c r="I22" i="9" s="1"/>
  <c r="E56" i="9"/>
  <c r="I77" i="10"/>
  <c r="I66" i="10" s="1"/>
  <c r="F86" i="6"/>
  <c r="F50" i="7"/>
  <c r="J56" i="7"/>
  <c r="F23" i="6"/>
  <c r="E25" i="6"/>
  <c r="E22" i="6" s="1"/>
  <c r="F28" i="6"/>
  <c r="J25" i="6"/>
  <c r="J22" i="6" s="1"/>
  <c r="J64" i="6" s="1"/>
  <c r="I39" i="6"/>
  <c r="I38" i="6" s="1"/>
  <c r="I64" i="6" s="1"/>
  <c r="E39" i="6"/>
  <c r="E38" i="6" s="1"/>
  <c r="F48" i="6"/>
  <c r="F51" i="6"/>
  <c r="F85" i="6"/>
  <c r="F95" i="6"/>
  <c r="F29" i="7"/>
  <c r="F52" i="7"/>
  <c r="F55" i="7"/>
  <c r="F59" i="7"/>
  <c r="F63" i="7"/>
  <c r="F74" i="7"/>
  <c r="F75" i="7"/>
  <c r="F79" i="7"/>
  <c r="F85" i="7"/>
  <c r="F96" i="7"/>
  <c r="F27" i="8"/>
  <c r="F46" i="8"/>
  <c r="G56" i="8"/>
  <c r="F76" i="8"/>
  <c r="J77" i="8"/>
  <c r="F84" i="8"/>
  <c r="F95" i="8"/>
  <c r="E25" i="9"/>
  <c r="E22" i="9" s="1"/>
  <c r="E64" i="9" s="1"/>
  <c r="J25" i="9"/>
  <c r="J22" i="9" s="1"/>
  <c r="J64" i="9" s="1"/>
  <c r="F43" i="9"/>
  <c r="F55" i="9"/>
  <c r="F59" i="9"/>
  <c r="F79" i="9"/>
  <c r="F91" i="9"/>
  <c r="F32" i="10"/>
  <c r="F51" i="10"/>
  <c r="F59" i="10"/>
  <c r="F60" i="10"/>
  <c r="F69" i="10"/>
  <c r="F72" i="10"/>
  <c r="F75" i="10"/>
  <c r="F83" i="10"/>
  <c r="F87" i="10"/>
  <c r="F26" i="9"/>
  <c r="F25" i="9" s="1"/>
  <c r="F42" i="9"/>
  <c r="F39" i="9" s="1"/>
  <c r="F69" i="9"/>
  <c r="F72" i="9"/>
  <c r="F75" i="9"/>
  <c r="F83" i="9"/>
  <c r="F23" i="10"/>
  <c r="H25" i="10"/>
  <c r="H22" i="10" s="1"/>
  <c r="F54" i="10"/>
  <c r="G68" i="10"/>
  <c r="J66" i="10"/>
  <c r="E66" i="10"/>
  <c r="G77" i="10"/>
  <c r="G86" i="10"/>
  <c r="G25" i="10"/>
  <c r="G22" i="10" s="1"/>
  <c r="G39" i="10"/>
  <c r="G38" i="10" s="1"/>
  <c r="I64" i="9"/>
  <c r="G77" i="9"/>
  <c r="G86" i="9"/>
  <c r="E22" i="8"/>
  <c r="F86" i="8"/>
  <c r="G77" i="8"/>
  <c r="H77" i="8"/>
  <c r="G86" i="8"/>
  <c r="G25" i="8"/>
  <c r="G22" i="8" s="1"/>
  <c r="G39" i="8"/>
  <c r="G38" i="8" s="1"/>
  <c r="F86" i="7"/>
  <c r="F69" i="7"/>
  <c r="H77" i="7"/>
  <c r="G86" i="7"/>
  <c r="F40" i="7"/>
  <c r="F39" i="7" s="1"/>
  <c r="G25" i="7"/>
  <c r="G22" i="7" s="1"/>
  <c r="G56" i="7"/>
  <c r="J77" i="7"/>
  <c r="F69" i="6"/>
  <c r="H77" i="6"/>
  <c r="G86" i="6"/>
  <c r="I77" i="6"/>
  <c r="H86" i="6"/>
  <c r="G25" i="6"/>
  <c r="G22" i="6" s="1"/>
  <c r="H68" i="6"/>
  <c r="H25" i="6"/>
  <c r="H22" i="6" s="1"/>
  <c r="I68" i="6"/>
  <c r="H39" i="6"/>
  <c r="H38" i="6" s="1"/>
  <c r="G66" i="8" l="1"/>
  <c r="F56" i="7"/>
  <c r="J64" i="8"/>
  <c r="I66" i="8"/>
  <c r="H64" i="8"/>
  <c r="E66" i="8"/>
  <c r="F56" i="10"/>
  <c r="F39" i="10"/>
  <c r="F38" i="10" s="1"/>
  <c r="F68" i="8"/>
  <c r="F66" i="8" s="1"/>
  <c r="F25" i="8"/>
  <c r="F22" i="8" s="1"/>
  <c r="J66" i="6"/>
  <c r="J65" i="6" s="1"/>
  <c r="E66" i="6"/>
  <c r="F56" i="6"/>
  <c r="J66" i="8"/>
  <c r="J65" i="8" s="1"/>
  <c r="J66" i="9"/>
  <c r="J65" i="9" s="1"/>
  <c r="G66" i="10"/>
  <c r="F77" i="10"/>
  <c r="E64" i="6"/>
  <c r="E105" i="6" s="1"/>
  <c r="F56" i="9"/>
  <c r="G66" i="6"/>
  <c r="H64" i="7"/>
  <c r="F25" i="6"/>
  <c r="I64" i="10"/>
  <c r="I65" i="10" s="1"/>
  <c r="I66" i="7"/>
  <c r="H64" i="10"/>
  <c r="F68" i="10"/>
  <c r="F25" i="10"/>
  <c r="F22" i="10" s="1"/>
  <c r="F86" i="10"/>
  <c r="H64" i="9"/>
  <c r="J105" i="9"/>
  <c r="F77" i="9"/>
  <c r="F22" i="9"/>
  <c r="H66" i="8"/>
  <c r="H105" i="8" s="1"/>
  <c r="G66" i="7"/>
  <c r="F77" i="7"/>
  <c r="J64" i="7"/>
  <c r="F25" i="7"/>
  <c r="F22" i="7" s="1"/>
  <c r="H66" i="7"/>
  <c r="F38" i="7"/>
  <c r="F22" i="6"/>
  <c r="F39" i="6"/>
  <c r="F38" i="6" s="1"/>
  <c r="G64" i="6"/>
  <c r="E105" i="9"/>
  <c r="E65" i="9"/>
  <c r="F38" i="8"/>
  <c r="F64" i="8" s="1"/>
  <c r="G66" i="9"/>
  <c r="G105" i="9" s="1"/>
  <c r="F38" i="9"/>
  <c r="H66" i="9"/>
  <c r="F68" i="6"/>
  <c r="E64" i="8"/>
  <c r="E65" i="8" s="1"/>
  <c r="F68" i="9"/>
  <c r="F77" i="6"/>
  <c r="E64" i="7"/>
  <c r="E65" i="7" s="1"/>
  <c r="I64" i="7"/>
  <c r="F68" i="7"/>
  <c r="F66" i="7" s="1"/>
  <c r="H64" i="6"/>
  <c r="H105" i="6" s="1"/>
  <c r="J66" i="7"/>
  <c r="J65" i="10"/>
  <c r="J105" i="10"/>
  <c r="E65" i="10"/>
  <c r="E105" i="10"/>
  <c r="H65" i="10"/>
  <c r="H105" i="10"/>
  <c r="G64" i="10"/>
  <c r="I105" i="9"/>
  <c r="I65" i="9"/>
  <c r="I105" i="8"/>
  <c r="I65" i="8"/>
  <c r="G64" i="8"/>
  <c r="G64" i="7"/>
  <c r="I66" i="6"/>
  <c r="I105" i="6" s="1"/>
  <c r="H66" i="6"/>
  <c r="J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I105" i="10" l="1"/>
  <c r="F64" i="10"/>
  <c r="F66" i="9"/>
  <c r="G65" i="9"/>
  <c r="J105" i="8"/>
  <c r="E65" i="6"/>
  <c r="G65" i="6"/>
  <c r="F64" i="9"/>
  <c r="F105" i="9" s="1"/>
  <c r="E105" i="8"/>
  <c r="I65" i="6"/>
  <c r="F64" i="6"/>
  <c r="H65" i="6"/>
  <c r="H65" i="7"/>
  <c r="G105" i="6"/>
  <c r="J65" i="7"/>
  <c r="F64" i="7"/>
  <c r="F65" i="7" s="1"/>
  <c r="F66" i="10"/>
  <c r="F105" i="10" s="1"/>
  <c r="H65" i="9"/>
  <c r="H65" i="8"/>
  <c r="H105" i="7"/>
  <c r="I65" i="7"/>
  <c r="I105" i="7"/>
  <c r="M66" i="6"/>
  <c r="E105" i="7"/>
  <c r="M64" i="6"/>
  <c r="M65" i="6" s="1"/>
  <c r="H105" i="9"/>
  <c r="J105" i="7"/>
  <c r="K66" i="6"/>
  <c r="L66" i="6"/>
  <c r="L64" i="6"/>
  <c r="K64" i="6"/>
  <c r="F66" i="6"/>
  <c r="G65" i="10"/>
  <c r="G105" i="10"/>
  <c r="G65" i="8"/>
  <c r="G105" i="8"/>
  <c r="F65" i="8"/>
  <c r="F105" i="8"/>
  <c r="G65" i="7"/>
  <c r="G105" i="7"/>
  <c r="L65" i="6"/>
  <c r="K65" i="6"/>
  <c r="F65" i="6" l="1"/>
  <c r="B65" i="6" s="1"/>
  <c r="F65" i="9"/>
  <c r="B65" i="9" s="1"/>
  <c r="F105" i="6"/>
  <c r="F105" i="7"/>
  <c r="F65" i="10"/>
  <c r="B65" i="8"/>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105" i="9" l="1"/>
  <c r="B65" i="10"/>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<sst xmlns="http://schemas.openxmlformats.org/spreadsheetml/2006/main" count="959" uniqueCount="175">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</sst>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0.06.2025/1722_B1_2025_06_PR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0.06.2025/1722_B1_2025_06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0.06.2025/1722_B1_2025_06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0.06.2025/1722_B1_2025_06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0.06.2025/1722_B1_2025_06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45838</v>
          </cell>
          <cell r="H9">
            <v>455464</v>
          </cell>
          <cell r="I9"/>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3315600</v>
          </cell>
          <cell r="G74">
            <v>780024</v>
          </cell>
          <cell r="H74">
            <v>0</v>
          </cell>
          <cell r="I74">
            <v>822825</v>
          </cell>
          <cell r="J74">
            <v>-86</v>
          </cell>
        </row>
        <row r="75">
          <cell r="E75"/>
          <cell r="G75"/>
          <cell r="H75"/>
          <cell r="I75"/>
          <cell r="J75"/>
        </row>
        <row r="77">
          <cell r="E77">
            <v>3115000</v>
          </cell>
          <cell r="G77">
            <v>649017</v>
          </cell>
          <cell r="H77"/>
          <cell r="I77">
            <v>812261</v>
          </cell>
          <cell r="J77"/>
        </row>
        <row r="78">
          <cell r="E78">
            <v>150000</v>
          </cell>
          <cell r="G78">
            <v>103449</v>
          </cell>
          <cell r="H78"/>
          <cell r="I78">
            <v>7444</v>
          </cell>
          <cell r="J78">
            <v>-86</v>
          </cell>
        </row>
        <row r="79">
          <cell r="E79">
            <v>50600</v>
          </cell>
          <cell r="G79">
            <v>27558</v>
          </cell>
          <cell r="H79"/>
          <cell r="I79">
            <v>3120</v>
          </cell>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30000</v>
          </cell>
          <cell r="G106">
            <v>10348</v>
          </cell>
          <cell r="H106">
            <v>0</v>
          </cell>
          <cell r="I106">
            <v>3738</v>
          </cell>
          <cell r="J106">
            <v>86</v>
          </cell>
        </row>
        <row r="110">
          <cell r="E110">
            <v>3500</v>
          </cell>
          <cell r="G110">
            <v>1105</v>
          </cell>
          <cell r="H110">
            <v>0</v>
          </cell>
          <cell r="I110">
            <v>-4</v>
          </cell>
          <cell r="J110">
            <v>-360</v>
          </cell>
        </row>
        <row r="119">
          <cell r="E119">
            <v>-48636</v>
          </cell>
          <cell r="G119">
            <v>-26274</v>
          </cell>
          <cell r="H119">
            <v>0</v>
          </cell>
          <cell r="I119">
            <v>-810</v>
          </cell>
          <cell r="J119">
            <v>0</v>
          </cell>
        </row>
        <row r="123">
          <cell r="E123">
            <v>284000</v>
          </cell>
          <cell r="G123">
            <v>26392</v>
          </cell>
          <cell r="H123">
            <v>0</v>
          </cell>
          <cell r="I123">
            <v>40705</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14171900</v>
          </cell>
          <cell r="G187">
            <v>4961149</v>
          </cell>
          <cell r="H187">
            <v>0</v>
          </cell>
          <cell r="I187">
            <v>209769</v>
          </cell>
          <cell r="J187">
            <v>1303278</v>
          </cell>
        </row>
        <row r="190">
          <cell r="E190">
            <v>1251084</v>
          </cell>
          <cell r="G190">
            <v>400282</v>
          </cell>
          <cell r="H190">
            <v>0</v>
          </cell>
          <cell r="I190">
            <v>0</v>
          </cell>
          <cell r="J190">
            <v>15362</v>
          </cell>
        </row>
        <row r="196">
          <cell r="E196">
            <v>2199700</v>
          </cell>
          <cell r="G196">
            <v>0</v>
          </cell>
          <cell r="H196">
            <v>0</v>
          </cell>
          <cell r="I196">
            <v>0</v>
          </cell>
          <cell r="J196">
            <v>1124003</v>
          </cell>
        </row>
        <row r="204">
          <cell r="E204">
            <v>0</v>
          </cell>
          <cell r="G204">
            <v>0</v>
          </cell>
          <cell r="H204">
            <v>0</v>
          </cell>
          <cell r="I204">
            <v>0</v>
          </cell>
          <cell r="J204">
            <v>0</v>
          </cell>
        </row>
        <row r="205">
          <cell r="E205">
            <v>2287300</v>
          </cell>
          <cell r="G205">
            <v>808964</v>
          </cell>
          <cell r="H205">
            <v>0</v>
          </cell>
          <cell r="I205">
            <v>21534</v>
          </cell>
          <cell r="J205">
            <v>-926</v>
          </cell>
        </row>
        <row r="223">
          <cell r="E223">
            <v>265100</v>
          </cell>
          <cell r="G223">
            <v>219891</v>
          </cell>
          <cell r="H223">
            <v>0</v>
          </cell>
          <cell r="I223">
            <v>1271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586192</v>
          </cell>
          <cell r="H259">
            <v>0</v>
          </cell>
          <cell r="I259">
            <v>28611</v>
          </cell>
          <cell r="J259">
            <v>0</v>
          </cell>
        </row>
        <row r="260">
          <cell r="E260">
            <v>0</v>
          </cell>
          <cell r="G260">
            <v>0</v>
          </cell>
          <cell r="H260">
            <v>0</v>
          </cell>
          <cell r="I260">
            <v>0</v>
          </cell>
          <cell r="J260">
            <v>0</v>
          </cell>
        </row>
        <row r="261">
          <cell r="E261">
            <v>31200</v>
          </cell>
          <cell r="G261">
            <v>14937</v>
          </cell>
          <cell r="H261">
            <v>0</v>
          </cell>
          <cell r="I261">
            <v>1353</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16400</v>
          </cell>
          <cell r="G274">
            <v>8460</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409000</v>
          </cell>
          <cell r="G279">
            <v>141127</v>
          </cell>
          <cell r="H279">
            <v>0</v>
          </cell>
          <cell r="I279">
            <v>0</v>
          </cell>
          <cell r="J279">
            <v>0</v>
          </cell>
        </row>
        <row r="287">
          <cell r="E287">
            <v>6000</v>
          </cell>
          <cell r="G287">
            <v>1936</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15018876</v>
          </cell>
          <cell r="G386">
            <v>5240809</v>
          </cell>
          <cell r="H386">
            <v>0</v>
          </cell>
          <cell r="I386">
            <v>0</v>
          </cell>
          <cell r="J386">
            <v>0</v>
          </cell>
        </row>
        <row r="391">
          <cell r="E391">
            <v>0</v>
          </cell>
          <cell r="G391">
            <v>0</v>
          </cell>
          <cell r="H391">
            <v>0</v>
          </cell>
          <cell r="I391">
            <v>0</v>
          </cell>
          <cell r="J391">
            <v>0</v>
          </cell>
        </row>
        <row r="394">
          <cell r="E394">
            <v>-185000</v>
          </cell>
          <cell r="G394">
            <v>-10877</v>
          </cell>
          <cell r="H394">
            <v>0</v>
          </cell>
          <cell r="I394">
            <v>0</v>
          </cell>
          <cell r="J394">
            <v>0</v>
          </cell>
        </row>
        <row r="399">
          <cell r="E399">
            <v>-100000</v>
          </cell>
          <cell r="G399">
            <v>-4442</v>
          </cell>
          <cell r="H399">
            <v>-5190</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2498364</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71633</v>
          </cell>
          <cell r="G527">
            <v>65750</v>
          </cell>
          <cell r="H527">
            <v>1970685</v>
          </cell>
          <cell r="I527">
            <v>0</v>
          </cell>
          <cell r="J527">
            <v>-56287</v>
          </cell>
        </row>
        <row r="534">
          <cell r="E534">
            <v>265098</v>
          </cell>
          <cell r="G534">
            <v>263960</v>
          </cell>
          <cell r="H534">
            <v>0</v>
          </cell>
          <cell r="I534">
            <v>0</v>
          </cell>
          <cell r="J534">
            <v>0</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5000</v>
          </cell>
          <cell r="G547">
            <v>-5970</v>
          </cell>
          <cell r="H547">
            <v>0</v>
          </cell>
          <cell r="I547">
            <v>5293</v>
          </cell>
          <cell r="J547">
            <v>0</v>
          </cell>
        </row>
        <row r="570">
          <cell r="E570"/>
          <cell r="G570"/>
          <cell r="H570">
            <v>0</v>
          </cell>
          <cell r="I570">
            <v>0</v>
          </cell>
          <cell r="J570">
            <v>0</v>
          </cell>
        </row>
        <row r="571">
          <cell r="E571">
            <v>3570173</v>
          </cell>
          <cell r="G571">
            <v>0</v>
          </cell>
          <cell r="H571">
            <v>3570173</v>
          </cell>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v>-2880125</v>
          </cell>
          <cell r="G576"/>
          <cell r="H576">
            <v>0</v>
          </cell>
          <cell r="I576">
            <v>0</v>
          </cell>
          <cell r="J576">
            <v>0</v>
          </cell>
        </row>
        <row r="577">
          <cell r="E577"/>
          <cell r="G577">
            <v>0</v>
          </cell>
          <cell r="H577">
            <v>-5488259</v>
          </cell>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v>-67872</v>
          </cell>
          <cell r="J580">
            <v>0</v>
          </cell>
        </row>
        <row r="581">
          <cell r="E581"/>
          <cell r="G581">
            <v>0</v>
          </cell>
          <cell r="H581">
            <v>0</v>
          </cell>
          <cell r="I581"/>
          <cell r="J581">
            <v>0</v>
          </cell>
        </row>
        <row r="582">
          <cell r="E582"/>
          <cell r="G582">
            <v>-15325</v>
          </cell>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v>4545420</v>
          </cell>
          <cell r="G590">
            <v>4545420</v>
          </cell>
          <cell r="H590">
            <v>0</v>
          </cell>
          <cell r="I590">
            <v>0</v>
          </cell>
          <cell r="J590">
            <v>0</v>
          </cell>
        </row>
        <row r="591">
          <cell r="E591"/>
          <cell r="G591"/>
          <cell r="H591">
            <v>0</v>
          </cell>
          <cell r="I591">
            <v>0</v>
          </cell>
          <cell r="J591">
            <v>0</v>
          </cell>
        </row>
        <row r="592">
          <cell r="E592">
            <v>-1199991</v>
          </cell>
          <cell r="G592">
            <v>-4316073</v>
          </cell>
          <cell r="H592">
            <v>0</v>
          </cell>
          <cell r="I592">
            <v>0</v>
          </cell>
          <cell r="J592">
            <v>0</v>
          </cell>
        </row>
        <row r="593">
          <cell r="E593"/>
          <cell r="G593"/>
          <cell r="H593">
            <v>0</v>
          </cell>
          <cell r="I593">
            <v>0</v>
          </cell>
          <cell r="J593">
            <v>0</v>
          </cell>
        </row>
        <row r="594">
          <cell r="E594">
            <v>0</v>
          </cell>
          <cell r="G594">
            <v>588091</v>
          </cell>
          <cell r="H594">
            <v>-47409</v>
          </cell>
          <cell r="I594">
            <v>-540682</v>
          </cell>
          <cell r="J594">
            <v>0</v>
          </cell>
        </row>
        <row r="597">
          <cell r="E597">
            <v>0</v>
          </cell>
          <cell r="G597">
            <v>47409</v>
          </cell>
          <cell r="H597">
            <v>-47409</v>
          </cell>
          <cell r="I597"/>
          <cell r="J597">
            <v>0</v>
          </cell>
        </row>
        <row r="603">
          <cell r="G603" t="str">
            <v>Иванка Налджиян</v>
          </cell>
        </row>
        <row r="606">
          <cell r="D606" t="str">
            <v>Цветелина Гешева</v>
          </cell>
          <cell r="G606" t="str">
            <v>Доц.д-р Боряна Иванова</v>
          </cell>
        </row>
        <row r="608">
          <cell r="B608">
            <v>45845</v>
          </cell>
          <cell r="E608" t="str">
            <v>032/654331</v>
          </cell>
          <cell r="F608"/>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45838</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14178</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-57485</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 д-р. БОРЯНА ИВАНОВА</v>
          </cell>
        </row>
        <row r="608">
          <cell r="B608">
            <v>45845</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45838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-2818</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3010795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883</v>
          </cell>
        </row>
        <row r="190">
          <cell r="E190">
            <v>0</v>
          </cell>
          <cell r="G190">
            <v>0</v>
          </cell>
          <cell r="H190">
            <v>0</v>
          </cell>
          <cell r="I190">
            <v>0</v>
          </cell>
          <cell r="J190">
            <v>540947</v>
          </cell>
        </row>
        <row r="196">
          <cell r="E196">
            <v>0</v>
          </cell>
          <cell r="G196">
            <v>0</v>
          </cell>
          <cell r="H196">
            <v>0</v>
          </cell>
          <cell r="I196">
            <v>0</v>
          </cell>
          <cell r="J196">
            <v>5118</v>
          </cell>
        </row>
        <row r="204">
          <cell r="E204">
            <v>0</v>
          </cell>
          <cell r="G204">
            <v>0</v>
          </cell>
          <cell r="H204">
            <v>0</v>
          </cell>
          <cell r="I204">
            <v>0</v>
          </cell>
          <cell r="J204">
            <v>0</v>
          </cell>
        </row>
        <row r="205">
          <cell r="E205">
            <v>0</v>
          </cell>
          <cell r="G205">
            <v>0</v>
          </cell>
          <cell r="H205">
            <v>0</v>
          </cell>
          <cell r="I205">
            <v>0</v>
          </cell>
          <cell r="J205">
            <v>355782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77092</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149200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5190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-1936319</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45845</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45838</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7641</v>
          </cell>
        </row>
        <row r="190">
          <cell r="E190">
            <v>0</v>
          </cell>
          <cell r="G190">
            <v>0</v>
          </cell>
          <cell r="H190">
            <v>0</v>
          </cell>
          <cell r="I190">
            <v>0</v>
          </cell>
          <cell r="J190">
            <v>0</v>
          </cell>
        </row>
        <row r="196">
          <cell r="E196">
            <v>0</v>
          </cell>
          <cell r="G196">
            <v>0</v>
          </cell>
          <cell r="H196">
            <v>0</v>
          </cell>
          <cell r="I196">
            <v>0</v>
          </cell>
          <cell r="J196">
            <v>1292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-64906</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Боряна Иванова</v>
          </cell>
        </row>
        <row r="608">
          <cell r="B608">
            <v>45845</v>
          </cell>
          <cell r="E608" t="str">
            <v>032/654 331</v>
          </cell>
          <cell r="H608"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45838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38036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76712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4745</v>
          </cell>
        </row>
        <row r="402">
          <cell r="E402">
            <v>0</v>
          </cell>
          <cell r="G402">
            <v>0</v>
          </cell>
          <cell r="H402">
            <v>0</v>
          </cell>
          <cell r="I402">
            <v>0</v>
          </cell>
          <cell r="J402">
            <v>12854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21077</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45845</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F33" sqref="F3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45838</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3584464</v>
      </c>
      <c r="F22" s="87">
        <f t="shared" si="0"/>
        <v>1657689</v>
      </c>
      <c r="G22" s="88">
        <f t="shared" si="0"/>
        <v>791595</v>
      </c>
      <c r="H22" s="89">
        <f t="shared" si="0"/>
        <v>0</v>
      </c>
      <c r="I22" s="89">
        <f t="shared" si="0"/>
        <v>866454</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3584464</v>
      </c>
      <c r="F25" s="102">
        <f>+F26+F30+F31+F32+F33</f>
        <v>1657689</v>
      </c>
      <c r="G25" s="103">
        <f t="shared" ref="G25" si="2">+G26+G30+G31+G32+G33</f>
        <v>791595</v>
      </c>
      <c r="H25" s="104">
        <f>+H26+H30+H31+H32+H33</f>
        <v>0</v>
      </c>
      <c r="I25" s="104">
        <f>+I26+I30+I31+I32+I33</f>
        <v>866454</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1602763</v>
      </c>
      <c r="G26" s="108">
        <f>[2]OTCHET!G74</f>
        <v>780024</v>
      </c>
      <c r="H26" s="109">
        <f>[2]OTCHET!H74</f>
        <v>0</v>
      </c>
      <c r="I26" s="109">
        <f>[2]OTCHET!I74</f>
        <v>822825</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1461278</v>
      </c>
      <c r="G28" s="120">
        <f>[2]OTCHET!G77</f>
        <v>649017</v>
      </c>
      <c r="H28" s="121">
        <f>[2]OTCHET!H77</f>
        <v>0</v>
      </c>
      <c r="I28" s="121">
        <f>[2]OTCHET!I77</f>
        <v>812261</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141485</v>
      </c>
      <c r="G29" s="126">
        <f>+[2]OTCHET!G78+[2]OTCHET!G79</f>
        <v>131007</v>
      </c>
      <c r="H29" s="127">
        <f>+[2]OTCHET!H78+[2]OTCHET!H79</f>
        <v>0</v>
      </c>
      <c r="I29" s="127">
        <f>+[2]OTCHET!I78+[2]OTCHET!I79</f>
        <v>10564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14172</v>
      </c>
      <c r="G31" s="136">
        <f>[2]OTCHET!G106</f>
        <v>10348</v>
      </c>
      <c r="H31" s="137">
        <f>[2]OTCHET!H106</f>
        <v>0</v>
      </c>
      <c r="I31" s="137">
        <f>[2]OTCHET!I106</f>
        <v>3738</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-45136</v>
      </c>
      <c r="F32" s="135">
        <f t="shared" si="1"/>
        <v>-26343</v>
      </c>
      <c r="G32" s="136">
        <f>[2]OTCHET!G110+[2]OTCHET!G119+[2]OTCHET!G135+[2]OTCHET!G136</f>
        <v>-25169</v>
      </c>
      <c r="H32" s="137">
        <f>[2]OTCHET!H110+[2]OTCHET!H119+[2]OTCHET!H135+[2]OTCHET!H136</f>
        <v>0</v>
      </c>
      <c r="I32" s="137">
        <f>[2]OTCHET!I110+[2]OTCHET!I119+[2]OTCHET!I135+[2]OTCHET!I136</f>
        <v>-814</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67097</v>
      </c>
      <c r="G33" s="98">
        <f>[2]OTCHET!G123</f>
        <v>26392</v>
      </c>
      <c r="H33" s="99">
        <f>[2]OTCHET!H123</f>
        <v>0</v>
      </c>
      <c r="I33" s="99">
        <f>[2]OTCHET!I123</f>
        <v>40705</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22695548</v>
      </c>
      <c r="F38" s="165">
        <f t="shared" si="4"/>
        <v>9847545</v>
      </c>
      <c r="G38" s="166">
        <f t="shared" si="4"/>
        <v>7142938</v>
      </c>
      <c r="H38" s="167">
        <f t="shared" si="4"/>
        <v>0</v>
      </c>
      <c r="I38" s="167">
        <f t="shared" si="4"/>
        <v>262890</v>
      </c>
      <c r="J38" s="168">
        <f t="shared" si="4"/>
        <v>2441717</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17622684</v>
      </c>
      <c r="F39" s="171">
        <f t="shared" si="5"/>
        <v>8013843</v>
      </c>
      <c r="G39" s="172">
        <f t="shared" si="5"/>
        <v>5361431</v>
      </c>
      <c r="H39" s="173">
        <f t="shared" si="5"/>
        <v>0</v>
      </c>
      <c r="I39" s="173">
        <f t="shared" si="5"/>
        <v>209769</v>
      </c>
      <c r="J39" s="174">
        <f t="shared" si="5"/>
        <v>2442643</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14171900</v>
      </c>
      <c r="F40" s="48">
        <f t="shared" si="1"/>
        <v>6474196</v>
      </c>
      <c r="G40" s="45">
        <f>[2]OTCHET!G187</f>
        <v>4961149</v>
      </c>
      <c r="H40" s="39">
        <f>[2]OTCHET!H187</f>
        <v>0</v>
      </c>
      <c r="I40" s="39">
        <f>[2]OTCHET!I187</f>
        <v>209769</v>
      </c>
      <c r="J40" s="40">
        <f>[2]OTCHET!J187</f>
        <v>1303278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1251084</v>
      </c>
      <c r="F41" s="49">
        <f t="shared" si="1"/>
        <v>415644</v>
      </c>
      <c r="G41" s="46">
        <f>[2]OTCHET!G190</f>
        <v>400282</v>
      </c>
      <c r="H41" s="41">
        <f>[2]OTCHET!H190</f>
        <v>0</v>
      </c>
      <c r="I41" s="41">
        <f>[2]OTCHET!I190</f>
        <v>0</v>
      </c>
      <c r="J41" s="42">
        <f>[2]OTCHET!J190</f>
        <v>15362</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2199700</v>
      </c>
      <c r="F42" s="50">
        <f t="shared" si="1"/>
        <v>1124003</v>
      </c>
      <c r="G42" s="47">
        <f>+[2]OTCHET!G196+[2]OTCHET!G204</f>
        <v>0</v>
      </c>
      <c r="H42" s="43">
        <f>+[2]OTCHET!H196+[2]OTCHET!H204</f>
        <v>0</v>
      </c>
      <c r="I42" s="43">
        <f>+[2]OTCHET!I196+[2]OTCHET!I204</f>
        <v>0</v>
      </c>
      <c r="J42" s="44">
        <f>+[2]OTCHET!J196+[2]OTCHET!J204</f>
        <v>1124003</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2568800</v>
      </c>
      <c r="F43" s="186">
        <f t="shared" si="1"/>
        <v>1059546</v>
      </c>
      <c r="G43" s="187">
        <f>+[2]OTCHET!G205+[2]OTCHET!G223+[2]OTCHET!G274</f>
        <v>1037315</v>
      </c>
      <c r="H43" s="188">
        <f>+[2]OTCHET!H205+[2]OTCHET!H223+[2]OTCHET!H274</f>
        <v>0</v>
      </c>
      <c r="I43" s="188">
        <f>+[2]OTCHET!I205+[2]OTCHET!I223+[2]OTCHET!I274</f>
        <v>23157</v>
      </c>
      <c r="J43" s="189">
        <f>+[2]OTCHET!J205+[2]OTCHET!J223+[2]OTCHET!J274</f>
        <v>-926</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1379064</v>
      </c>
      <c r="F46" s="186">
        <f t="shared" si="1"/>
        <v>631093</v>
      </c>
      <c r="G46" s="187">
        <f>+[2]OTCHET!G258+[2]OTCHET!G259+[2]OTCHET!G260+[2]OTCHET!G261</f>
        <v>601129</v>
      </c>
      <c r="H46" s="188">
        <f>+[2]OTCHET!H258+[2]OTCHET!H259+[2]OTCHET!H260+[2]OTCHET!H261</f>
        <v>0</v>
      </c>
      <c r="I46" s="188">
        <f>+[2]OTCHET!I258+[2]OTCHET!I259+[2]OTCHET!I260+[2]OTCHET!I261</f>
        <v>29964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614803</v>
      </c>
      <c r="G47" s="193">
        <f>+[2]OTCHET!G259</f>
        <v>586192</v>
      </c>
      <c r="H47" s="194">
        <f>+[2]OTCHET!H259</f>
        <v>0</v>
      </c>
      <c r="I47" s="19">
        <f>+[2]OTCHET!I259</f>
        <v>28611</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1125000</v>
      </c>
      <c r="F49" s="135">
        <f t="shared" si="1"/>
        <v>143063</v>
      </c>
      <c r="G49" s="136">
        <f>[2]OTCHET!G278+[2]OTCHET!G279+[2]OTCHET!G287+[2]OTCHET!G290</f>
        <v>143063</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14733876</v>
      </c>
      <c r="F56" s="219">
        <f t="shared" si="6"/>
        <v>7718361</v>
      </c>
      <c r="G56" s="220">
        <f t="shared" si="6"/>
        <v>5225490</v>
      </c>
      <c r="H56" s="221">
        <f t="shared" si="6"/>
        <v>-5190</v>
      </c>
      <c r="I56" s="21">
        <f t="shared" si="6"/>
        <v>-303</v>
      </c>
      <c r="J56" s="222">
        <f t="shared" si="6"/>
        <v>2498364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14733876</v>
      </c>
      <c r="F58" s="227">
        <f t="shared" si="1"/>
        <v>5219997</v>
      </c>
      <c r="G58" s="228">
        <f>+[2]OTCHET!G386+[2]OTCHET!G394+[2]OTCHET!G399+[2]OTCHET!G402+[2]OTCHET!G405+[2]OTCHET!G408+[2]OTCHET!G409+[2]OTCHET!G412+[2]OTCHET!G425+[2]OTCHET!G426+[2]OTCHET!G427+[2]OTCHET!G428+[2]OTCHET!G429</f>
        <v>5225490</v>
      </c>
      <c r="H58" s="229">
        <f>+[2]OTCHET!H386+[2]OTCHET!H394+[2]OTCHET!H399+[2]OTCHET!H402+[2]OTCHET!H405+[2]OTCHET!H408+[2]OTCHET!H409+[2]OTCHET!H412+[2]OTCHET!H425+[2]OTCHET!H426+[2]OTCHET!H427+[2]OTCHET!H428+[2]OTCHET!H429</f>
        <v>-5190</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2498364</v>
      </c>
      <c r="G62" s="159">
        <f>[2]OTCHET!G415</f>
        <v>0</v>
      </c>
      <c r="H62" s="160">
        <f>[2]OTCHET!H415</f>
        <v>0</v>
      </c>
      <c r="I62" s="160">
        <f>[2]OTCHET!I415</f>
        <v>0</v>
      </c>
      <c r="J62" s="161">
        <f>[2]OTCHET!J415</f>
        <v>2498364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-4377208</v>
      </c>
      <c r="F64" s="252">
        <f t="shared" si="7"/>
        <v>-471495</v>
      </c>
      <c r="G64" s="253">
        <f t="shared" si="7"/>
        <v>-1125853</v>
      </c>
      <c r="H64" s="254">
        <f t="shared" si="7"/>
        <v>-5190</v>
      </c>
      <c r="I64" s="254">
        <f t="shared" si="7"/>
        <v>603261</v>
      </c>
      <c r="J64" s="255">
        <f t="shared" si="7"/>
        <v>56287</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4377208</v>
      </c>
      <c r="F66" s="261">
        <f>SUM(+F68+F76+F77+F84+F85+F86+F89+F90+F91+F92+F93+F94+F95)</f>
        <v>471495</v>
      </c>
      <c r="G66" s="262">
        <f t="shared" ref="G66" si="9">SUM(+G68+G76+G77+G84+G85+G86+G89+G90+G91+G92+G93+G94+G95)</f>
        <v>1125853</v>
      </c>
      <c r="H66" s="263">
        <f>SUM(+H68+H76+H77+H84+H85+H86+H89+H90+H91+H92+H93+H94+H95)</f>
        <v>5190</v>
      </c>
      <c r="I66" s="263">
        <f>SUM(+I68+I76+I77+I84+I85+I86+I89+I90+I91+I92+I93+I94+I95)</f>
        <v>-603261</v>
      </c>
      <c r="J66" s="264">
        <f>SUM(+J68+J76+J77+J84+J85+J86+J89+J90+J91+J92+J93+J94+J95)</f>
        <v>-56287</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76633</v>
      </c>
      <c r="F86" s="231">
        <f>+F87+F88</f>
        <v>1979471</v>
      </c>
      <c r="G86" s="232">
        <f t="shared" ref="G86" si="15">+G87+G88</f>
        <v>59780</v>
      </c>
      <c r="H86" s="233">
        <f>+H87+H88</f>
        <v>1970685</v>
      </c>
      <c r="I86" s="233">
        <f>+I87+I88</f>
        <v>5293</v>
      </c>
      <c r="J86" s="234">
        <f>+J87+J88</f>
        <v>-56287</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76633</v>
      </c>
      <c r="F88" s="283">
        <f t="shared" si="1"/>
        <v>1979471</v>
      </c>
      <c r="G88" s="284">
        <f>+[2]OTCHET!G524+[2]OTCHET!G527+[2]OTCHET!G547</f>
        <v>59780</v>
      </c>
      <c r="H88" s="285">
        <f>+[2]OTCHET!H524+[2]OTCHET!H527+[2]OTCHET!H547</f>
        <v>1970685</v>
      </c>
      <c r="I88" s="285">
        <f>+[2]OTCHET!I524+[2]OTCHET!I527+[2]OTCHET!I547</f>
        <v>5293</v>
      </c>
      <c r="J88" s="286">
        <f>+[2]OTCHET!J524+[2]OTCHET!J527+[2]OTCHET!J547</f>
        <v>-56287</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263960</v>
      </c>
      <c r="G89" s="224">
        <f>[2]OTCHET!G534</f>
        <v>263960</v>
      </c>
      <c r="H89" s="225">
        <f>[2]OTCHET!H534</f>
        <v>0</v>
      </c>
      <c r="I89" s="225">
        <f>[2]OTCHET!I534</f>
        <v>0</v>
      </c>
      <c r="J89" s="226">
        <f>[2]OTCHET!J534</f>
        <v>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-5571456</v>
      </c>
      <c r="G91" s="136">
        <f>+[2]OTCHET!G576+[2]OTCHET!G577+[2]OTCHET!G578+[2]OTCHET!G579+[2]OTCHET!G580+[2]OTCHET!G581+[2]OTCHET!G582</f>
        <v>-15325</v>
      </c>
      <c r="H91" s="137">
        <f>+[2]OTCHET!H576+[2]OTCHET!H577+[2]OTCHET!H578+[2]OTCHET!H579+[2]OTCHET!H580+[2]OTCHET!H581+[2]OTCHET!H582</f>
        <v>-5488259</v>
      </c>
      <c r="I91" s="137">
        <f>+[2]OTCHET!I576+[2]OTCHET!I577+[2]OTCHET!I578+[2]OTCHET!I579+[2]OTCHET!I580+[2]OTCHET!I581+[2]OTCHET!I582</f>
        <v>-67872</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-4316073</v>
      </c>
      <c r="G94" s="136">
        <f>+[2]OTCHET!G592+[2]OTCHET!G593</f>
        <v>-4316073</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588091</v>
      </c>
      <c r="H95" s="99">
        <f>[2]OTCHET!H594</f>
        <v>-47409</v>
      </c>
      <c r="I95" s="99">
        <f>[2]OTCHET!I594</f>
        <v>-540682</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47409</v>
      </c>
      <c r="H96" s="295">
        <f>+[2]OTCHET!H597</f>
        <v>-47409</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45845</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cuLPglNuBda+VJeOyDRQyYZHqQCk9JBz48sENG0APKyXxuW4iDdPcKNf0AMlcShSBHJ7vE3DPJYDY/7pOOICYg==" saltValue="dlx2IXaMtHFFjzFBHLyU6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86" sqref="F8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45838</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14178</v>
      </c>
      <c r="G86" s="232">
        <f t="shared" ref="G86" si="15">+G87+G88</f>
        <v>14178</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14178</v>
      </c>
      <c r="G88" s="284">
        <f>+[3]OTCHET!G524+[3]OTCHET!G527+[3]OTCHET!G547</f>
        <v>14178</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-57485</v>
      </c>
      <c r="G91" s="136">
        <f>+[3]OTCHET!G576+[3]OTCHET!G577+[3]OTCHET!G578+[3]OTCHET!G579+[3]OTCHET!G580+[3]OTCHET!G581+[3]OTCHET!G582</f>
        <v>-57485</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45845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GifOfi2Dl2d1EPuGL6JfxMf2HcnWKnJLWIBBbu6R0l+Nc7cYtUT4k/S468wRhAvZcZUtFk4rWoTtqTmbhOy+Zw==" saltValue="6MtM9Ez9sGO14aZ8G8UKo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43" sqref="F43"/>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45838</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3007977</v>
      </c>
      <c r="G22" s="88">
        <f t="shared" si="0"/>
        <v>0</v>
      </c>
      <c r="H22" s="89">
        <f t="shared" si="0"/>
        <v>0</v>
      </c>
      <c r="I22" s="89">
        <f t="shared" si="0"/>
        <v>0</v>
      </c>
      <c r="J22" s="90">
        <f t="shared" si="0"/>
        <v>3007977</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-2818</v>
      </c>
      <c r="G25" s="103">
        <f t="shared" ref="G25" si="2">+G26+G30+G31+G32+G33</f>
        <v>0</v>
      </c>
      <c r="H25" s="104">
        <f>+H26+H30+H31+H32+H33</f>
        <v>0</v>
      </c>
      <c r="I25" s="104">
        <f>+I26+I30+I31+I32+I33</f>
        <v>0</v>
      </c>
      <c r="J25" s="105">
        <f>+J26+J30+J31+J32+J33</f>
        <v>-2818</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-2818</v>
      </c>
      <c r="G32" s="136">
        <f>[4]OTCHET!G110+[4]OTCHET!G119+[4]OTCHET!G135+[4]OTCHET!G136</f>
        <v>0</v>
      </c>
      <c r="H32" s="137">
        <f>[4]OTCHET!H110+[4]OTCHET!H119+[4]OTCHET!H135+[4]OTCHET!H136</f>
        <v>0</v>
      </c>
      <c r="I32" s="137">
        <f>[4]OTCHET!I110+[4]OTCHET!I119+[4]OTCHET!I135+[4]OTCHET!I136</f>
        <v>0</v>
      </c>
      <c r="J32" s="138">
        <f>[4]OTCHET!J110+[4]OTCHET!J119+[4]OTCHET!J135+[4]OTCHET!J136</f>
        <v>-2818</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3010795</v>
      </c>
      <c r="G37" s="159">
        <f>[4]OTCHET!G140+[4]OTCHET!G149+[4]OTCHET!G158</f>
        <v>0</v>
      </c>
      <c r="H37" s="160">
        <f>[4]OTCHET!H140+[4]OTCHET!H149+[4]OTCHET!H158</f>
        <v>0</v>
      </c>
      <c r="I37" s="160">
        <f>[4]OTCHET!I140+[4]OTCHET!I149+[4]OTCHET!I158</f>
        <v>0</v>
      </c>
      <c r="J37" s="161">
        <f>[4]OTCHET!J140+[4]OTCHET!J149+[4]OTCHET!J158</f>
        <v>3010795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1129022</v>
      </c>
      <c r="G38" s="166">
        <f t="shared" si="4"/>
        <v>0</v>
      </c>
      <c r="H38" s="167">
        <f t="shared" si="4"/>
        <v>0</v>
      </c>
      <c r="I38" s="167">
        <f t="shared" si="4"/>
        <v>0</v>
      </c>
      <c r="J38" s="168">
        <f t="shared" si="4"/>
        <v>1129022</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546948</v>
      </c>
      <c r="G39" s="172">
        <f t="shared" si="5"/>
        <v>0</v>
      </c>
      <c r="H39" s="173">
        <f t="shared" si="5"/>
        <v>0</v>
      </c>
      <c r="I39" s="173">
        <f t="shared" si="5"/>
        <v>0</v>
      </c>
      <c r="J39" s="174">
        <f t="shared" si="5"/>
        <v>546948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883</v>
      </c>
      <c r="G40" s="45">
        <f>[4]OTCHET!G187</f>
        <v>0</v>
      </c>
      <c r="H40" s="39">
        <f>[4]OTCHET!H187</f>
        <v>0</v>
      </c>
      <c r="I40" s="39">
        <f>[4]OTCHET!I187</f>
        <v>0</v>
      </c>
      <c r="J40" s="40">
        <f>[4]OTCHET!J187</f>
        <v>883</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540947</v>
      </c>
      <c r="G41" s="46">
        <f>[4]OTCHET!G190</f>
        <v>0</v>
      </c>
      <c r="H41" s="41">
        <f>[4]OTCHET!H190</f>
        <v>0</v>
      </c>
      <c r="I41" s="41">
        <f>[4]OTCHET!I190</f>
        <v>0</v>
      </c>
      <c r="J41" s="42">
        <f>[4]OTCHET!J190</f>
        <v>540947</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5118</v>
      </c>
      <c r="G42" s="47">
        <f>+[4]OTCHET!G196+[4]OTCHET!G204</f>
        <v>0</v>
      </c>
      <c r="H42" s="43">
        <f>+[4]OTCHET!H196+[4]OTCHET!H204</f>
        <v>0</v>
      </c>
      <c r="I42" s="43">
        <f>+[4]OTCHET!I196+[4]OTCHET!I204</f>
        <v>0</v>
      </c>
      <c r="J42" s="44">
        <f>+[4]OTCHET!J196+[4]OTCHET!J204</f>
        <v>5118</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355782</v>
      </c>
      <c r="G43" s="187">
        <f>+[4]OTCHET!G205+[4]OTCHET!G223+[4]OTCHET!G274</f>
        <v>0</v>
      </c>
      <c r="H43" s="188">
        <f>+[4]OTCHET!H205+[4]OTCHET!H223+[4]OTCHET!H274</f>
        <v>0</v>
      </c>
      <c r="I43" s="188">
        <f>+[4]OTCHET!I205+[4]OTCHET!I223+[4]OTCHET!I274</f>
        <v>0</v>
      </c>
      <c r="J43" s="189">
        <f>+[4]OTCHET!J205+[4]OTCHET!J223+[4]OTCHET!J274</f>
        <v>355782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77092</v>
      </c>
      <c r="G46" s="187">
        <f>+[4]OTCHET!G258+[4]OTCHET!G259+[4]OTCHET!G260+[4]OTCHET!G261</f>
        <v>0</v>
      </c>
      <c r="H46" s="188">
        <f>+[4]OTCHET!H258+[4]OTCHET!H259+[4]OTCHET!H260+[4]OTCHET!H261</f>
        <v>0</v>
      </c>
      <c r="I46" s="188">
        <f>+[4]OTCHET!I258+[4]OTCHET!I259+[4]OTCHET!I260+[4]OTCHET!I261</f>
        <v>0</v>
      </c>
      <c r="J46" s="189">
        <f>+[4]OTCHET!J258+[4]OTCHET!J259+[4]OTCHET!J260+[4]OTCHET!J261</f>
        <v>77092</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149200</v>
      </c>
      <c r="G49" s="136">
        <f>[4]OTCHET!G278+[4]OTCHET!G279+[4]OTCHET!G287+[4]OTCHET!G290</f>
        <v>0</v>
      </c>
      <c r="H49" s="137">
        <f>[4]OTCHET!H278+[4]OTCHET!H279+[4]OTCHET!H287+[4]OTCHET!H290</f>
        <v>0</v>
      </c>
      <c r="I49" s="137">
        <f>[4]OTCHET!I278+[4]OTCHET!I279+[4]OTCHET!I287+[4]OTCHET!I290</f>
        <v>0</v>
      </c>
      <c r="J49" s="138">
        <f>[4]OTCHET!J278+[4]OTCHET!J279+[4]OTCHET!J287+[4]OTCHET!J290</f>
        <v>149200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57364</v>
      </c>
      <c r="G56" s="220">
        <f t="shared" si="6"/>
        <v>0</v>
      </c>
      <c r="H56" s="221">
        <f t="shared" si="6"/>
        <v>0</v>
      </c>
      <c r="I56" s="21">
        <f t="shared" si="6"/>
        <v>0</v>
      </c>
      <c r="J56" s="222">
        <f t="shared" si="6"/>
        <v>57364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57364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57364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1936319</v>
      </c>
      <c r="G64" s="253">
        <f t="shared" si="7"/>
        <v>0</v>
      </c>
      <c r="H64" s="254">
        <f t="shared" si="7"/>
        <v>0</v>
      </c>
      <c r="I64" s="254">
        <f t="shared" si="7"/>
        <v>0</v>
      </c>
      <c r="J64" s="255">
        <f t="shared" si="7"/>
        <v>1936319</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-1936319</v>
      </c>
      <c r="G66" s="262">
        <f t="shared" ref="G66" si="9">SUM(+G68+G76+G77+G84+G85+G86+G89+G90+G91+G92+G93+G94+G95)</f>
        <v>0</v>
      </c>
      <c r="H66" s="263">
        <f>SUM(+H68+H76+H77+H84+H85+H86+H89+H90+H91+H92+H93+H94+H95)</f>
        <v>0</v>
      </c>
      <c r="I66" s="263">
        <f>SUM(+I68+I76+I77+I84+I85+I86+I89+I90+I91+I92+I93+I94+I95)</f>
        <v>0</v>
      </c>
      <c r="J66" s="264">
        <f>SUM(+J68+J76+J77+J84+J85+J86+J89+J90+J91+J92+J93+J94+J95)</f>
        <v>-1936319</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-1936319</v>
      </c>
      <c r="G86" s="232">
        <f t="shared" ref="G86" si="15">+G87+G88</f>
        <v>0</v>
      </c>
      <c r="H86" s="233">
        <f>+H87+H88</f>
        <v>0</v>
      </c>
      <c r="I86" s="233">
        <f>+I87+I88</f>
        <v>0</v>
      </c>
      <c r="J86" s="234">
        <f>+J87+J88</f>
        <v>-1936319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-1936319</v>
      </c>
      <c r="G88" s="284">
        <f>+[4]OTCHET!G524+[4]OTCHET!G527+[4]OTCHET!G547</f>
        <v>0</v>
      </c>
      <c r="H88" s="285">
        <f>+[4]OTCHET!H524+[4]OTCHET!H527+[4]OTCHET!H547</f>
        <v>0</v>
      </c>
      <c r="I88" s="285">
        <f>+[4]OTCHET!I524+[4]OTCHET!I527+[4]OTCHET!I547</f>
        <v>0</v>
      </c>
      <c r="J88" s="286">
        <f>+[4]OTCHET!J524+[4]OTCHET!J527+[4]OTCHET!J547</f>
        <v>-1936319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0</v>
      </c>
      <c r="G89" s="224">
        <f>[4]OTCHET!G534</f>
        <v>0</v>
      </c>
      <c r="H89" s="225">
        <f>[4]OTCHET!H534</f>
        <v>0</v>
      </c>
      <c r="I89" s="225">
        <f>[4]OTCHET!I534</f>
        <v>0</v>
      </c>
      <c r="J89" s="226">
        <f>[4]OTCHET!J534</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45845</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WEAfkHoz+DwbL/XafGztcnwj0AZyTwT7mW+pAjiGwtJepqC3CcTGDbvVAuCTWuBD4jVmDcvTBdH3Fzpq9bWRbA==" saltValue="nOcUhzAaWzOdlzcvMRvLY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39" sqref="F3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45838</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8933</v>
      </c>
      <c r="G38" s="166">
        <f t="shared" si="4"/>
        <v>0</v>
      </c>
      <c r="H38" s="167">
        <f t="shared" si="4"/>
        <v>0</v>
      </c>
      <c r="I38" s="167">
        <f t="shared" si="4"/>
        <v>0</v>
      </c>
      <c r="J38" s="168">
        <f t="shared" si="4"/>
        <v>8933</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8933</v>
      </c>
      <c r="G39" s="172">
        <f t="shared" si="5"/>
        <v>0</v>
      </c>
      <c r="H39" s="173">
        <f t="shared" si="5"/>
        <v>0</v>
      </c>
      <c r="I39" s="173">
        <f t="shared" si="5"/>
        <v>0</v>
      </c>
      <c r="J39" s="174">
        <f t="shared" si="5"/>
        <v>8933</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7641</v>
      </c>
      <c r="G40" s="45">
        <f>[5]OTCHET!G187</f>
        <v>0</v>
      </c>
      <c r="H40" s="39">
        <f>[5]OTCHET!H187</f>
        <v>0</v>
      </c>
      <c r="I40" s="39">
        <f>[5]OTCHET!I187</f>
        <v>0</v>
      </c>
      <c r="J40" s="40">
        <f>[5]OTCHET!J187</f>
        <v>7641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1292</v>
      </c>
      <c r="G42" s="47">
        <f>+[5]OTCHET!G196+[5]OTCHET!G204</f>
        <v>0</v>
      </c>
      <c r="H42" s="43">
        <f>+[5]OTCHET!H196+[5]OTCHET!H204</f>
        <v>0</v>
      </c>
      <c r="I42" s="43">
        <f>+[5]OTCHET!I196+[5]OTCHET!I204</f>
        <v>0</v>
      </c>
      <c r="J42" s="44">
        <f>+[5]OTCHET!J196+[5]OTCHET!J204</f>
        <v>1292</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64906</v>
      </c>
      <c r="G64" s="253">
        <f t="shared" si="7"/>
        <v>0</v>
      </c>
      <c r="H64" s="254">
        <f t="shared" si="7"/>
        <v>0</v>
      </c>
      <c r="I64" s="254">
        <f t="shared" si="7"/>
        <v>0</v>
      </c>
      <c r="J64" s="255">
        <f t="shared" si="7"/>
        <v>64906</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-64906</v>
      </c>
      <c r="G66" s="262">
        <f t="shared" ref="G66" si="9">SUM(+G68+G76+G77+G84+G85+G86+G89+G90+G91+G92+G93+G94+G95)</f>
        <v>0</v>
      </c>
      <c r="H66" s="263">
        <f>SUM(+H68+H76+H77+H84+H85+H86+H89+H90+H91+H92+H93+H94+H95)</f>
        <v>0</v>
      </c>
      <c r="I66" s="263">
        <f>SUM(+I68+I76+I77+I84+I85+I86+I89+I90+I91+I92+I93+I94+I95)</f>
        <v>0</v>
      </c>
      <c r="J66" s="264">
        <f>SUM(+J68+J76+J77+J84+J85+J86+J89+J90+J91+J92+J93+J94+J95)</f>
        <v>-64906</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-64906</v>
      </c>
      <c r="G86" s="232">
        <f t="shared" ref="G86" si="15">+G87+G88</f>
        <v>0</v>
      </c>
      <c r="H86" s="233">
        <f>+H87+H88</f>
        <v>0</v>
      </c>
      <c r="I86" s="233">
        <f>+I87+I88</f>
        <v>0</v>
      </c>
      <c r="J86" s="234">
        <f>+J87+J88</f>
        <v>-64906</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-64906</v>
      </c>
      <c r="G88" s="284">
        <f>+[5]OTCHET!G524+[5]OTCHET!G527+[5]OTCHET!G547</f>
        <v>0</v>
      </c>
      <c r="H88" s="285">
        <f>+[5]OTCHET!H524+[5]OTCHET!H527+[5]OTCHET!H547</f>
        <v>0</v>
      </c>
      <c r="I88" s="285">
        <f>+[5]OTCHET!I524+[5]OTCHET!I527+[5]OTCHET!I547</f>
        <v>0</v>
      </c>
      <c r="J88" s="286">
        <f>+[5]OTCHET!J524+[5]OTCHET!J527+[5]OTCHET!J547</f>
        <v>-64906</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45845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2vM3dYbhg7sYleSCmHpIP9hP6fPkfxjPVwRPDcIpyA8zHkH2zgfdN6GSEO50TI3Gb0tJRfPDo62sU0XCAQ9mhA==" saltValue="NN7uYfmlRFAR7h/M460kV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37" sqref="F3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45838</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38036</v>
      </c>
      <c r="G22" s="88">
        <f t="shared" si="0"/>
        <v>0</v>
      </c>
      <c r="H22" s="89">
        <f t="shared" si="0"/>
        <v>0</v>
      </c>
      <c r="I22" s="89">
        <f t="shared" si="0"/>
        <v>0</v>
      </c>
      <c r="J22" s="90">
        <f t="shared" si="0"/>
        <v>38036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38036</v>
      </c>
      <c r="G37" s="159">
        <f>[6]OTCHET!G140+[6]OTCHET!G149+[6]OTCHET!G158</f>
        <v>0</v>
      </c>
      <c r="H37" s="160">
        <f>[6]OTCHET!H140+[6]OTCHET!H149+[6]OTCHET!H158</f>
        <v>0</v>
      </c>
      <c r="I37" s="160">
        <f>[6]OTCHET!I140+[6]OTCHET!I149+[6]OTCHET!I158</f>
        <v>0</v>
      </c>
      <c r="J37" s="161">
        <f>[6]OTCHET!J140+[6]OTCHET!J149+[6]OTCHET!J158</f>
        <v>38036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76712</v>
      </c>
      <c r="G38" s="166">
        <f t="shared" si="4"/>
        <v>0</v>
      </c>
      <c r="H38" s="167">
        <f t="shared" si="4"/>
        <v>0</v>
      </c>
      <c r="I38" s="167">
        <f t="shared" si="4"/>
        <v>0</v>
      </c>
      <c r="J38" s="168">
        <f t="shared" si="4"/>
        <v>76712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76712</v>
      </c>
      <c r="G43" s="187">
        <f>+[6]OTCHET!G205+[6]OTCHET!G223+[6]OTCHET!G274</f>
        <v>0</v>
      </c>
      <c r="H43" s="188">
        <f>+[6]OTCHET!H205+[6]OTCHET!H223+[6]OTCHET!H274</f>
        <v>0</v>
      </c>
      <c r="I43" s="188">
        <f>+[6]OTCHET!I205+[6]OTCHET!I223+[6]OTCHET!I274</f>
        <v>0</v>
      </c>
      <c r="J43" s="189">
        <f>+[6]OTCHET!J205+[6]OTCHET!J223+[6]OTCHET!J274</f>
        <v>76712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17599</v>
      </c>
      <c r="G56" s="220">
        <f t="shared" si="6"/>
        <v>0</v>
      </c>
      <c r="H56" s="221">
        <f t="shared" si="6"/>
        <v>0</v>
      </c>
      <c r="I56" s="21">
        <f t="shared" si="6"/>
        <v>0</v>
      </c>
      <c r="J56" s="222">
        <f t="shared" si="6"/>
        <v>17599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17599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17599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-21077</v>
      </c>
      <c r="G64" s="253">
        <f t="shared" si="7"/>
        <v>0</v>
      </c>
      <c r="H64" s="254">
        <f t="shared" si="7"/>
        <v>0</v>
      </c>
      <c r="I64" s="254">
        <f t="shared" si="7"/>
        <v>0</v>
      </c>
      <c r="J64" s="255">
        <f t="shared" si="7"/>
        <v>-21077</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21077</v>
      </c>
      <c r="G66" s="262">
        <f t="shared" ref="G66" si="9">SUM(+G68+G76+G77+G84+G85+G86+G89+G90+G91+G92+G93+G94+G95)</f>
        <v>0</v>
      </c>
      <c r="H66" s="263">
        <f>SUM(+H68+H76+H77+H84+H85+H86+H89+H90+H91+H92+H93+H94+H95)</f>
        <v>0</v>
      </c>
      <c r="I66" s="263">
        <f>SUM(+I68+I76+I77+I84+I85+I86+I89+I90+I91+I92+I93+I94+I95)</f>
        <v>0</v>
      </c>
      <c r="J66" s="264">
        <f>SUM(+J68+J76+J77+J84+J85+J86+J89+J90+J91+J92+J93+J94+J95)</f>
        <v>21077</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21077</v>
      </c>
      <c r="G86" s="232">
        <f t="shared" ref="G86" si="15">+G87+G88</f>
        <v>0</v>
      </c>
      <c r="H86" s="233">
        <f>+H87+H88</f>
        <v>0</v>
      </c>
      <c r="I86" s="233">
        <f>+I87+I88</f>
        <v>0</v>
      </c>
      <c r="J86" s="234">
        <f>+J87+J88</f>
        <v>21077</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21077</v>
      </c>
      <c r="G88" s="284">
        <f>+[6]OTCHET!G524+[6]OTCHET!G527+[6]OTCHET!G547</f>
        <v>0</v>
      </c>
      <c r="H88" s="285">
        <f>+[6]OTCHET!H524+[6]OTCHET!H527+[6]OTCHET!H547</f>
        <v>0</v>
      </c>
      <c r="I88" s="285">
        <f>+[6]OTCHET!I524+[6]OTCHET!I527+[6]OTCHET!I547</f>
        <v>0</v>
      </c>
      <c r="J88" s="286">
        <f>+[6]OTCHET!J524+[6]OTCHET!J527+[6]OTCHET!J547</f>
        <v>21077</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45845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YSGOjx9bbFuuUxgyd6mwf8ru0kSHcFJHSfBDoHNqT+8GYfzMh9RzzPxZf/96Ptrql2BH8uIjtyrv41WthOvSBQ==" saltValue="9LzWdsciecncB/XomjnhR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2025-09-09T07:41:19Z</dcterms:modified>
</cp:coreProperties>
</file>