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543C829F-D469-4299-BB95-7DF6D641AFBB}"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 i="6" l="1"/>
  <c r="I114" i="9"/>
  <c r="E114" i="9"/>
  <c r="E110" i="9"/>
  <c r="J107" i="9"/>
  <c r="H107" i="9"/>
  <c r="G107" i="9"/>
  <c r="B107" i="9"/>
  <c r="J96" i="9"/>
  <c r="I96" i="9"/>
  <c r="H96" i="9"/>
  <c r="G96" i="9"/>
  <c r="E96" i="9"/>
  <c r="J95" i="9"/>
  <c r="I95" i="9"/>
  <c r="H95" i="9"/>
  <c r="G95" i="9"/>
  <c r="E95" i="9"/>
  <c r="J94" i="9"/>
  <c r="F94" i="9" s="1"/>
  <c r="I94" i="9"/>
  <c r="H94" i="9"/>
  <c r="G94" i="9"/>
  <c r="E94" i="9"/>
  <c r="J93" i="9"/>
  <c r="I93" i="9"/>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F85" i="9" s="1"/>
  <c r="I85" i="9"/>
  <c r="H85" i="9"/>
  <c r="G85" i="9"/>
  <c r="E85" i="9"/>
  <c r="J84" i="9"/>
  <c r="I84" i="9"/>
  <c r="H84" i="9"/>
  <c r="G84" i="9"/>
  <c r="E84" i="9"/>
  <c r="J83" i="9"/>
  <c r="I83" i="9"/>
  <c r="H83" i="9"/>
  <c r="G83" i="9"/>
  <c r="E83" i="9"/>
  <c r="J82" i="9"/>
  <c r="I82" i="9"/>
  <c r="F82" i="9" s="1"/>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F52" i="9" s="1"/>
  <c r="I52" i="9"/>
  <c r="H52" i="9"/>
  <c r="G52" i="9"/>
  <c r="E52" i="9"/>
  <c r="J51" i="9"/>
  <c r="I51" i="9"/>
  <c r="H51" i="9"/>
  <c r="G51" i="9"/>
  <c r="E51" i="9"/>
  <c r="J50" i="9"/>
  <c r="I50" i="9"/>
  <c r="H50" i="9"/>
  <c r="G50" i="9"/>
  <c r="E50" i="9"/>
  <c r="J49" i="9"/>
  <c r="I49" i="9"/>
  <c r="F49" i="9" s="1"/>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F36" i="9" s="1"/>
  <c r="I36" i="9"/>
  <c r="H36" i="9"/>
  <c r="G36" i="9"/>
  <c r="E36" i="9"/>
  <c r="J33" i="9"/>
  <c r="I33" i="9"/>
  <c r="H33" i="9"/>
  <c r="G33" i="9"/>
  <c r="E33" i="9"/>
  <c r="J32" i="9"/>
  <c r="F32" i="9" s="1"/>
  <c r="I32" i="9"/>
  <c r="H32" i="9"/>
  <c r="G32" i="9"/>
  <c r="E32" i="9"/>
  <c r="J31" i="9"/>
  <c r="I31" i="9"/>
  <c r="H31" i="9"/>
  <c r="G31" i="9"/>
  <c r="E31" i="9"/>
  <c r="J30" i="9"/>
  <c r="I30" i="9"/>
  <c r="H30" i="9"/>
  <c r="G30" i="9"/>
  <c r="E30" i="9"/>
  <c r="J29" i="9"/>
  <c r="I29" i="9"/>
  <c r="F29" i="9" s="1"/>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E86" i="8" s="1"/>
  <c r="J87" i="8"/>
  <c r="I87" i="8"/>
  <c r="I86" i="8" s="1"/>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F73" i="8" s="1"/>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I56" i="8" s="1"/>
  <c r="H62" i="8"/>
  <c r="G62" i="8"/>
  <c r="E62" i="8"/>
  <c r="J60" i="8"/>
  <c r="I60" i="8"/>
  <c r="F60" i="8" s="1"/>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J39" i="8" s="1"/>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I26" i="8"/>
  <c r="H26" i="8"/>
  <c r="G26" i="8"/>
  <c r="E26" i="8"/>
  <c r="J23" i="8"/>
  <c r="I23" i="8"/>
  <c r="H23" i="8"/>
  <c r="G23" i="8"/>
  <c r="E23" i="8"/>
  <c r="F15" i="8"/>
  <c r="E15" i="8"/>
  <c r="B8" i="8" s="1"/>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I88" i="7"/>
  <c r="H88" i="7"/>
  <c r="G88" i="7"/>
  <c r="E88" i="7"/>
  <c r="J87" i="7"/>
  <c r="I87" i="7"/>
  <c r="I86" i="7" s="1"/>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F53" i="7" s="1"/>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E23" i="7"/>
  <c r="F15" i="7"/>
  <c r="E15" i="7"/>
  <c r="B8" i="7" s="1"/>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F79" i="6" s="1"/>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I56" i="6" s="1"/>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F36" i="6" s="1"/>
  <c r="G36" i="6"/>
  <c r="E36" i="6"/>
  <c r="J33" i="6"/>
  <c r="I33" i="6"/>
  <c r="H33" i="6"/>
  <c r="G33" i="6"/>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B8" i="6" s="1"/>
  <c r="F13" i="6"/>
  <c r="E13" i="6"/>
  <c r="I11" i="6"/>
  <c r="H11" i="6"/>
  <c r="F11" i="6"/>
  <c r="B13" i="6"/>
  <c r="B11" i="6"/>
  <c r="F44" i="9"/>
  <c r="E86" i="9"/>
  <c r="F81" i="9"/>
  <c r="F67" i="9"/>
  <c r="F61" i="9"/>
  <c r="F35" i="9"/>
  <c r="F34" i="9"/>
  <c r="F24" i="9"/>
  <c r="B8" i="9"/>
  <c r="F85" i="8"/>
  <c r="F81" i="8"/>
  <c r="F67" i="8"/>
  <c r="F61" i="8"/>
  <c r="F35" i="8"/>
  <c r="F34" i="8"/>
  <c r="F24" i="8"/>
  <c r="F81" i="7"/>
  <c r="F67" i="7"/>
  <c r="F61" i="7"/>
  <c r="F37" i="7"/>
  <c r="F35" i="7"/>
  <c r="F34" i="7"/>
  <c r="F24" i="7"/>
  <c r="F81" i="6"/>
  <c r="F67" i="6"/>
  <c r="F61" i="6"/>
  <c r="F35" i="6"/>
  <c r="F34" i="6"/>
  <c r="F24" i="6"/>
  <c r="G39" i="7" l="1"/>
  <c r="F37" i="9"/>
  <c r="F62" i="9"/>
  <c r="E86" i="7"/>
  <c r="J39" i="7"/>
  <c r="F89" i="7"/>
  <c r="G68" i="9"/>
  <c r="F41" i="7"/>
  <c r="F49" i="7"/>
  <c r="F70" i="7"/>
  <c r="F82" i="7"/>
  <c r="F91" i="7"/>
  <c r="F94" i="7"/>
  <c r="F30" i="8"/>
  <c r="F37" i="8"/>
  <c r="F42" i="8"/>
  <c r="F44" i="8"/>
  <c r="F52" i="8"/>
  <c r="F55" i="8"/>
  <c r="F59" i="8"/>
  <c r="F70" i="8"/>
  <c r="F79" i="8"/>
  <c r="F89" i="8"/>
  <c r="F94" i="8"/>
  <c r="F30" i="9"/>
  <c r="I39" i="9"/>
  <c r="G39" i="9"/>
  <c r="I68" i="9"/>
  <c r="F73" i="9"/>
  <c r="H86" i="9"/>
  <c r="J39" i="6"/>
  <c r="J38" i="6" s="1"/>
  <c r="F60" i="6"/>
  <c r="F88" i="6"/>
  <c r="F33" i="6"/>
  <c r="F53" i="6"/>
  <c r="H56" i="6"/>
  <c r="F87" i="6"/>
  <c r="F29" i="8"/>
  <c r="F41" i="8"/>
  <c r="F49" i="8"/>
  <c r="F82" i="8"/>
  <c r="F91" i="8"/>
  <c r="J39" i="9"/>
  <c r="F47" i="9"/>
  <c r="J56" i="9"/>
  <c r="I86" i="9"/>
  <c r="F89" i="9"/>
  <c r="F37" i="6"/>
  <c r="F23" i="7"/>
  <c r="F76" i="7"/>
  <c r="J86" i="7"/>
  <c r="F31" i="6"/>
  <c r="F51" i="9"/>
  <c r="F60" i="9"/>
  <c r="F74" i="9"/>
  <c r="F84" i="9"/>
  <c r="F93" i="9"/>
  <c r="F96" i="6"/>
  <c r="F27" i="6"/>
  <c r="F45" i="6"/>
  <c r="F90" i="6"/>
  <c r="F26" i="6"/>
  <c r="G38" i="7"/>
  <c r="I25" i="6"/>
  <c r="I22" i="6" s="1"/>
  <c r="E56" i="6"/>
  <c r="G56" i="6"/>
  <c r="F54" i="6"/>
  <c r="F93" i="6"/>
  <c r="E25" i="8"/>
  <c r="E22" i="8" s="1"/>
  <c r="F48" i="8"/>
  <c r="F93" i="8"/>
  <c r="J38" i="9"/>
  <c r="F57" i="6"/>
  <c r="J86" i="6"/>
  <c r="I68" i="8"/>
  <c r="F57" i="9"/>
  <c r="F26" i="7"/>
  <c r="F36" i="7"/>
  <c r="E39" i="7"/>
  <c r="E38" i="7" s="1"/>
  <c r="F45" i="7"/>
  <c r="F46" i="7"/>
  <c r="F57" i="7"/>
  <c r="F78" i="7"/>
  <c r="F90" i="7"/>
  <c r="F95" i="7"/>
  <c r="F30" i="7"/>
  <c r="F42" i="7"/>
  <c r="I56" i="7"/>
  <c r="E68" i="7"/>
  <c r="I68" i="7"/>
  <c r="E77" i="7"/>
  <c r="I77" i="7"/>
  <c r="G77" i="7"/>
  <c r="F92" i="7"/>
  <c r="F30" i="6"/>
  <c r="F41" i="6"/>
  <c r="F49" i="6"/>
  <c r="F50" i="6"/>
  <c r="E68" i="6"/>
  <c r="J68" i="6"/>
  <c r="F75" i="6"/>
  <c r="E77" i="6"/>
  <c r="G77" i="6"/>
  <c r="F94" i="6"/>
  <c r="F23" i="8"/>
  <c r="F26" i="8"/>
  <c r="F33" i="8"/>
  <c r="F36" i="8"/>
  <c r="H39" i="8"/>
  <c r="H38" i="8" s="1"/>
  <c r="F45" i="8"/>
  <c r="F53" i="8"/>
  <c r="F54" i="8"/>
  <c r="H56" i="8"/>
  <c r="F63" i="8"/>
  <c r="F69" i="8"/>
  <c r="E68" i="8"/>
  <c r="F78" i="8"/>
  <c r="E77" i="8"/>
  <c r="F87" i="8"/>
  <c r="F88" i="8"/>
  <c r="F90" i="8"/>
  <c r="F28" i="9"/>
  <c r="G25" i="9"/>
  <c r="G22" i="9" s="1"/>
  <c r="F40" i="9"/>
  <c r="F45" i="9"/>
  <c r="F48" i="9"/>
  <c r="F53" i="9"/>
  <c r="F63" i="9"/>
  <c r="F71" i="9"/>
  <c r="E68" i="9"/>
  <c r="F76" i="9"/>
  <c r="F87" i="9"/>
  <c r="F90" i="9"/>
  <c r="F95" i="9"/>
  <c r="F33" i="9"/>
  <c r="I38" i="9"/>
  <c r="F40" i="8"/>
  <c r="J38" i="8"/>
  <c r="F57" i="8"/>
  <c r="J38" i="7"/>
  <c r="F82" i="6"/>
  <c r="G39" i="6"/>
  <c r="G38" i="6" s="1"/>
  <c r="F74" i="6"/>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E86" i="6"/>
  <c r="H25" i="7"/>
  <c r="H22" i="7" s="1"/>
  <c r="F42" i="6"/>
  <c r="F71" i="6"/>
  <c r="G38" i="9"/>
  <c r="F29" i="6"/>
  <c r="F52" i="6"/>
  <c r="F55" i="6"/>
  <c r="J56" i="6"/>
  <c r="J77" i="6"/>
  <c r="F28" i="7"/>
  <c r="F33" i="7"/>
  <c r="H39" i="7"/>
  <c r="H38" i="7" s="1"/>
  <c r="F60" i="7"/>
  <c r="H68" i="7"/>
  <c r="I25" i="8"/>
  <c r="I22" i="8" s="1"/>
  <c r="F47" i="8"/>
  <c r="F58" i="8"/>
  <c r="H68" i="8"/>
  <c r="H86" i="8"/>
  <c r="F31" i="9"/>
  <c r="H39" i="9"/>
  <c r="H38" i="9" s="1"/>
  <c r="F50" i="9"/>
  <c r="I56" i="9"/>
  <c r="J68" i="9"/>
  <c r="I77" i="9"/>
  <c r="F80" i="9"/>
  <c r="J86" i="9"/>
  <c r="G68" i="8"/>
  <c r="E39" i="9"/>
  <c r="E38" i="9" s="1"/>
  <c r="F44" i="7"/>
  <c r="F72" i="7"/>
  <c r="F83" i="7"/>
  <c r="F87" i="7"/>
  <c r="F93" i="7"/>
  <c r="J25" i="8"/>
  <c r="J22" i="8" s="1"/>
  <c r="F31" i="8"/>
  <c r="F50" i="8"/>
  <c r="E56" i="8"/>
  <c r="F62" i="8"/>
  <c r="F71" i="8"/>
  <c r="F74" i="8"/>
  <c r="G56" i="9"/>
  <c r="J77" i="9"/>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78" i="6"/>
  <c r="F32" i="7"/>
  <c r="J25" i="7"/>
  <c r="J22" i="7" s="1"/>
  <c r="E56" i="7"/>
  <c r="F71" i="7"/>
  <c r="I25" i="9"/>
  <c r="I22" i="9" s="1"/>
  <c r="E56" i="9"/>
  <c r="F86" i="6"/>
  <c r="F50" i="7"/>
  <c r="J56" i="7"/>
  <c r="F23" i="6"/>
  <c r="E25" i="6"/>
  <c r="E22" i="6" s="1"/>
  <c r="F28" i="6"/>
  <c r="J25" i="6"/>
  <c r="J22"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F43" i="9"/>
  <c r="F55" i="9"/>
  <c r="F59" i="9"/>
  <c r="F79" i="9"/>
  <c r="F91" i="9"/>
  <c r="F26" i="9"/>
  <c r="F42" i="9"/>
  <c r="F69" i="9"/>
  <c r="F72" i="9"/>
  <c r="F75" i="9"/>
  <c r="F83" i="9"/>
  <c r="G77" i="9"/>
  <c r="G86" i="9"/>
  <c r="G77" i="8"/>
  <c r="H77" i="8"/>
  <c r="G86" i="8"/>
  <c r="G25" i="8"/>
  <c r="G22" i="8" s="1"/>
  <c r="G39" i="8"/>
  <c r="G38" i="8" s="1"/>
  <c r="E66" i="7"/>
  <c r="F69" i="7"/>
  <c r="H77" i="7"/>
  <c r="G86" i="7"/>
  <c r="F40" i="7"/>
  <c r="F39" i="7" s="1"/>
  <c r="G25" i="7"/>
  <c r="G22" i="7" s="1"/>
  <c r="G56" i="7"/>
  <c r="J77" i="7"/>
  <c r="F69" i="6"/>
  <c r="H77" i="6"/>
  <c r="G86" i="6"/>
  <c r="I77" i="6"/>
  <c r="H86" i="6"/>
  <c r="G25" i="6"/>
  <c r="G22" i="6" s="1"/>
  <c r="H68" i="6"/>
  <c r="H25" i="6"/>
  <c r="H22" i="6" s="1"/>
  <c r="I68" i="6"/>
  <c r="H39" i="6"/>
  <c r="H38" i="6" s="1"/>
  <c r="I64" i="6" l="1"/>
  <c r="J64" i="9"/>
  <c r="F39" i="8"/>
  <c r="F86" i="7"/>
  <c r="I66" i="9"/>
  <c r="I64" i="8"/>
  <c r="E66" i="6"/>
  <c r="I66" i="8"/>
  <c r="I105" i="8" s="1"/>
  <c r="E64" i="6"/>
  <c r="F86" i="9"/>
  <c r="E66" i="8"/>
  <c r="G64" i="9"/>
  <c r="F56" i="9"/>
  <c r="E66" i="9"/>
  <c r="F39" i="9"/>
  <c r="F38" i="9" s="1"/>
  <c r="I64" i="9"/>
  <c r="I65" i="9" s="1"/>
  <c r="F86" i="8"/>
  <c r="F77" i="8"/>
  <c r="F68" i="8"/>
  <c r="F56" i="7"/>
  <c r="H64" i="7"/>
  <c r="J64" i="6"/>
  <c r="F56" i="6"/>
  <c r="J66" i="6"/>
  <c r="J105" i="6" s="1"/>
  <c r="G66" i="8"/>
  <c r="J64" i="8"/>
  <c r="F25" i="6"/>
  <c r="F22" i="6" s="1"/>
  <c r="F25" i="8"/>
  <c r="F22" i="8" s="1"/>
  <c r="J66" i="8"/>
  <c r="F56" i="8"/>
  <c r="J66" i="9"/>
  <c r="J105" i="9" s="1"/>
  <c r="I66" i="7"/>
  <c r="G66" i="6"/>
  <c r="H64" i="8"/>
  <c r="F25" i="9"/>
  <c r="F22" i="9" s="1"/>
  <c r="E64" i="9"/>
  <c r="H64" i="9"/>
  <c r="F77" i="9"/>
  <c r="H66" i="8"/>
  <c r="G66" i="7"/>
  <c r="F77" i="7"/>
  <c r="J64" i="7"/>
  <c r="F25" i="7"/>
  <c r="F22" i="7" s="1"/>
  <c r="H66" i="7"/>
  <c r="H65" i="7" s="1"/>
  <c r="F38" i="7"/>
  <c r="F39" i="6"/>
  <c r="F38" i="6" s="1"/>
  <c r="G64" i="6"/>
  <c r="F38" i="8"/>
  <c r="G66" i="9"/>
  <c r="H66" i="9"/>
  <c r="F68" i="6"/>
  <c r="E64" i="8"/>
  <c r="F68" i="9"/>
  <c r="F77" i="6"/>
  <c r="E64" i="7"/>
  <c r="E65" i="7" s="1"/>
  <c r="I64" i="7"/>
  <c r="F68" i="7"/>
  <c r="H64" i="6"/>
  <c r="J66" i="7"/>
  <c r="J65" i="7" s="1"/>
  <c r="G64" i="8"/>
  <c r="G64" i="7"/>
  <c r="I66" i="6"/>
  <c r="I105" i="6" s="1"/>
  <c r="H66" i="6"/>
  <c r="H65" i="6" s="1"/>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F66" i="9" l="1"/>
  <c r="E65" i="9"/>
  <c r="E65" i="6"/>
  <c r="E105" i="6"/>
  <c r="G65" i="6"/>
  <c r="F64" i="6"/>
  <c r="F66" i="8"/>
  <c r="F65" i="8" s="1"/>
  <c r="J65" i="8"/>
  <c r="E105" i="9"/>
  <c r="F64" i="9"/>
  <c r="F105" i="9" s="1"/>
  <c r="I65" i="8"/>
  <c r="E65" i="8"/>
  <c r="J65" i="6"/>
  <c r="I105" i="9"/>
  <c r="G65" i="9"/>
  <c r="J65" i="9"/>
  <c r="J105" i="8"/>
  <c r="H105" i="6"/>
  <c r="G105" i="6"/>
  <c r="E105" i="8"/>
  <c r="F64" i="8"/>
  <c r="G105" i="9"/>
  <c r="F64" i="7"/>
  <c r="I65" i="6"/>
  <c r="F66" i="7"/>
  <c r="H105" i="8"/>
  <c r="H65" i="9"/>
  <c r="H65" i="8"/>
  <c r="H105" i="7"/>
  <c r="I65" i="7"/>
  <c r="I105" i="7"/>
  <c r="M66" i="6"/>
  <c r="E105" i="7"/>
  <c r="M64" i="6"/>
  <c r="M65" i="6" s="1"/>
  <c r="H105" i="9"/>
  <c r="J105" i="7"/>
  <c r="K66" i="6"/>
  <c r="L66" i="6"/>
  <c r="L64" i="6"/>
  <c r="K64" i="6"/>
  <c r="F66" i="6"/>
  <c r="F105" i="6" s="1"/>
  <c r="F65" i="9"/>
  <c r="G65" i="8"/>
  <c r="G105" i="8"/>
  <c r="G65" i="7"/>
  <c r="G105" i="7"/>
  <c r="L65" i="6"/>
  <c r="K65" i="6"/>
  <c r="F105" i="8" l="1"/>
  <c r="F65" i="7"/>
  <c r="B105" i="7" s="1"/>
  <c r="F65" i="6"/>
  <c r="B65" i="6" s="1"/>
  <c r="F105" i="7"/>
  <c r="B65" i="8"/>
  <c r="B65" i="9"/>
  <c r="B105" i="9"/>
  <c r="B105" i="8"/>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7" l="1"/>
  <c r="B105" i="6"/>
  <c r="L66" i="7"/>
  <c r="K66" i="7"/>
  <c r="M64" i="7"/>
  <c r="L64" i="7"/>
  <c r="M65" i="7"/>
  <c r="L65" i="7"/>
  <c r="K65" i="7"/>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K66" i="9" l="1"/>
  <c r="K64" i="9"/>
  <c r="M65" i="8"/>
  <c r="L64" i="9"/>
  <c r="L65" i="9" s="1"/>
  <c r="L66" i="8"/>
  <c r="L66" i="9"/>
  <c r="K65" i="9"/>
  <c r="M64" i="9"/>
  <c r="M66" i="9"/>
  <c r="K65" i="8"/>
  <c r="L64" i="8"/>
  <c r="L65" i="8" s="1"/>
  <c r="M6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<sst xmlns="http://schemas.openxmlformats.org/spreadsheetml/2006/main" count="781" uniqueCount="175">
  <si>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</si>
  <si>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</si>
  <si>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</si>
  <si>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</si>
  <si>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</si>
  <si>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</si>
  <si>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</si>
  <si>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</si>
  <si>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</si>
  <si>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</si>
  <si>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</si>
  <si>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</si>
  <si>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</si>
  <si>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</si>
  <si>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</si>
  <si>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</si>
  <si>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</si>
  <si>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</si>
  <si>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</si>
  <si>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</si>
  <si>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</si>
  <si>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</si>
  <si>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</si>
  <si>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</si>
  <si>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</si>
  <si>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</si>
  <si>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</si>
  <si>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</si>
  <si>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</si>
  <si>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</si>
  <si>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</si>
  <si>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</si>
  <si>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</si>
  <si>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</si>
  <si>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</si>
  <si>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</si>
  <si>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</si>
  <si>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</si>
  <si>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</si>
  <si>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</si>
  <si>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</si>
  <si>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</si>
  <si>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</si>
  <si>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</si>
  <si>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</si>
  <si>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</si>
  <si>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</si>
  <si>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</si>
  <si>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</si>
  <si>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</si>
  <si>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</si>
  <si>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</si>
  <si>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</si>
  <si>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</si>
  <si>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</si>
  <si>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</si>
  <si>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</si>
  <si>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</si>
  <si>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</si>
  <si>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</si>
  <si>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</si>
  <si>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</si>
  <si>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</si>
  <si>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</si>
  <si>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</si>
  <si>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</si>
  <si>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</si>
  <si>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</si>
  <si>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</si>
  <si>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</si>
  <si>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</si>
  <si>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</si>
  <si>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</si>
  <si>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</si>
  <si>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</si>
  <si>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</si>
  <si>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</si>
  <si>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</si>
  <si>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</si>
  <si>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</si>
  <si>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</si>
  <si>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</si>
  <si>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</si>
  <si>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</si>
  <si>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</si>
  <si>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</si>
  <si>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</si>
  <si>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</si>
  <si>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</si>
  <si>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</si>
  <si>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</si>
  <si>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</si>
  <si>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</si>
  <si>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</si>
  <si>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</si>
  <si>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</si>
  <si>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</si>
  <si>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</si>
  <si>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</si>
  <si>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</si>
  <si>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</si>
  <si>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</si>
  <si>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</si>
  <si>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</si>
  <si>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</si>
  <si>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</si>
  <si>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</si>
  <si>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</si>
  <si>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</si>
  <si>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</si>
  <si>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</si>
  <si>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</si>
  <si>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</si>
  <si>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</si>
  <si>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</si>
  <si>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</si>
  <si>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</si>
  <si>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</si>
  <si>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</si>
  <si>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</si>
  <si>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</si>
  <si>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</si>
  <si>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</si>
  <si>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</si>
  <si>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</si>
  <si>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</si>
  <si>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</si>
  <si>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</si>
  <si>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</si>
  <si>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</si>
  <si>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</si>
  <si>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</si>
  <si>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</si>
  <si>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</si>
  <si>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</si>
  <si>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</si>
  <si>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</si>
  <si>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</si>
  <si>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</si>
  <si>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</si>
  <si>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</si>
  <si>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</si>
  <si>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</si>
  <si>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</si>
  <si>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</si>
  <si>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</si>
  <si>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</si>
  <si>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</si>
  <si>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</si>
  <si>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</si>
  <si>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</si>
  <si>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</si>
  <si>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</si>
  <si>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</si>
  <si>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</si>
  <si>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</si>
  <si>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</si>
  <si>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</si>
  <si>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</si>
  <si>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</si>
  <si>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</si>
  <si>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</si>
  <si>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</si>
  <si>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</si>
  <si>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</si>
  <si>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</si>
  <si>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</si>
  <si>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</si>
  <si>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</si>
  <si>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</si>
  <si>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</si>
  <si>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</si>
  <si>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</si>
  <si>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2026 г.</t>
  </si>
  <si>
    <t>ОТЧЕТ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</si>
</sst>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28.02.2026%20&#1075;/1722_B1_2026_02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28.02.2026%20&#1075;/1722_B1_2026_02_PRB_3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28.02.2026%20&#1075;/1722_B1_2026_02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28.02.2026%20&#1075;/1722_B1_2026_02_PRB_KS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172143</v>
          </cell>
          <cell r="H74">
            <v>0</v>
          </cell>
          <cell r="I74">
            <v>186834</v>
          </cell>
          <cell r="J74">
            <v>0</v>
          </cell>
        </row>
        <row r="75">
          <cell r="E75"/>
          <cell r="G75"/>
          <cell r="H75"/>
          <cell r="I75"/>
          <cell r="J75"/>
        </row>
        <row r="77">
          <cell r="E77"/>
          <cell r="G77">
            <v>153377</v>
          </cell>
          <cell r="H77"/>
          <cell r="I77">
            <v>182782</v>
          </cell>
          <cell r="J77"/>
        </row>
        <row r="78">
          <cell r="E78"/>
          <cell r="G78">
            <v>14811</v>
          </cell>
          <cell r="H78"/>
          <cell r="I78">
            <v>3237</v>
          </cell>
          <cell r="J78">
            <v>-18</v>
          </cell>
        </row>
        <row r="79">
          <cell r="E79"/>
          <cell r="G79">
            <v>3955</v>
          </cell>
          <cell r="H79"/>
          <cell r="I79">
            <v>815</v>
          </cell>
          <cell r="J79">
            <v>18</v>
          </cell>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939</v>
          </cell>
          <cell r="H106">
            <v>0</v>
          </cell>
          <cell r="I106">
            <v>526</v>
          </cell>
          <cell r="J106">
            <v>0</v>
          </cell>
        </row>
        <row r="110">
          <cell r="E110">
            <v>0</v>
          </cell>
          <cell r="G110">
            <v>-179</v>
          </cell>
          <cell r="H110">
            <v>0</v>
          </cell>
          <cell r="I110">
            <v>-1</v>
          </cell>
          <cell r="J110">
            <v>0</v>
          </cell>
        </row>
        <row r="119">
          <cell r="E119">
            <v>0</v>
          </cell>
          <cell r="G119">
            <v>-1533</v>
          </cell>
          <cell r="H119">
            <v>0</v>
          </cell>
          <cell r="I119">
            <v>0</v>
          </cell>
          <cell r="J119">
            <v>0</v>
          </cell>
        </row>
        <row r="123">
          <cell r="E123">
            <v>0</v>
          </cell>
          <cell r="G123">
            <v>8053</v>
          </cell>
          <cell r="H123">
            <v>0</v>
          </cell>
          <cell r="I123">
            <v>2284</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860505</v>
          </cell>
          <cell r="H187">
            <v>0</v>
          </cell>
          <cell r="I187">
            <v>38688</v>
          </cell>
          <cell r="J187">
            <v>191034</v>
          </cell>
        </row>
        <row r="190">
          <cell r="E190">
            <v>0</v>
          </cell>
          <cell r="G190">
            <v>30336</v>
          </cell>
          <cell r="H190">
            <v>0</v>
          </cell>
          <cell r="I190">
            <v>0</v>
          </cell>
          <cell r="J190">
            <v>754</v>
          </cell>
        </row>
        <row r="196">
          <cell r="E196">
            <v>0</v>
          </cell>
          <cell r="G196">
            <v>0</v>
          </cell>
          <cell r="H196">
            <v>0</v>
          </cell>
          <cell r="I196">
            <v>0</v>
          </cell>
          <cell r="J196">
            <v>193232</v>
          </cell>
        </row>
        <row r="204">
          <cell r="E204">
            <v>0</v>
          </cell>
          <cell r="G204">
            <v>0</v>
          </cell>
          <cell r="H204">
            <v>0</v>
          </cell>
          <cell r="I204">
            <v>0</v>
          </cell>
          <cell r="J204">
            <v>0</v>
          </cell>
        </row>
        <row r="205">
          <cell r="E205">
            <v>0</v>
          </cell>
          <cell r="G205">
            <v>179212</v>
          </cell>
          <cell r="H205">
            <v>0</v>
          </cell>
          <cell r="I205">
            <v>1868</v>
          </cell>
          <cell r="J205">
            <v>-94</v>
          </cell>
        </row>
        <row r="223">
          <cell r="E223">
            <v>0</v>
          </cell>
          <cell r="G223">
            <v>79</v>
          </cell>
          <cell r="H223">
            <v>0</v>
          </cell>
          <cell r="I223">
            <v>352</v>
          </cell>
          <cell r="J223">
            <v>50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113553</v>
          </cell>
          <cell r="H259">
            <v>0</v>
          </cell>
          <cell r="I259">
            <v>7622</v>
          </cell>
          <cell r="J259">
            <v>0</v>
          </cell>
        </row>
        <row r="260">
          <cell r="E260">
            <v>0</v>
          </cell>
          <cell r="G260">
            <v>0</v>
          </cell>
          <cell r="H260">
            <v>0</v>
          </cell>
          <cell r="I260">
            <v>0</v>
          </cell>
          <cell r="J260">
            <v>0</v>
          </cell>
        </row>
        <row r="261">
          <cell r="E261">
            <v>0</v>
          </cell>
          <cell r="G261">
            <v>318</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572</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833971</v>
          </cell>
          <cell r="H386">
            <v>0</v>
          </cell>
          <cell r="I386">
            <v>0</v>
          </cell>
          <cell r="J386">
            <v>0</v>
          </cell>
        </row>
        <row r="391">
          <cell r="E391">
            <v>0</v>
          </cell>
          <cell r="G391">
            <v>0</v>
          </cell>
          <cell r="H391">
            <v>0</v>
          </cell>
          <cell r="I391">
            <v>0</v>
          </cell>
          <cell r="J391">
            <v>0</v>
          </cell>
        </row>
        <row r="394">
          <cell r="E394">
            <v>0</v>
          </cell>
          <cell r="G394">
            <v>-79450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403413</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-5113</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-520386</v>
          </cell>
          <cell r="H527">
            <v>0</v>
          </cell>
          <cell r="I527">
            <v>0</v>
          </cell>
          <cell r="J527">
            <v>-18437</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-2939</v>
          </cell>
          <cell r="H547">
            <v>0</v>
          </cell>
          <cell r="I547">
            <v>1992</v>
          </cell>
          <cell r="J547">
            <v>0</v>
          </cell>
        </row>
        <row r="570">
          <cell r="E570"/>
          <cell r="G570">
            <v>2815973</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-2306931</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-39994</v>
          </cell>
          <cell r="J580">
            <v>0</v>
          </cell>
        </row>
        <row r="581">
          <cell r="E581"/>
          <cell r="G581">
            <v>0</v>
          </cell>
          <cell r="H581">
            <v>0</v>
          </cell>
          <cell r="I581"/>
          <cell r="J581">
            <v>0</v>
          </cell>
        </row>
        <row r="582">
          <cell r="E582"/>
          <cell r="G582">
            <v>-11068</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v>3166035</v>
          </cell>
          <cell r="H590">
            <v>0</v>
          </cell>
          <cell r="I590">
            <v>0</v>
          </cell>
          <cell r="J590">
            <v>0</v>
          </cell>
        </row>
        <row r="591">
          <cell r="E591"/>
          <cell r="G591"/>
          <cell r="H591">
            <v>0</v>
          </cell>
          <cell r="I591">
            <v>0</v>
          </cell>
          <cell r="J591">
            <v>0</v>
          </cell>
        </row>
        <row r="592">
          <cell r="E592"/>
          <cell r="G592">
            <v>-2988051</v>
          </cell>
          <cell r="H592">
            <v>0</v>
          </cell>
          <cell r="I592">
            <v>0</v>
          </cell>
          <cell r="J592">
            <v>0</v>
          </cell>
        </row>
        <row r="593">
          <cell r="E593"/>
          <cell r="G593"/>
          <cell r="H593">
            <v>0</v>
          </cell>
          <cell r="I593">
            <v>0</v>
          </cell>
          <cell r="J593">
            <v>0</v>
          </cell>
        </row>
        <row r="594">
          <cell r="E594">
            <v>0</v>
          </cell>
          <cell r="G594">
            <v>103111</v>
          </cell>
          <cell r="H594">
            <v>0</v>
          </cell>
          <cell r="I594">
            <v>-103111</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v>46086</v>
          </cell>
          <cell r="E608" t="str">
            <v>032/654331</v>
          </cell>
          <cell r="F608"/>
          <cell r="H608" t="str">
            <v>vani2223@abv.bg</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-117537</v>
          </cell>
          <cell r="H547">
            <v>0</v>
          </cell>
          <cell r="I547">
            <v>0</v>
          </cell>
          <cell r="J547">
            <v>0</v>
          </cell>
        </row>
        <row r="570">
          <cell r="E570"/>
          <cell r="G570">
            <v>144841</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-27304</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 д-р. БОРЯНА ИВАНОВА</v>
          </cell>
        </row>
        <row r="608">
          <cell r="B608">
            <v>46086</v>
          </cell>
          <cell r="E608" t="str">
            <v>032/654331</v>
          </cell>
          <cell r="F608"/>
          <cell r="H608" t="str">
            <v>vani2223@abv.bg</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7080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6261</v>
          </cell>
        </row>
        <row r="190">
          <cell r="E190">
            <v>0</v>
          </cell>
          <cell r="G190">
            <v>0</v>
          </cell>
          <cell r="H190">
            <v>0</v>
          </cell>
          <cell r="I190">
            <v>0</v>
          </cell>
          <cell r="J190">
            <v>90732</v>
          </cell>
        </row>
        <row r="196">
          <cell r="E196">
            <v>0</v>
          </cell>
          <cell r="G196">
            <v>0</v>
          </cell>
          <cell r="H196">
            <v>0</v>
          </cell>
          <cell r="I196">
            <v>0</v>
          </cell>
          <cell r="J196">
            <v>1303</v>
          </cell>
        </row>
        <row r="204">
          <cell r="E204">
            <v>0</v>
          </cell>
          <cell r="G204">
            <v>0</v>
          </cell>
          <cell r="H204">
            <v>0</v>
          </cell>
          <cell r="I204">
            <v>0</v>
          </cell>
          <cell r="J204">
            <v>0</v>
          </cell>
        </row>
        <row r="205">
          <cell r="E205">
            <v>0</v>
          </cell>
          <cell r="G205">
            <v>0</v>
          </cell>
          <cell r="H205">
            <v>0</v>
          </cell>
          <cell r="I205">
            <v>0</v>
          </cell>
          <cell r="J205">
            <v>36700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6876</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286778</v>
          </cell>
        </row>
        <row r="278">
          <cell r="E278">
            <v>0</v>
          </cell>
          <cell r="G278">
            <v>0</v>
          </cell>
          <cell r="H278">
            <v>0</v>
          </cell>
          <cell r="I278">
            <v>0</v>
          </cell>
          <cell r="J278">
            <v>0</v>
          </cell>
        </row>
        <row r="279">
          <cell r="E279">
            <v>0</v>
          </cell>
          <cell r="G279">
            <v>0</v>
          </cell>
          <cell r="H279">
            <v>0</v>
          </cell>
          <cell r="I279">
            <v>0</v>
          </cell>
          <cell r="J279">
            <v>92719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514289</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t="str">
            <v>05.03.2026 г.</v>
          </cell>
          <cell r="E608" t="str">
            <v>032/654331</v>
          </cell>
          <cell r="F608"/>
          <cell r="H608" t="str">
            <v>vani2223@abv.bg</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22625</v>
          </cell>
        </row>
        <row r="190">
          <cell r="E190">
            <v>0</v>
          </cell>
          <cell r="G190">
            <v>0</v>
          </cell>
          <cell r="H190">
            <v>0</v>
          </cell>
          <cell r="I190">
            <v>0</v>
          </cell>
          <cell r="J190">
            <v>0</v>
          </cell>
        </row>
        <row r="196">
          <cell r="E196">
            <v>0</v>
          </cell>
          <cell r="G196">
            <v>0</v>
          </cell>
          <cell r="H196">
            <v>0</v>
          </cell>
          <cell r="I196">
            <v>0</v>
          </cell>
          <cell r="J196">
            <v>1909</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24534</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Боряна Иванова</v>
          </cell>
        </row>
        <row r="608">
          <cell r="B608" t="str">
            <v>05.03.2026 г.</v>
          </cell>
          <cell r="E608" t="str">
            <v>032/654 331</v>
          </cell>
          <cell r="F608"/>
          <cell r="H608" t="str">
            <v>vani2223@abv.bg</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46081</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369066</v>
      </c>
      <c r="G22" s="88">
        <f t="shared" si="0"/>
        <v>179423</v>
      </c>
      <c r="H22" s="89">
        <f t="shared" si="0"/>
        <v>0</v>
      </c>
      <c r="I22" s="89">
        <f t="shared" si="0"/>
        <v>189643</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369066</v>
      </c>
      <c r="G25" s="103">
        <f t="shared" ref="G25" si="2">+G26+G30+G31+G32+G33</f>
        <v>179423</v>
      </c>
      <c r="H25" s="104">
        <f>+H26+H30+H31+H32+H33</f>
        <v>0</v>
      </c>
      <c r="I25" s="104">
        <f>+I26+I30+I31+I32+I33</f>
        <v>189643</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358977</v>
      </c>
      <c r="G26" s="108">
        <f>[2]OTCHET!G74</f>
        <v>172143</v>
      </c>
      <c r="H26" s="109">
        <f>[2]OTCHET!H74</f>
        <v>0</v>
      </c>
      <c r="I26" s="109">
        <f>[2]OTCHET!I74</f>
        <v>186834</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336159</v>
      </c>
      <c r="G28" s="120">
        <f>[2]OTCHET!G77</f>
        <v>153377</v>
      </c>
      <c r="H28" s="121">
        <f>[2]OTCHET!H77</f>
        <v>0</v>
      </c>
      <c r="I28" s="121">
        <f>[2]OTCHET!I77</f>
        <v>182782</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22818</v>
      </c>
      <c r="G29" s="126">
        <f>+[2]OTCHET!G78+[2]OTCHET!G79</f>
        <v>18766</v>
      </c>
      <c r="H29" s="127">
        <f>+[2]OTCHET!H78+[2]OTCHET!H79</f>
        <v>0</v>
      </c>
      <c r="I29" s="127">
        <f>+[2]OTCHET!I78+[2]OTCHET!I79</f>
        <v>4052</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1465</v>
      </c>
      <c r="G31" s="136">
        <f>[2]OTCHET!G106</f>
        <v>939</v>
      </c>
      <c r="H31" s="137">
        <f>[2]OTCHET!H106</f>
        <v>0</v>
      </c>
      <c r="I31" s="137">
        <f>[2]OTCHET!I106</f>
        <v>526</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+G32+H32+I32+J32</f>
        <v>-1713</v>
      </c>
      <c r="G32" s="136">
        <f>[2]OTCHET!G110+[2]OTCHET!G119+[2]OTCHET!G135+[2]OTCHET!G136</f>
        <v>-1712</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10337</v>
      </c>
      <c r="G33" s="98">
        <f>[2]OTCHET!G123</f>
        <v>8053</v>
      </c>
      <c r="H33" s="99">
        <f>[2]OTCHET!H123</f>
        <v>0</v>
      </c>
      <c r="I33" s="99">
        <f>[2]OTCHET!I123</f>
        <v>2284</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1618081</v>
      </c>
      <c r="G38" s="166">
        <f t="shared" si="4"/>
        <v>1184575</v>
      </c>
      <c r="H38" s="167">
        <f t="shared" si="4"/>
        <v>0</v>
      </c>
      <c r="I38" s="167">
        <f t="shared" si="4"/>
        <v>48530</v>
      </c>
      <c r="J38" s="168">
        <f t="shared" si="4"/>
        <v>384976</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1314549</v>
      </c>
      <c r="G39" s="172">
        <f t="shared" si="5"/>
        <v>890841</v>
      </c>
      <c r="H39" s="173">
        <f t="shared" si="5"/>
        <v>0</v>
      </c>
      <c r="I39" s="173">
        <f t="shared" si="5"/>
        <v>38688</v>
      </c>
      <c r="J39" s="174">
        <f t="shared" si="5"/>
        <v>385020</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1090227</v>
      </c>
      <c r="G40" s="45">
        <f>[2]OTCHET!G187</f>
        <v>860505</v>
      </c>
      <c r="H40" s="39">
        <f>[2]OTCHET!H187</f>
        <v>0</v>
      </c>
      <c r="I40" s="39">
        <f>[2]OTCHET!I187</f>
        <v>38688</v>
      </c>
      <c r="J40" s="40">
        <f>[2]OTCHET!J187</f>
        <v>191034</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31090</v>
      </c>
      <c r="G41" s="46">
        <f>[2]OTCHET!G190</f>
        <v>30336</v>
      </c>
      <c r="H41" s="41">
        <f>[2]OTCHET!H190</f>
        <v>0</v>
      </c>
      <c r="I41" s="41">
        <f>[2]OTCHET!I190</f>
        <v>0</v>
      </c>
      <c r="J41" s="42">
        <f>[2]OTCHET!J190</f>
        <v>754</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193232</v>
      </c>
      <c r="G42" s="47">
        <f>+[2]OTCHET!G196+[2]OTCHET!G204</f>
        <v>0</v>
      </c>
      <c r="H42" s="43">
        <f>+[2]OTCHET!H196+[2]OTCHET!H204</f>
        <v>0</v>
      </c>
      <c r="I42" s="43">
        <f>+[2]OTCHET!I196+[2]OTCHET!I204</f>
        <v>0</v>
      </c>
      <c r="J42" s="44">
        <f>+[2]OTCHET!J196+[2]OTCHET!J204</f>
        <v>193232</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182039</v>
      </c>
      <c r="G43" s="187">
        <f>+[2]OTCHET!G205+[2]OTCHET!G223+[2]OTCHET!G274</f>
        <v>179863</v>
      </c>
      <c r="H43" s="188">
        <f>+[2]OTCHET!H205+[2]OTCHET!H223+[2]OTCHET!H274</f>
        <v>0</v>
      </c>
      <c r="I43" s="188">
        <f>+[2]OTCHET!I205+[2]OTCHET!I223+[2]OTCHET!I274</f>
        <v>2220</v>
      </c>
      <c r="J43" s="189">
        <f>+[2]OTCHET!J205+[2]OTCHET!J223+[2]OTCHET!J274</f>
        <v>-44</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121493</v>
      </c>
      <c r="G46" s="187">
        <f>+[2]OTCHET!G258+[2]OTCHET!G259+[2]OTCHET!G260+[2]OTCHET!G261</f>
        <v>113871</v>
      </c>
      <c r="H46" s="188">
        <f>+[2]OTCHET!H258+[2]OTCHET!H259+[2]OTCHET!H260+[2]OTCHET!H261</f>
        <v>0</v>
      </c>
      <c r="I46" s="188">
        <f>+[2]OTCHET!I258+[2]OTCHET!I259+[2]OTCHET!I260+[2]OTCHET!I261</f>
        <v>7622</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121175</v>
      </c>
      <c r="G47" s="193">
        <f>+[2]OTCHET!G259</f>
        <v>113553</v>
      </c>
      <c r="H47" s="194">
        <f>+[2]OTCHET!H259</f>
        <v>0</v>
      </c>
      <c r="I47" s="19">
        <f>+[2]OTCHET!I259</f>
        <v>7622</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0</v>
      </c>
      <c r="G49" s="136">
        <f>[2]OTCHET!G278+[2]OTCHET!G279+[2]OTCHET!G287+[2]OTCHET!G290</f>
        <v>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1157934</v>
      </c>
      <c r="G56" s="220">
        <f t="shared" si="6"/>
        <v>754521</v>
      </c>
      <c r="H56" s="221">
        <f t="shared" si="6"/>
        <v>0</v>
      </c>
      <c r="I56" s="21">
        <f t="shared" si="6"/>
        <v>0</v>
      </c>
      <c r="J56" s="222">
        <f t="shared" si="6"/>
        <v>403413</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754521</v>
      </c>
      <c r="G58" s="228">
        <f>+[2]OTCHET!G386+[2]OTCHET!G394+[2]OTCHET!G399+[2]OTCHET!G402+[2]OTCHET!G405+[2]OTCHET!G408+[2]OTCHET!G409+[2]OTCHET!G412+[2]OTCHET!G425+[2]OTCHET!G426+[2]OTCHET!G427+[2]OTCHET!G428+[2]OTCHET!G429</f>
        <v>754521</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403413</v>
      </c>
      <c r="G62" s="159">
        <f>[2]OTCHET!G415</f>
        <v>0</v>
      </c>
      <c r="H62" s="160">
        <f>[2]OTCHET!H415</f>
        <v>0</v>
      </c>
      <c r="I62" s="160">
        <f>[2]OTCHET!I415</f>
        <v>0</v>
      </c>
      <c r="J62" s="161">
        <f>[2]OTCHET!J415</f>
        <v>403413</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-91081</v>
      </c>
      <c r="G64" s="253">
        <f t="shared" si="7"/>
        <v>-250631</v>
      </c>
      <c r="H64" s="254">
        <f t="shared" si="7"/>
        <v>0</v>
      </c>
      <c r="I64" s="254">
        <f t="shared" si="7"/>
        <v>141113</v>
      </c>
      <c r="J64" s="255">
        <f t="shared" si="7"/>
        <v>18437</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91081</v>
      </c>
      <c r="G66" s="262">
        <f t="shared" ref="G66" si="9">SUM(+G68+G76+G77+G84+G85+G86+G89+G90+G91+G92+G93+G94+G95)</f>
        <v>250631</v>
      </c>
      <c r="H66" s="263">
        <f>SUM(+H68+H76+H77+H84+H85+H86+H89+H90+H91+H92+H93+H94+H95)</f>
        <v>0</v>
      </c>
      <c r="I66" s="263">
        <f>SUM(+I68+I76+I77+I84+I85+I86+I89+I90+I91+I92+I93+I94+I95)</f>
        <v>-141113</v>
      </c>
      <c r="J66" s="264">
        <f>SUM(+J68+J76+J77+J84+J85+J86+J89+J90+J91+J92+J93+J94+J95)</f>
        <v>-18437</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-5113</v>
      </c>
      <c r="G76" s="224">
        <f>[2]OTCHET!G464</f>
        <v>-5113</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-539770</v>
      </c>
      <c r="G86" s="232">
        <f t="shared" ref="G86" si="15">+G87+G88</f>
        <v>-523325</v>
      </c>
      <c r="H86" s="233">
        <f>+H87+H88</f>
        <v>0</v>
      </c>
      <c r="I86" s="233">
        <f>+I87+I88</f>
        <v>1992</v>
      </c>
      <c r="J86" s="234">
        <f>+J87+J88</f>
        <v>-18437</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-539770</v>
      </c>
      <c r="G88" s="284">
        <f>+[2]OTCHET!G524+[2]OTCHET!G527+[2]OTCHET!G547</f>
        <v>-523325</v>
      </c>
      <c r="H88" s="285">
        <f>+[2]OTCHET!H524+[2]OTCHET!H527+[2]OTCHET!H547</f>
        <v>0</v>
      </c>
      <c r="I88" s="285">
        <f>+[2]OTCHET!I524+[2]OTCHET!I527+[2]OTCHET!I547</f>
        <v>1992</v>
      </c>
      <c r="J88" s="286">
        <f>+[2]OTCHET!J524+[2]OTCHET!J527+[2]OTCHET!J547</f>
        <v>-18437</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2815973</v>
      </c>
      <c r="G90" s="228">
        <f>+[2]OTCHET!G570+[2]OTCHET!G571+[2]OTCHET!G572+[2]OTCHET!G573+[2]OTCHET!G574+[2]OTCHET!G575</f>
        <v>2815973</v>
      </c>
      <c r="H90" s="229">
        <f>+[2]OTCHET!H570+[2]OTCHET!H571+[2]OTCHET!H572+[2]OTCHET!H573+[2]OTCHET!H574+[2]OTCHET!H575</f>
        <v>0</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-2357993</v>
      </c>
      <c r="G91" s="136">
        <f>+[2]OTCHET!G576+[2]OTCHET!G577+[2]OTCHET!G578+[2]OTCHET!G579+[2]OTCHET!G580+[2]OTCHET!G581+[2]OTCHET!G582</f>
        <v>-2317999</v>
      </c>
      <c r="H91" s="137">
        <f>+[2]OTCHET!H576+[2]OTCHET!H577+[2]OTCHET!H578+[2]OTCHET!H579+[2]OTCHET!H580+[2]OTCHET!H581+[2]OTCHET!H582</f>
        <v>0</v>
      </c>
      <c r="I91" s="137">
        <f>+[2]OTCHET!I576+[2]OTCHET!I577+[2]OTCHET!I578+[2]OTCHET!I579+[2]OTCHET!I580+[2]OTCHET!I581+[2]OTCHET!I582</f>
        <v>-39994</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-2988051</v>
      </c>
      <c r="G94" s="136">
        <f>+[2]OTCHET!G592+[2]OTCHET!G593</f>
        <v>-2988051</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103111</v>
      </c>
      <c r="H95" s="99">
        <f>[2]OTCHET!H594</f>
        <v>0</v>
      </c>
      <c r="I95" s="99">
        <f>[2]OTCHET!I594</f>
        <v>-103111</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46086</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msICVpHmRsqZZ+9BYp9fXk9QahM0T97AxxmOL7wXq5Dt5h4qCMaCd1oXXyF2AYTFb5BWa0pTqW3iZdZJWgaPXA==" saltValue="3685jvLHlrw2Jd67MlVJv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46081</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-117537</v>
      </c>
      <c r="G86" s="232">
        <f t="shared" ref="G86" si="15">+G87+G88</f>
        <v>-117537</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-117537</v>
      </c>
      <c r="G88" s="284">
        <f>+[3]OTCHET!G524+[3]OTCHET!G527+[3]OTCHET!G547</f>
        <v>-117537</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144841</v>
      </c>
      <c r="G90" s="228">
        <f>+[3]OTCHET!G570+[3]OTCHET!G571+[3]OTCHET!G572+[3]OTCHET!G573+[3]OTCHET!G574+[3]OTCHET!G575</f>
        <v>144841</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-27304</v>
      </c>
      <c r="G91" s="136">
        <f>+[3]OTCHET!G576+[3]OTCHET!G577+[3]OTCHET!G578+[3]OTCHET!G579+[3]OTCHET!G580+[3]OTCHET!G581+[3]OTCHET!G582</f>
        <v>-27304</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46086</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ZmaqJxvZZADeTUGlzMA6EXVfrYJ0FDTpb/PC4rOXX7WDRwbxGWw934eN7sCrOzYnqV1NxXdklZwDYjrI7L7GPA==" saltValue="IMTWuFCvP/+ODdHks9oWf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H14" sqref="H14"/>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46081</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7080</v>
      </c>
      <c r="G22" s="88">
        <f t="shared" si="0"/>
        <v>0</v>
      </c>
      <c r="H22" s="89">
        <f t="shared" si="0"/>
        <v>0</v>
      </c>
      <c r="I22" s="89">
        <f t="shared" si="0"/>
        <v>0</v>
      </c>
      <c r="J22" s="90">
        <f t="shared" si="0"/>
        <v>7080</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0</v>
      </c>
      <c r="G32" s="136">
        <f>[4]OTCHET!G110+[4]OTCHET!G119+[4]OTCHET!G135+[4]OTCHET!G136</f>
        <v>0</v>
      </c>
      <c r="H32" s="137">
        <f>[4]OTCHET!H110+[4]OTCHET!H119+[4]OTCHET!H135+[4]OTCHET!H136</f>
        <v>0</v>
      </c>
      <c r="I32" s="137">
        <f>[4]OTCHET!I110+[4]OTCHET!I119+[4]OTCHET!I135+[4]OTCHET!I136</f>
        <v>0</v>
      </c>
      <c r="J32" s="138">
        <f>[4]OTCHET!J110+[4]OTCHET!J119+[4]OTCHET!J135+[4]OTCHET!J136</f>
        <v>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7080</v>
      </c>
      <c r="G37" s="159">
        <f>[4]OTCHET!G140+[4]OTCHET!G149+[4]OTCHET!G158</f>
        <v>0</v>
      </c>
      <c r="H37" s="160">
        <f>[4]OTCHET!H140+[4]OTCHET!H149+[4]OTCHET!H158</f>
        <v>0</v>
      </c>
      <c r="I37" s="160">
        <f>[4]OTCHET!I140+[4]OTCHET!I149+[4]OTCHET!I158</f>
        <v>0</v>
      </c>
      <c r="J37" s="161">
        <f>[4]OTCHET!J140+[4]OTCHET!J149+[4]OTCHET!J158</f>
        <v>7080</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521369</v>
      </c>
      <c r="G38" s="166">
        <f t="shared" si="4"/>
        <v>0</v>
      </c>
      <c r="H38" s="167">
        <f t="shared" si="4"/>
        <v>0</v>
      </c>
      <c r="I38" s="167">
        <f t="shared" si="4"/>
        <v>0</v>
      </c>
      <c r="J38" s="168">
        <f t="shared" si="4"/>
        <v>521369</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98296</v>
      </c>
      <c r="G39" s="172">
        <f t="shared" si="5"/>
        <v>0</v>
      </c>
      <c r="H39" s="173">
        <f t="shared" si="5"/>
        <v>0</v>
      </c>
      <c r="I39" s="173">
        <f t="shared" si="5"/>
        <v>0</v>
      </c>
      <c r="J39" s="174">
        <f t="shared" si="5"/>
        <v>98296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6261</v>
      </c>
      <c r="G40" s="45">
        <f>[4]OTCHET!G187</f>
        <v>0</v>
      </c>
      <c r="H40" s="39">
        <f>[4]OTCHET!H187</f>
        <v>0</v>
      </c>
      <c r="I40" s="39">
        <f>[4]OTCHET!I187</f>
        <v>0</v>
      </c>
      <c r="J40" s="40">
        <f>[4]OTCHET!J187</f>
        <v>6261</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90732</v>
      </c>
      <c r="G41" s="46">
        <f>[4]OTCHET!G190</f>
        <v>0</v>
      </c>
      <c r="H41" s="41">
        <f>[4]OTCHET!H190</f>
        <v>0</v>
      </c>
      <c r="I41" s="41">
        <f>[4]OTCHET!I190</f>
        <v>0</v>
      </c>
      <c r="J41" s="42">
        <f>[4]OTCHET!J190</f>
        <v>90732</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1303</v>
      </c>
      <c r="G42" s="47">
        <f>+[4]OTCHET!G196+[4]OTCHET!G204</f>
        <v>0</v>
      </c>
      <c r="H42" s="43">
        <f>+[4]OTCHET!H196+[4]OTCHET!H204</f>
        <v>0</v>
      </c>
      <c r="I42" s="43">
        <f>+[4]OTCHET!I196+[4]OTCHET!I204</f>
        <v>0</v>
      </c>
      <c r="J42" s="44">
        <f>+[4]OTCHET!J196+[4]OTCHET!J204</f>
        <v>1303</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36700</v>
      </c>
      <c r="G43" s="187">
        <f>+[4]OTCHET!G205+[4]OTCHET!G223+[4]OTCHET!G274</f>
        <v>0</v>
      </c>
      <c r="H43" s="188">
        <f>+[4]OTCHET!H205+[4]OTCHET!H223+[4]OTCHET!H274</f>
        <v>0</v>
      </c>
      <c r="I43" s="188">
        <f>+[4]OTCHET!I205+[4]OTCHET!I223+[4]OTCHET!I274</f>
        <v>0</v>
      </c>
      <c r="J43" s="189">
        <f>+[4]OTCHET!J205+[4]OTCHET!J223+[4]OTCHET!J274</f>
        <v>36700</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6876</v>
      </c>
      <c r="G46" s="187">
        <f>+[4]OTCHET!G258+[4]OTCHET!G259+[4]OTCHET!G260+[4]OTCHET!G261</f>
        <v>0</v>
      </c>
      <c r="H46" s="188">
        <f>+[4]OTCHET!H258+[4]OTCHET!H259+[4]OTCHET!H260+[4]OTCHET!H261</f>
        <v>0</v>
      </c>
      <c r="I46" s="188">
        <f>+[4]OTCHET!I258+[4]OTCHET!I259+[4]OTCHET!I260+[4]OTCHET!I261</f>
        <v>0</v>
      </c>
      <c r="J46" s="189">
        <f>+[4]OTCHET!J258+[4]OTCHET!J259+[4]OTCHET!J260+[4]OTCHET!J261</f>
        <v>6876</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92719</v>
      </c>
      <c r="G49" s="136">
        <f>[4]OTCHET!G278+[4]OTCHET!G279+[4]OTCHET!G287+[4]OTCHET!G290</f>
        <v>0</v>
      </c>
      <c r="H49" s="137">
        <f>[4]OTCHET!H278+[4]OTCHET!H279+[4]OTCHET!H287+[4]OTCHET!H290</f>
        <v>0</v>
      </c>
      <c r="I49" s="137">
        <f>[4]OTCHET!I278+[4]OTCHET!I279+[4]OTCHET!I287+[4]OTCHET!I290</f>
        <v>0</v>
      </c>
      <c r="J49" s="138">
        <f>[4]OTCHET!J278+[4]OTCHET!J279+[4]OTCHET!J287+[4]OTCHET!J290</f>
        <v>92719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286778</v>
      </c>
      <c r="G51" s="98">
        <f>+[4]OTCHET!G275</f>
        <v>0</v>
      </c>
      <c r="H51" s="99">
        <f>+[4]OTCHET!H275</f>
        <v>0</v>
      </c>
      <c r="I51" s="99">
        <f>+[4]OTCHET!I275</f>
        <v>0</v>
      </c>
      <c r="J51" s="100">
        <f>+[4]OTCHET!J275</f>
        <v>286778</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0</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0</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-514289</v>
      </c>
      <c r="G64" s="253">
        <f t="shared" si="7"/>
        <v>0</v>
      </c>
      <c r="H64" s="254">
        <f t="shared" si="7"/>
        <v>0</v>
      </c>
      <c r="I64" s="254">
        <f t="shared" si="7"/>
        <v>0</v>
      </c>
      <c r="J64" s="255">
        <f t="shared" si="7"/>
        <v>-514289</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514289</v>
      </c>
      <c r="G66" s="262">
        <f t="shared" ref="G66" si="9">SUM(+G68+G76+G77+G84+G85+G86+G89+G90+G91+G92+G93+G94+G95)</f>
        <v>0</v>
      </c>
      <c r="H66" s="263">
        <f>SUM(+H68+H76+H77+H84+H85+H86+H89+H90+H91+H92+H93+H94+H95)</f>
        <v>0</v>
      </c>
      <c r="I66" s="263">
        <f>SUM(+I68+I76+I77+I84+I85+I86+I89+I90+I91+I92+I93+I94+I95)</f>
        <v>0</v>
      </c>
      <c r="J66" s="264">
        <f>SUM(+J68+J76+J77+J84+J85+J86+J89+J90+J91+J92+J93+J94+J95)</f>
        <v>514289</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514289</v>
      </c>
      <c r="G86" s="232">
        <f t="shared" ref="G86" si="15">+G87+G88</f>
        <v>0</v>
      </c>
      <c r="H86" s="233">
        <f>+H87+H88</f>
        <v>0</v>
      </c>
      <c r="I86" s="233">
        <f>+I87+I88</f>
        <v>0</v>
      </c>
      <c r="J86" s="234">
        <f>+J87+J88</f>
        <v>514289</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514289</v>
      </c>
      <c r="G88" s="284">
        <f>+[4]OTCHET!G524+[4]OTCHET!G527+[4]OTCHET!G547</f>
        <v>0</v>
      </c>
      <c r="H88" s="285">
        <f>+[4]OTCHET!H524+[4]OTCHET!H527+[4]OTCHET!H547</f>
        <v>0</v>
      </c>
      <c r="I88" s="285">
        <f>+[4]OTCHET!I524+[4]OTCHET!I527+[4]OTCHET!I547</f>
        <v>0</v>
      </c>
      <c r="J88" s="286">
        <f>+[4]OTCHET!J524+[4]OTCHET!J527+[4]OTCHET!J547</f>
        <v>514289</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05.03.2026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W6+5eB81/0LElcqDG54kEnXWSRQEfEbqurIUA8VZIdJvzR4L3cOy45ZtQFWlx1OsIfZCHBZbQ3ukFFkkzfoQLw==" saltValue="dydXNi9YgYq623R44cBih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I12" sqref="I12:J14"/>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46081</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24534</v>
      </c>
      <c r="G38" s="166">
        <f t="shared" si="4"/>
        <v>0</v>
      </c>
      <c r="H38" s="167">
        <f t="shared" si="4"/>
        <v>0</v>
      </c>
      <c r="I38" s="167">
        <f t="shared" si="4"/>
        <v>0</v>
      </c>
      <c r="J38" s="168">
        <f t="shared" si="4"/>
        <v>24534</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24534</v>
      </c>
      <c r="G39" s="172">
        <f t="shared" si="5"/>
        <v>0</v>
      </c>
      <c r="H39" s="173">
        <f t="shared" si="5"/>
        <v>0</v>
      </c>
      <c r="I39" s="173">
        <f t="shared" si="5"/>
        <v>0</v>
      </c>
      <c r="J39" s="174">
        <f t="shared" si="5"/>
        <v>24534</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22625</v>
      </c>
      <c r="G40" s="45">
        <f>[5]OTCHET!G187</f>
        <v>0</v>
      </c>
      <c r="H40" s="39">
        <f>[5]OTCHET!H187</f>
        <v>0</v>
      </c>
      <c r="I40" s="39">
        <f>[5]OTCHET!I187</f>
        <v>0</v>
      </c>
      <c r="J40" s="40">
        <f>[5]OTCHET!J187</f>
        <v>22625</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1909</v>
      </c>
      <c r="G42" s="47">
        <f>+[5]OTCHET!G196+[5]OTCHET!G204</f>
        <v>0</v>
      </c>
      <c r="H42" s="43">
        <f>+[5]OTCHET!H196+[5]OTCHET!H204</f>
        <v>0</v>
      </c>
      <c r="I42" s="43">
        <f>+[5]OTCHET!I196+[5]OTCHET!I204</f>
        <v>0</v>
      </c>
      <c r="J42" s="44">
        <f>+[5]OTCHET!J196+[5]OTCHET!J204</f>
        <v>1909</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0</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-24534</v>
      </c>
      <c r="G64" s="253">
        <f t="shared" si="7"/>
        <v>0</v>
      </c>
      <c r="H64" s="254">
        <f t="shared" si="7"/>
        <v>0</v>
      </c>
      <c r="I64" s="254">
        <f t="shared" si="7"/>
        <v>0</v>
      </c>
      <c r="J64" s="255">
        <f t="shared" si="7"/>
        <v>-24534</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24534</v>
      </c>
      <c r="G66" s="262">
        <f t="shared" ref="G66" si="9">SUM(+G68+G76+G77+G84+G85+G86+G89+G90+G91+G92+G93+G94+G95)</f>
        <v>0</v>
      </c>
      <c r="H66" s="263">
        <f>SUM(+H68+H76+H77+H84+H85+H86+H89+H90+H91+H92+H93+H94+H95)</f>
        <v>0</v>
      </c>
      <c r="I66" s="263">
        <f>SUM(+I68+I76+I77+I84+I85+I86+I89+I90+I91+I92+I93+I94+I95)</f>
        <v>0</v>
      </c>
      <c r="J66" s="264">
        <f>SUM(+J68+J76+J77+J84+J85+J86+J89+J90+J91+J92+J93+J94+J95)</f>
        <v>24534</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24534</v>
      </c>
      <c r="G86" s="232">
        <f t="shared" ref="G86" si="15">+G87+G88</f>
        <v>0</v>
      </c>
      <c r="H86" s="233">
        <f>+H87+H88</f>
        <v>0</v>
      </c>
      <c r="I86" s="233">
        <f>+I87+I88</f>
        <v>0</v>
      </c>
      <c r="J86" s="234">
        <f>+J87+J88</f>
        <v>24534</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24534</v>
      </c>
      <c r="G88" s="284">
        <f>+[5]OTCHET!G524+[5]OTCHET!G527+[5]OTCHET!G547</f>
        <v>0</v>
      </c>
      <c r="H88" s="285">
        <f>+[5]OTCHET!H524+[5]OTCHET!H527+[5]OTCHET!H547</f>
        <v>0</v>
      </c>
      <c r="I88" s="285">
        <f>+[5]OTCHET!I524+[5]OTCHET!I527+[5]OTCHET!I547</f>
        <v>0</v>
      </c>
      <c r="J88" s="286">
        <f>+[5]OTCHET!J524+[5]OTCHET!J527+[5]OTCHET!J547</f>
        <v>24534</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t="str">
        <f>+[5]OTCHET!B608</f>
        <v>05.03.2026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hiAwdxn8pNMQchbrdzLyWJzqZzu7xIYGKpNtVfB8+ULNk8oa9Fm7JzQ4JqtOhoP4rASMTt4L66D1B76s/wPZGA==" saltValue="eCc6wPgTWDhVpLydbspnm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БЮДЖЕТ</vt:lpstr>
      <vt:lpstr>К.33</vt:lpstr>
      <vt:lpstr>СЕС-ДЕС</vt:lpstr>
      <vt:lpstr>СЕС-КСФ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2026-05-12T06:03:43Z</dcterms:modified>
</cp:coreProperties>
</file>